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OneDrive\Desktop\Ev 3 Wheeler\"/>
    </mc:Choice>
  </mc:AlternateContent>
  <bookViews>
    <workbookView xWindow="0" yWindow="0" windowWidth="20460" windowHeight="7620" tabRatio="824" firstSheet="15" activeTab="23"/>
  </bookViews>
  <sheets>
    <sheet name="Final Target sheet" sheetId="10" r:id="rId1"/>
    <sheet name="On Date" sheetId="18" r:id="rId2"/>
    <sheet name="Sheet2" sheetId="28" r:id="rId3"/>
    <sheet name="test" sheetId="3" state="hidden" r:id="rId4"/>
    <sheet name="working" sheetId="4" state="hidden" r:id="rId5"/>
    <sheet name="send data" sheetId="19" state="hidden" r:id="rId6"/>
    <sheet name="Revenue Sheet" sheetId="24" r:id="rId7"/>
    <sheet name="Target Agust" sheetId="20" state="hidden" r:id="rId8"/>
    <sheet name="Revenue Pivot" sheetId="5" r:id="rId9"/>
    <sheet name="August target" sheetId="21" r:id="rId10"/>
    <sheet name="Revenue Raw" sheetId="1" r:id="rId11"/>
    <sheet name="Rough" sheetId="2" state="hidden" r:id="rId12"/>
    <sheet name="Revenue Pivot |Day" sheetId="17" r:id="rId13"/>
    <sheet name="PNL|DAY" sheetId="8" state="hidden" r:id="rId14"/>
    <sheet name="Survey Pivot" sheetId="14" r:id="rId15"/>
    <sheet name="Survey Raw" sheetId="11" r:id="rId16"/>
    <sheet name="onbording pivot old" sheetId="15" state="hidden" r:id="rId17"/>
    <sheet name=" Onboarding raw old" sheetId="12" state="hidden" r:id="rId18"/>
    <sheet name=" Onboarfing new piovt" sheetId="23" r:id="rId19"/>
    <sheet name="Onboarding raw new" sheetId="22" r:id="rId20"/>
    <sheet name="Vehicle Pivot" sheetId="16" r:id="rId21"/>
    <sheet name=" Vehicle raw old" sheetId="13" r:id="rId22"/>
    <sheet name="Vehicle Survey Pivot" sheetId="26" r:id="rId23"/>
    <sheet name="Vehicle Survey " sheetId="25" r:id="rId24"/>
  </sheets>
  <externalReferences>
    <externalReference r:id="rId25"/>
    <externalReference r:id="rId26"/>
  </externalReferences>
  <definedNames>
    <definedName name="_xlnm._FilterDatabase" localSheetId="17" hidden="1">' Onboarding raw old'!$A$1:$AC$110</definedName>
    <definedName name="_xlnm._FilterDatabase" localSheetId="21" hidden="1">' Vehicle raw old'!$A$1:$T$431</definedName>
    <definedName name="_xlnm._FilterDatabase" localSheetId="1" hidden="1">'On Date'!$B$2:$G$21</definedName>
    <definedName name="_xlnm._FilterDatabase" localSheetId="19" hidden="1">'Onboarding raw new'!$A$1:$AB$110</definedName>
    <definedName name="_xlnm._FilterDatabase" localSheetId="10" hidden="1">'Revenue Raw'!$A$1:$AC$457</definedName>
    <definedName name="_xlnm._FilterDatabase" localSheetId="15" hidden="1">'Survey Raw'!$A$1:$O$602</definedName>
    <definedName name="_xlnm._FilterDatabase" localSheetId="23" hidden="1">'Vehicle Survey '!$A$1:$R$136</definedName>
  </definedNames>
  <calcPr calcId="162913"/>
  <pivotCaches>
    <pivotCache cacheId="0" r:id="rId27"/>
    <pivotCache cacheId="1" r:id="rId28"/>
    <pivotCache cacheId="2" r:id="rId29"/>
    <pivotCache cacheId="3" r:id="rId30"/>
    <pivotCache cacheId="4" r:id="rId31"/>
    <pivotCache cacheId="5" r:id="rId3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73" i="1" l="1"/>
  <c r="Z472" i="1"/>
  <c r="Z471" i="1"/>
  <c r="Z470" i="1"/>
  <c r="Y470" i="1"/>
  <c r="Z469" i="1"/>
  <c r="Y469" i="1"/>
  <c r="Z468" i="1"/>
  <c r="Y468" i="1"/>
  <c r="Z467" i="1"/>
  <c r="Y467" i="1"/>
  <c r="Z461" i="1" l="1"/>
  <c r="Z466" i="1" l="1"/>
  <c r="Y466" i="1"/>
  <c r="Z465" i="1"/>
  <c r="Y465" i="1"/>
  <c r="Z464" i="1"/>
  <c r="Y464" i="1"/>
  <c r="Z463" i="1"/>
  <c r="Z462" i="1"/>
  <c r="S7" i="21" l="1"/>
  <c r="S8" i="21"/>
  <c r="S9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35" i="21"/>
  <c r="S6" i="21"/>
  <c r="Z460" i="1" l="1"/>
  <c r="Z459" i="1"/>
  <c r="Z458" i="1"/>
  <c r="Z457" i="1" l="1"/>
  <c r="Z456" i="1" l="1"/>
  <c r="Y456" i="1"/>
  <c r="Z455" i="1"/>
  <c r="Y455" i="1"/>
  <c r="Z454" i="1"/>
  <c r="Y454" i="1"/>
  <c r="Z453" i="1"/>
  <c r="Y453" i="1"/>
  <c r="Z452" i="1"/>
  <c r="Y452" i="1"/>
  <c r="Z451" i="1"/>
  <c r="Y451" i="1"/>
  <c r="H11" i="24" l="1"/>
  <c r="H10" i="24"/>
  <c r="H8" i="24"/>
  <c r="H6" i="24"/>
  <c r="H9" i="24"/>
  <c r="H7" i="24"/>
  <c r="Z449" i="1"/>
  <c r="Y449" i="1"/>
  <c r="Z448" i="1"/>
  <c r="Y448" i="1"/>
  <c r="Z447" i="1"/>
  <c r="Y447" i="1"/>
  <c r="Z446" i="1"/>
  <c r="Y446" i="1"/>
  <c r="Z445" i="1"/>
  <c r="Y445" i="1"/>
  <c r="Z444" i="1"/>
  <c r="Y444" i="1"/>
  <c r="Z443" i="1"/>
  <c r="Y443" i="1"/>
  <c r="Z442" i="1"/>
  <c r="Y442" i="1"/>
  <c r="Z441" i="1"/>
  <c r="Y441" i="1"/>
  <c r="Z440" i="1"/>
  <c r="Y440" i="1"/>
  <c r="Z439" i="1"/>
  <c r="Y439" i="1"/>
  <c r="Z438" i="1"/>
  <c r="Y438" i="1"/>
  <c r="Z437" i="1"/>
  <c r="Y437" i="1"/>
  <c r="Z436" i="1"/>
  <c r="Y436" i="1"/>
  <c r="Z435" i="1"/>
  <c r="Y435" i="1"/>
  <c r="Z434" i="1"/>
  <c r="Y434" i="1"/>
  <c r="Z433" i="1"/>
  <c r="Y433" i="1"/>
  <c r="Z432" i="1"/>
  <c r="Y432" i="1"/>
  <c r="R36" i="21" l="1"/>
  <c r="G24" i="18" l="1"/>
  <c r="F23" i="28"/>
  <c r="F9" i="28" l="1"/>
  <c r="F10" i="28"/>
  <c r="F11" i="28"/>
  <c r="F5" i="28"/>
  <c r="F12" i="28"/>
  <c r="F13" i="28"/>
  <c r="F14" i="28"/>
  <c r="F15" i="28"/>
  <c r="F16" i="28"/>
  <c r="F17" i="28"/>
  <c r="F18" i="28"/>
  <c r="F19" i="28"/>
  <c r="F7" i="28"/>
  <c r="F8" i="28"/>
  <c r="F20" i="28"/>
  <c r="F21" i="28"/>
  <c r="F22" i="28"/>
  <c r="F24" i="28"/>
  <c r="F25" i="28"/>
  <c r="F6" i="28"/>
  <c r="E21" i="28"/>
  <c r="E22" i="28"/>
  <c r="E23" i="28"/>
  <c r="E24" i="28"/>
  <c r="E25" i="28"/>
  <c r="E9" i="28"/>
  <c r="K42" i="21"/>
  <c r="M42" i="21"/>
  <c r="O42" i="21"/>
  <c r="K40" i="21"/>
  <c r="L40" i="21"/>
  <c r="M40" i="21"/>
  <c r="N40" i="21"/>
  <c r="O40" i="21"/>
  <c r="P40" i="21"/>
  <c r="J40" i="21"/>
  <c r="Z430" i="1"/>
  <c r="Z429" i="1"/>
  <c r="Y429" i="1"/>
  <c r="Z428" i="1"/>
  <c r="Y428" i="1"/>
  <c r="Z426" i="1"/>
  <c r="Y426" i="1"/>
  <c r="Z425" i="1"/>
  <c r="Y425" i="1"/>
  <c r="Z424" i="1"/>
  <c r="Y424" i="1"/>
  <c r="Z423" i="1"/>
  <c r="Y423" i="1"/>
  <c r="Z422" i="1"/>
  <c r="Y422" i="1"/>
  <c r="Z421" i="1"/>
  <c r="Y421" i="1"/>
  <c r="Z420" i="1"/>
  <c r="Y420" i="1"/>
  <c r="Z419" i="1"/>
  <c r="Y419" i="1"/>
  <c r="Z418" i="1"/>
  <c r="Y418" i="1"/>
  <c r="Z417" i="1"/>
  <c r="Y417" i="1"/>
  <c r="Z416" i="1"/>
  <c r="Y416" i="1"/>
  <c r="Z415" i="1"/>
  <c r="Y415" i="1"/>
  <c r="Z414" i="1"/>
  <c r="Y414" i="1"/>
  <c r="E19" i="28" l="1"/>
  <c r="E14" i="28"/>
  <c r="E5" i="28"/>
  <c r="E10" i="28"/>
  <c r="E6" i="28"/>
  <c r="E12" i="28"/>
  <c r="E15" i="28"/>
  <c r="E13" i="28"/>
  <c r="E16" i="28"/>
  <c r="E17" i="28"/>
  <c r="E7" i="28"/>
  <c r="E8" i="28"/>
  <c r="E20" i="28"/>
  <c r="E18" i="28"/>
  <c r="E11" i="28"/>
  <c r="Z413" i="1" l="1"/>
  <c r="Y413" i="1"/>
  <c r="Z412" i="1"/>
  <c r="Y412" i="1"/>
  <c r="Z411" i="1"/>
  <c r="Y411" i="1"/>
  <c r="Z410" i="1"/>
  <c r="Y410" i="1"/>
  <c r="Z408" i="1"/>
  <c r="Y408" i="1"/>
  <c r="F40" i="21" l="1"/>
  <c r="Z407" i="1"/>
  <c r="Z406" i="1"/>
  <c r="Y406" i="1"/>
  <c r="Z405" i="1"/>
  <c r="Y405" i="1"/>
  <c r="Z404" i="1"/>
  <c r="Y404" i="1"/>
  <c r="Z403" i="1"/>
  <c r="Y403" i="1"/>
  <c r="F30" i="18" l="1"/>
  <c r="Z402" i="1"/>
  <c r="Y402" i="1"/>
  <c r="Z401" i="1"/>
  <c r="Y401" i="1"/>
  <c r="Z400" i="1"/>
  <c r="Y400" i="1"/>
  <c r="Z399" i="1"/>
  <c r="Y399" i="1"/>
  <c r="Z398" i="1"/>
  <c r="Y398" i="1"/>
  <c r="Z397" i="1" l="1"/>
  <c r="Y397" i="1"/>
  <c r="Z396" i="1"/>
  <c r="Y396" i="1"/>
  <c r="Z395" i="1"/>
  <c r="Y395" i="1"/>
  <c r="Z394" i="1"/>
  <c r="Y394" i="1"/>
  <c r="Z393" i="1"/>
  <c r="Y393" i="1"/>
  <c r="Z392" i="1"/>
  <c r="Y392" i="1"/>
  <c r="Z391" i="1"/>
  <c r="Y391" i="1"/>
  <c r="Z390" i="1"/>
  <c r="Z389" i="1"/>
  <c r="Z388" i="1"/>
  <c r="Z387" i="1" l="1"/>
  <c r="Z386" i="1"/>
  <c r="Z385" i="1"/>
  <c r="Z384" i="1"/>
  <c r="Y384" i="1"/>
  <c r="Z383" i="1"/>
  <c r="Y383" i="1"/>
  <c r="Z382" i="1"/>
  <c r="Y382" i="1"/>
  <c r="Z381" i="1"/>
  <c r="Y381" i="1"/>
  <c r="Z380" i="1"/>
  <c r="Y380" i="1"/>
  <c r="Z379" i="1" l="1"/>
  <c r="Y379" i="1"/>
  <c r="Z378" i="1"/>
  <c r="Y378" i="1"/>
  <c r="Z377" i="1"/>
  <c r="Y377" i="1"/>
  <c r="Z376" i="1"/>
  <c r="Z375" i="1"/>
  <c r="Z374" i="1"/>
  <c r="Z373" i="1"/>
  <c r="Z372" i="1" l="1"/>
  <c r="Y372" i="1"/>
  <c r="Z371" i="1"/>
  <c r="Y371" i="1"/>
  <c r="Z370" i="1"/>
  <c r="Y370" i="1"/>
  <c r="Z369" i="1"/>
  <c r="Z368" i="1"/>
  <c r="D13" i="28" l="1"/>
  <c r="G7" i="28"/>
  <c r="D14" i="28"/>
  <c r="G9" i="28"/>
  <c r="D16" i="28"/>
  <c r="G10" i="28"/>
  <c r="D17" i="28"/>
  <c r="G12" i="28"/>
  <c r="D7" i="28"/>
  <c r="G13" i="28"/>
  <c r="D8" i="28"/>
  <c r="G16" i="28"/>
  <c r="D10" i="28"/>
  <c r="G17" i="28"/>
  <c r="D21" i="28"/>
  <c r="G19" i="28"/>
  <c r="D24" i="28"/>
  <c r="G25" i="28"/>
  <c r="G5" i="28"/>
  <c r="D11" i="28"/>
  <c r="C4" i="18"/>
  <c r="C7" i="18"/>
  <c r="C12" i="18"/>
  <c r="C14" i="18"/>
  <c r="C20" i="18"/>
  <c r="C3" i="18"/>
  <c r="D26" i="28" l="1"/>
  <c r="F26" i="28"/>
  <c r="E26" i="28"/>
  <c r="G26" i="28"/>
  <c r="Z367" i="1" l="1"/>
  <c r="Z366" i="1"/>
  <c r="Z365" i="1"/>
  <c r="Z364" i="1"/>
  <c r="Y364" i="1"/>
  <c r="Z363" i="1"/>
  <c r="Y363" i="1"/>
  <c r="Z362" i="1"/>
  <c r="Y362" i="1"/>
  <c r="Z361" i="1"/>
  <c r="Y361" i="1"/>
  <c r="Z360" i="1"/>
  <c r="Y360" i="1"/>
  <c r="Z359" i="1"/>
  <c r="Y359" i="1"/>
  <c r="Z358" i="1"/>
  <c r="Y358" i="1"/>
  <c r="Z357" i="1"/>
  <c r="Y357" i="1"/>
  <c r="B34" i="18"/>
  <c r="Z355" i="1" l="1"/>
  <c r="Z354" i="1"/>
  <c r="Z353" i="1"/>
  <c r="Z352" i="1"/>
  <c r="Y352" i="1"/>
  <c r="Z351" i="1"/>
  <c r="Y351" i="1"/>
  <c r="Z350" i="1"/>
  <c r="Y350" i="1"/>
  <c r="Z349" i="1"/>
  <c r="Y349" i="1"/>
  <c r="G21" i="18" l="1"/>
  <c r="E61" i="19"/>
  <c r="E63" i="19"/>
  <c r="E64" i="19"/>
  <c r="E65" i="19"/>
  <c r="E66" i="19"/>
  <c r="E62" i="19"/>
  <c r="D87" i="19"/>
  <c r="E57" i="19"/>
  <c r="E58" i="19"/>
  <c r="E59" i="19"/>
  <c r="E60" i="19"/>
  <c r="E56" i="19"/>
  <c r="D85" i="19"/>
  <c r="Q81" i="19"/>
  <c r="P81" i="19"/>
  <c r="O81" i="19"/>
  <c r="N81" i="19"/>
  <c r="M81" i="19"/>
  <c r="L81" i="19"/>
  <c r="K81" i="19"/>
  <c r="J81" i="19"/>
  <c r="I81" i="19"/>
  <c r="H81" i="19"/>
  <c r="G81" i="19"/>
  <c r="F81" i="19"/>
  <c r="R81" i="19" s="1"/>
  <c r="R80" i="19"/>
  <c r="T80" i="19" s="1"/>
  <c r="R79" i="19"/>
  <c r="T79" i="19" s="1"/>
  <c r="R78" i="19"/>
  <c r="S78" i="19" s="1"/>
  <c r="R77" i="19"/>
  <c r="T77" i="19" s="1"/>
  <c r="R76" i="19"/>
  <c r="T76" i="19" s="1"/>
  <c r="R75" i="19"/>
  <c r="T75" i="19" s="1"/>
  <c r="R74" i="19"/>
  <c r="S74" i="19" s="1"/>
  <c r="R73" i="19"/>
  <c r="T73" i="19" s="1"/>
  <c r="R72" i="19"/>
  <c r="T72" i="19" s="1"/>
  <c r="R71" i="19"/>
  <c r="T71" i="19" s="1"/>
  <c r="R70" i="19"/>
  <c r="S70" i="19" s="1"/>
  <c r="R69" i="19"/>
  <c r="T69" i="19" s="1"/>
  <c r="R68" i="19"/>
  <c r="T68" i="19" s="1"/>
  <c r="R67" i="19"/>
  <c r="T67" i="19" s="1"/>
  <c r="R66" i="19"/>
  <c r="S65" i="19"/>
  <c r="R65" i="19"/>
  <c r="T65" i="19" s="1"/>
  <c r="R64" i="19"/>
  <c r="T64" i="19" s="1"/>
  <c r="R63" i="19"/>
  <c r="T63" i="19" s="1"/>
  <c r="T62" i="19"/>
  <c r="R62" i="19"/>
  <c r="S62" i="19" s="1"/>
  <c r="S61" i="19"/>
  <c r="R61" i="19"/>
  <c r="T61" i="19" s="1"/>
  <c r="R60" i="19"/>
  <c r="R59" i="19"/>
  <c r="T59" i="19" s="1"/>
  <c r="T58" i="19"/>
  <c r="R58" i="19"/>
  <c r="S58" i="19" s="1"/>
  <c r="S57" i="19"/>
  <c r="R57" i="19"/>
  <c r="T57" i="19" s="1"/>
  <c r="R56" i="19"/>
  <c r="T56" i="19" s="1"/>
  <c r="R55" i="19"/>
  <c r="T55" i="19" s="1"/>
  <c r="S54" i="19"/>
  <c r="R54" i="19"/>
  <c r="T54" i="19" s="1"/>
  <c r="R53" i="19"/>
  <c r="T53" i="19" s="1"/>
  <c r="R52" i="19"/>
  <c r="S52" i="19" s="1"/>
  <c r="R51" i="19"/>
  <c r="T51" i="19" s="1"/>
  <c r="C40" i="21"/>
  <c r="T52" i="19" l="1"/>
  <c r="S69" i="19"/>
  <c r="T74" i="19"/>
  <c r="S77" i="19"/>
  <c r="S51" i="19"/>
  <c r="T66" i="19"/>
  <c r="T70" i="19"/>
  <c r="S73" i="19"/>
  <c r="T78" i="19"/>
  <c r="S66" i="19"/>
  <c r="T60" i="19"/>
  <c r="E81" i="19"/>
  <c r="Q82" i="19" s="1"/>
  <c r="S53" i="19"/>
  <c r="S56" i="19"/>
  <c r="S60" i="19"/>
  <c r="S64" i="19"/>
  <c r="S68" i="19"/>
  <c r="S72" i="19"/>
  <c r="S76" i="19"/>
  <c r="S80" i="19"/>
  <c r="S59" i="19"/>
  <c r="S63" i="19"/>
  <c r="S67" i="19"/>
  <c r="S71" i="19"/>
  <c r="S75" i="19"/>
  <c r="S79" i="19"/>
  <c r="T81" i="19" l="1"/>
  <c r="S81" i="19"/>
  <c r="B30" i="18"/>
  <c r="E21" i="18" l="1"/>
  <c r="Z348" i="1"/>
  <c r="Z347" i="1"/>
  <c r="Z346" i="1"/>
  <c r="Y346" i="1"/>
  <c r="Z345" i="1"/>
  <c r="Y345" i="1"/>
  <c r="Z344" i="1"/>
  <c r="Y344" i="1"/>
  <c r="Z343" i="1"/>
  <c r="Y343" i="1"/>
  <c r="Z342" i="1"/>
  <c r="Y342" i="1"/>
  <c r="Z341" i="1"/>
  <c r="Y341" i="1"/>
  <c r="Z339" i="1" l="1"/>
  <c r="Z340" i="1"/>
  <c r="E9" i="24" l="1"/>
  <c r="E6" i="24"/>
  <c r="E8" i="24"/>
  <c r="G13" i="19"/>
  <c r="G42" i="19"/>
  <c r="H42" i="19" s="1"/>
  <c r="G37" i="19"/>
  <c r="G38" i="19"/>
  <c r="G39" i="19"/>
  <c r="G40" i="19"/>
  <c r="G41" i="19"/>
  <c r="G36" i="19"/>
  <c r="Z338" i="1"/>
  <c r="Z337" i="1"/>
  <c r="Y337" i="1"/>
  <c r="Z335" i="1"/>
  <c r="Y335" i="1"/>
  <c r="Z334" i="1"/>
  <c r="Y334" i="1"/>
  <c r="Z332" i="1"/>
  <c r="Y332" i="1"/>
  <c r="Z331" i="1"/>
  <c r="Y331" i="1"/>
  <c r="C8" i="24" l="1"/>
  <c r="C9" i="24"/>
  <c r="C10" i="24"/>
  <c r="C6" i="24"/>
  <c r="C7" i="24"/>
  <c r="C11" i="24"/>
  <c r="H12" i="24"/>
  <c r="Z330" i="1"/>
  <c r="Y330" i="1"/>
  <c r="Z329" i="1"/>
  <c r="Y329" i="1"/>
  <c r="Z328" i="1"/>
  <c r="Y328" i="1"/>
  <c r="Z327" i="1"/>
  <c r="Y327" i="1"/>
  <c r="Z326" i="1"/>
  <c r="Y326" i="1"/>
  <c r="Z325" i="1"/>
  <c r="Y325" i="1"/>
  <c r="Z324" i="1"/>
  <c r="Y324" i="1"/>
  <c r="Z323" i="1"/>
  <c r="Y323" i="1"/>
  <c r="Z322" i="1"/>
  <c r="Y322" i="1"/>
  <c r="Z321" i="1"/>
  <c r="Y321" i="1"/>
  <c r="Z320" i="1"/>
  <c r="Z319" i="1" l="1"/>
  <c r="Z318" i="1"/>
  <c r="Z317" i="1"/>
  <c r="Y317" i="1"/>
  <c r="Z316" i="1"/>
  <c r="Y316" i="1"/>
  <c r="Z315" i="1"/>
  <c r="Y315" i="1"/>
  <c r="Z314" i="1"/>
  <c r="Y314" i="1"/>
  <c r="Z313" i="1"/>
  <c r="Y313" i="1"/>
  <c r="Z312" i="1"/>
  <c r="Y312" i="1"/>
  <c r="Z311" i="1"/>
  <c r="Y311" i="1"/>
  <c r="Z310" i="1" l="1"/>
  <c r="Y310" i="1"/>
  <c r="D41" i="19"/>
  <c r="D40" i="19"/>
  <c r="D38" i="19"/>
  <c r="D37" i="19"/>
  <c r="Z309" i="1"/>
  <c r="Y309" i="1"/>
  <c r="Z308" i="1"/>
  <c r="Y308" i="1"/>
  <c r="Z307" i="1"/>
  <c r="Y307" i="1"/>
  <c r="Z306" i="1"/>
  <c r="Y306" i="1"/>
  <c r="Z305" i="1"/>
  <c r="Y305" i="1"/>
  <c r="Z304" i="1"/>
  <c r="Y304" i="1"/>
  <c r="Z303" i="1"/>
  <c r="B32" i="18"/>
  <c r="F21" i="18" l="1"/>
  <c r="G43" i="19"/>
  <c r="B36" i="19"/>
  <c r="B37" i="19"/>
  <c r="B40" i="19"/>
  <c r="B41" i="19"/>
  <c r="B39" i="19"/>
  <c r="B38" i="19"/>
  <c r="H41" i="19"/>
  <c r="W7" i="21" l="1"/>
  <c r="W8" i="21"/>
  <c r="W9" i="21"/>
  <c r="W10" i="21"/>
  <c r="W11" i="21"/>
  <c r="W12" i="21"/>
  <c r="W13" i="21"/>
  <c r="W14" i="21"/>
  <c r="W15" i="21"/>
  <c r="W16" i="21"/>
  <c r="W17" i="21"/>
  <c r="W18" i="21"/>
  <c r="W19" i="21"/>
  <c r="W20" i="21"/>
  <c r="W21" i="21"/>
  <c r="W22" i="21"/>
  <c r="W23" i="21"/>
  <c r="W24" i="21"/>
  <c r="W25" i="21"/>
  <c r="W26" i="21"/>
  <c r="W27" i="21"/>
  <c r="W28" i="21"/>
  <c r="W29" i="21"/>
  <c r="W30" i="21"/>
  <c r="W31" i="21"/>
  <c r="W32" i="21"/>
  <c r="W33" i="21"/>
  <c r="W34" i="21"/>
  <c r="W35" i="21"/>
  <c r="W6" i="21"/>
  <c r="T9" i="21"/>
  <c r="T13" i="21"/>
  <c r="T22" i="21"/>
  <c r="T30" i="21"/>
  <c r="Q36" i="21"/>
  <c r="O36" i="21"/>
  <c r="P45" i="21" s="1"/>
  <c r="N36" i="21"/>
  <c r="M36" i="21"/>
  <c r="N45" i="21" s="1"/>
  <c r="L36" i="21"/>
  <c r="K36" i="21"/>
  <c r="L45" i="21" s="1"/>
  <c r="I36" i="21"/>
  <c r="J45" i="21" s="1"/>
  <c r="H36" i="21"/>
  <c r="H41" i="21" s="1"/>
  <c r="H42" i="21" s="1"/>
  <c r="H43" i="21" s="1"/>
  <c r="G36" i="21"/>
  <c r="E36" i="21"/>
  <c r="F45" i="21" s="1"/>
  <c r="U35" i="21"/>
  <c r="U33" i="21"/>
  <c r="T32" i="21"/>
  <c r="U31" i="21"/>
  <c r="U30" i="21"/>
  <c r="T29" i="21"/>
  <c r="U28" i="21"/>
  <c r="U27" i="21"/>
  <c r="U26" i="21"/>
  <c r="U25" i="21"/>
  <c r="T24" i="21"/>
  <c r="U23" i="21"/>
  <c r="U22" i="21"/>
  <c r="T21" i="21"/>
  <c r="U20" i="21"/>
  <c r="U19" i="21"/>
  <c r="U18" i="21"/>
  <c r="T16" i="21"/>
  <c r="U15" i="21"/>
  <c r="U14" i="21"/>
  <c r="U13" i="21"/>
  <c r="T12" i="21"/>
  <c r="U10" i="21"/>
  <c r="U9" i="21"/>
  <c r="U8" i="21"/>
  <c r="U7" i="21"/>
  <c r="U6" i="21"/>
  <c r="N41" i="21" l="1"/>
  <c r="N42" i="21" s="1"/>
  <c r="N46" i="21"/>
  <c r="N47" i="21" s="1"/>
  <c r="N48" i="21" s="1"/>
  <c r="G9" i="24" s="1"/>
  <c r="L41" i="21"/>
  <c r="L42" i="21" s="1"/>
  <c r="L43" i="21" s="1"/>
  <c r="F37" i="19" s="1"/>
  <c r="H37" i="19" s="1"/>
  <c r="L46" i="21"/>
  <c r="L47" i="21" s="1"/>
  <c r="L48" i="21" s="1"/>
  <c r="G8" i="24" s="1"/>
  <c r="N43" i="21"/>
  <c r="F40" i="19"/>
  <c r="H40" i="19" s="1"/>
  <c r="T14" i="21"/>
  <c r="U12" i="21"/>
  <c r="T18" i="21"/>
  <c r="T6" i="21"/>
  <c r="U16" i="21"/>
  <c r="U21" i="21"/>
  <c r="U24" i="21"/>
  <c r="U29" i="21"/>
  <c r="U32" i="21"/>
  <c r="T33" i="21"/>
  <c r="T25" i="21"/>
  <c r="T8" i="21"/>
  <c r="T26" i="21"/>
  <c r="Q37" i="21"/>
  <c r="T28" i="21"/>
  <c r="T20" i="21"/>
  <c r="T7" i="21"/>
  <c r="W36" i="21"/>
  <c r="T35" i="21"/>
  <c r="T31" i="21"/>
  <c r="T27" i="21"/>
  <c r="T23" i="21"/>
  <c r="T19" i="21"/>
  <c r="T15" i="21"/>
  <c r="Q37" i="20" l="1"/>
  <c r="P37" i="20"/>
  <c r="O37" i="20"/>
  <c r="N37" i="20"/>
  <c r="M37" i="20"/>
  <c r="L37" i="20"/>
  <c r="K37" i="20"/>
  <c r="J37" i="20"/>
  <c r="I37" i="20"/>
  <c r="H37" i="20"/>
  <c r="G37" i="20"/>
  <c r="S37" i="20" s="1"/>
  <c r="F37" i="20"/>
  <c r="R37" i="20" l="1"/>
  <c r="Z302" i="1" l="1"/>
  <c r="Z301" i="1"/>
  <c r="Z300" i="1"/>
  <c r="Y300" i="1"/>
  <c r="Z299" i="1"/>
  <c r="Y299" i="1"/>
  <c r="Z298" i="1"/>
  <c r="Y298" i="1"/>
  <c r="Z297" i="1"/>
  <c r="Y297" i="1"/>
  <c r="Z296" i="1"/>
  <c r="Y296" i="1"/>
  <c r="Z295" i="1"/>
  <c r="Y295" i="1"/>
  <c r="Z294" i="1"/>
  <c r="Y294" i="1"/>
  <c r="AA17" i="12" l="1"/>
  <c r="AA67" i="12"/>
  <c r="G21" i="19" l="1"/>
  <c r="H21" i="19"/>
  <c r="E22" i="19"/>
  <c r="G22" i="19"/>
  <c r="H22" i="19"/>
  <c r="E23" i="19"/>
  <c r="G23" i="19"/>
  <c r="H23" i="19"/>
  <c r="G24" i="19"/>
  <c r="H24" i="19"/>
  <c r="E25" i="19"/>
  <c r="G25" i="19"/>
  <c r="H25" i="19"/>
  <c r="E26" i="19"/>
  <c r="G26" i="19"/>
  <c r="H26" i="19"/>
  <c r="G27" i="19"/>
  <c r="H27" i="19"/>
  <c r="F28" i="19"/>
  <c r="I27" i="19" l="1"/>
  <c r="K27" i="19"/>
  <c r="I24" i="19"/>
  <c r="K24" i="19"/>
  <c r="I21" i="19"/>
  <c r="K21" i="19"/>
  <c r="I25" i="19"/>
  <c r="K25" i="19"/>
  <c r="K22" i="19"/>
  <c r="I22" i="19"/>
  <c r="I26" i="19"/>
  <c r="K26" i="19"/>
  <c r="I23" i="19"/>
  <c r="K23" i="19"/>
  <c r="B27" i="19"/>
  <c r="B25" i="19"/>
  <c r="B23" i="19"/>
  <c r="B22" i="19"/>
  <c r="G28" i="19"/>
  <c r="B21" i="19"/>
  <c r="B24" i="19"/>
  <c r="B26" i="19"/>
  <c r="H28" i="19"/>
  <c r="I28" i="19" l="1"/>
  <c r="K28" i="19"/>
  <c r="F14" i="19"/>
  <c r="Z293" i="1"/>
  <c r="Y293" i="1"/>
  <c r="Z292" i="1"/>
  <c r="Y292" i="1"/>
  <c r="Z291" i="1"/>
  <c r="Y291" i="1"/>
  <c r="Z290" i="1"/>
  <c r="Y290" i="1"/>
  <c r="Z289" i="1"/>
  <c r="Y289" i="1"/>
  <c r="Z288" i="1"/>
  <c r="Y288" i="1"/>
  <c r="Z287" i="1"/>
  <c r="Z286" i="1"/>
  <c r="H13" i="19" l="1"/>
  <c r="I13" i="19"/>
  <c r="Z283" i="1"/>
  <c r="Z284" i="1"/>
  <c r="X285" i="1"/>
  <c r="Z285" i="1" s="1"/>
  <c r="Z282" i="1"/>
  <c r="Y282" i="1"/>
  <c r="Z281" i="1"/>
  <c r="Y281" i="1"/>
  <c r="Z280" i="1"/>
  <c r="Y280" i="1"/>
  <c r="Z279" i="1"/>
  <c r="Y279" i="1"/>
  <c r="Z278" i="1"/>
  <c r="Y278" i="1"/>
  <c r="Z277" i="1" l="1"/>
  <c r="Z276" i="1"/>
  <c r="Z275" i="1"/>
  <c r="Z274" i="1"/>
  <c r="Z273" i="1"/>
  <c r="Z272" i="1"/>
  <c r="Z271" i="1"/>
  <c r="Z270" i="1"/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3" i="1"/>
  <c r="Y194" i="1"/>
  <c r="Y195" i="1"/>
  <c r="Y196" i="1"/>
  <c r="Y197" i="1"/>
  <c r="Y198" i="1"/>
  <c r="Y199" i="1"/>
  <c r="Y206" i="1"/>
  <c r="Y207" i="1"/>
  <c r="Y208" i="1"/>
  <c r="Y209" i="1"/>
  <c r="Y212" i="1"/>
  <c r="Y213" i="1"/>
  <c r="Y214" i="1"/>
  <c r="Y215" i="1"/>
  <c r="Y216" i="1"/>
  <c r="Y217" i="1"/>
  <c r="Y218" i="1"/>
  <c r="Y219" i="1"/>
  <c r="Y220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" i="1"/>
  <c r="Z243" i="1"/>
  <c r="Z244" i="1"/>
  <c r="Z245" i="1"/>
  <c r="Z246" i="1"/>
  <c r="Z247" i="1"/>
  <c r="Z248" i="1"/>
  <c r="Z249" i="1"/>
  <c r="Z250" i="1"/>
  <c r="Z251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3" i="1"/>
  <c r="Z194" i="1"/>
  <c r="Z195" i="1"/>
  <c r="Z196" i="1"/>
  <c r="Z197" i="1"/>
  <c r="Z198" i="1"/>
  <c r="Z199" i="1"/>
  <c r="Z206" i="1"/>
  <c r="Z207" i="1"/>
  <c r="Z208" i="1"/>
  <c r="Z209" i="1"/>
  <c r="Z212" i="1"/>
  <c r="Z213" i="1"/>
  <c r="Z214" i="1"/>
  <c r="Z215" i="1"/>
  <c r="Z216" i="1"/>
  <c r="Z217" i="1"/>
  <c r="Z218" i="1"/>
  <c r="Z219" i="1"/>
  <c r="Z220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" i="1"/>
  <c r="X269" i="1" l="1"/>
  <c r="X268" i="1"/>
  <c r="X267" i="1"/>
  <c r="Y267" i="1" l="1"/>
  <c r="Z267" i="1"/>
  <c r="Y268" i="1"/>
  <c r="Z268" i="1"/>
  <c r="Z269" i="1"/>
  <c r="Y269" i="1"/>
  <c r="X254" i="1"/>
  <c r="X253" i="1"/>
  <c r="X252" i="1"/>
  <c r="Z253" i="1" l="1"/>
  <c r="Y253" i="1"/>
  <c r="Y254" i="1"/>
  <c r="Z254" i="1"/>
  <c r="Y252" i="1"/>
  <c r="Z252" i="1"/>
  <c r="J13" i="19" l="1"/>
  <c r="X225" i="1" l="1"/>
  <c r="X224" i="1"/>
  <c r="Z225" i="1" l="1"/>
  <c r="Y225" i="1"/>
  <c r="Z224" i="1"/>
  <c r="Y224" i="1"/>
  <c r="X223" i="1"/>
  <c r="X222" i="1"/>
  <c r="X221" i="1"/>
  <c r="Z221" i="1" l="1"/>
  <c r="Y221" i="1"/>
  <c r="Z222" i="1"/>
  <c r="Y222" i="1"/>
  <c r="Y223" i="1"/>
  <c r="Z223" i="1"/>
  <c r="G8" i="19"/>
  <c r="G9" i="19"/>
  <c r="G10" i="19"/>
  <c r="G11" i="19"/>
  <c r="G12" i="19"/>
  <c r="G7" i="19"/>
  <c r="X211" i="1"/>
  <c r="X210" i="1"/>
  <c r="H12" i="19" l="1"/>
  <c r="I12" i="19"/>
  <c r="H11" i="19"/>
  <c r="I11" i="19"/>
  <c r="H9" i="19"/>
  <c r="I9" i="19"/>
  <c r="H8" i="19"/>
  <c r="I8" i="19"/>
  <c r="H10" i="19"/>
  <c r="I10" i="19"/>
  <c r="J9" i="19"/>
  <c r="J11" i="19"/>
  <c r="J12" i="19"/>
  <c r="J10" i="19"/>
  <c r="B7" i="19"/>
  <c r="B13" i="19"/>
  <c r="B9" i="19"/>
  <c r="B12" i="19"/>
  <c r="B8" i="19"/>
  <c r="B11" i="19"/>
  <c r="B10" i="19"/>
  <c r="Z210" i="1"/>
  <c r="Y210" i="1"/>
  <c r="Y211" i="1"/>
  <c r="Z211" i="1"/>
  <c r="J8" i="19"/>
  <c r="P9" i="10"/>
  <c r="P10" i="10"/>
  <c r="P11" i="10"/>
  <c r="P12" i="10"/>
  <c r="P13" i="10"/>
  <c r="P8" i="10"/>
  <c r="O9" i="10"/>
  <c r="Q9" i="10" s="1"/>
  <c r="O10" i="10"/>
  <c r="Q10" i="10" s="1"/>
  <c r="O11" i="10"/>
  <c r="Q11" i="10" s="1"/>
  <c r="O12" i="10"/>
  <c r="Q12" i="10" s="1"/>
  <c r="O13" i="10"/>
  <c r="Q13" i="10" s="1"/>
  <c r="O8" i="10"/>
  <c r="Q8" i="10" s="1"/>
  <c r="X205" i="1" l="1"/>
  <c r="X204" i="1"/>
  <c r="Z204" i="1" l="1"/>
  <c r="Y204" i="1"/>
  <c r="Z205" i="1"/>
  <c r="Y205" i="1"/>
  <c r="X203" i="1"/>
  <c r="X202" i="1"/>
  <c r="X201" i="1"/>
  <c r="X200" i="1"/>
  <c r="Z200" i="1" l="1"/>
  <c r="Y200" i="1"/>
  <c r="Z201" i="1"/>
  <c r="Y201" i="1"/>
  <c r="Z202" i="1"/>
  <c r="Y202" i="1"/>
  <c r="Y203" i="1"/>
  <c r="Z203" i="1"/>
  <c r="X192" i="1"/>
  <c r="X191" i="1"/>
  <c r="Z192" i="1" l="1"/>
  <c r="Y192" i="1"/>
  <c r="Y191" i="1"/>
  <c r="Z191" i="1"/>
  <c r="X190" i="1"/>
  <c r="Z190" i="1" l="1"/>
  <c r="Y190" i="1"/>
  <c r="G9" i="10"/>
  <c r="G10" i="10"/>
  <c r="G11" i="10"/>
  <c r="G12" i="10"/>
  <c r="G13" i="10"/>
  <c r="G8" i="10"/>
  <c r="T9" i="10"/>
  <c r="T10" i="10"/>
  <c r="T11" i="10"/>
  <c r="T12" i="10"/>
  <c r="T13" i="10"/>
  <c r="T8" i="10"/>
  <c r="F9" i="10"/>
  <c r="F10" i="10"/>
  <c r="F11" i="10"/>
  <c r="F12" i="10"/>
  <c r="F13" i="10"/>
  <c r="F8" i="10"/>
  <c r="S9" i="10"/>
  <c r="S10" i="10"/>
  <c r="S11" i="10"/>
  <c r="S12" i="10"/>
  <c r="S13" i="10"/>
  <c r="S8" i="10"/>
  <c r="D8" i="19" l="1"/>
  <c r="D9" i="19"/>
  <c r="D11" i="19"/>
  <c r="D12" i="19"/>
  <c r="G14" i="19" l="1"/>
  <c r="H14" i="19" l="1"/>
  <c r="I14" i="19"/>
  <c r="O14" i="10"/>
  <c r="I9" i="10" l="1"/>
  <c r="I10" i="10"/>
  <c r="I11" i="10"/>
  <c r="I12" i="10"/>
  <c r="I13" i="10"/>
  <c r="L9" i="10"/>
  <c r="L10" i="10"/>
  <c r="L11" i="10"/>
  <c r="L12" i="10"/>
  <c r="L13" i="10"/>
  <c r="L8" i="10"/>
  <c r="K9" i="10"/>
  <c r="K10" i="10"/>
  <c r="K11" i="10"/>
  <c r="K12" i="10"/>
  <c r="K13" i="10"/>
  <c r="K8" i="10"/>
  <c r="I8" i="10"/>
  <c r="D21" i="18" l="1"/>
  <c r="D11" i="4"/>
  <c r="D8" i="4"/>
  <c r="D9" i="4"/>
  <c r="D10" i="4"/>
  <c r="C12" i="4"/>
  <c r="D7" i="4"/>
  <c r="B28" i="18"/>
  <c r="T14" i="10" l="1"/>
  <c r="L14" i="10"/>
  <c r="J14" i="10" l="1"/>
  <c r="N14" i="10"/>
  <c r="R14" i="10"/>
  <c r="X9" i="10"/>
  <c r="X10" i="10"/>
  <c r="U11" i="10"/>
  <c r="U12" i="10"/>
  <c r="X13" i="10"/>
  <c r="U8" i="10"/>
  <c r="B8" i="10" l="1"/>
  <c r="U10" i="10"/>
  <c r="B12" i="10"/>
  <c r="X12" i="10"/>
  <c r="U13" i="10"/>
  <c r="U9" i="10"/>
  <c r="B11" i="10"/>
  <c r="S14" i="10"/>
  <c r="X8" i="10"/>
  <c r="X11" i="10"/>
  <c r="B10" i="10"/>
  <c r="B13" i="10"/>
  <c r="B9" i="10"/>
  <c r="M9" i="10"/>
  <c r="M10" i="10"/>
  <c r="M11" i="10"/>
  <c r="M12" i="10"/>
  <c r="M13" i="10"/>
  <c r="H11" i="10" l="1"/>
  <c r="M8" i="10"/>
  <c r="K14" i="10"/>
  <c r="M14" i="10" s="1"/>
  <c r="H8" i="10"/>
  <c r="F14" i="10"/>
  <c r="I14" i="10"/>
  <c r="P14" i="10"/>
  <c r="Q14" i="10" s="1"/>
  <c r="X14" i="10"/>
  <c r="U14" i="10"/>
  <c r="G14" i="10"/>
  <c r="H10" i="10"/>
  <c r="H12" i="10"/>
  <c r="H13" i="10"/>
  <c r="H9" i="10"/>
  <c r="D9" i="10"/>
  <c r="D10" i="10"/>
  <c r="D12" i="10"/>
  <c r="D13" i="10"/>
  <c r="H14" i="10" l="1"/>
  <c r="H11" i="4" l="1"/>
  <c r="E11" i="4"/>
  <c r="J23" i="4"/>
  <c r="J24" i="4"/>
  <c r="J25" i="4"/>
  <c r="I21" i="4"/>
  <c r="J21" i="4" s="1"/>
  <c r="H20" i="4"/>
  <c r="I20" i="4" s="1"/>
  <c r="J20" i="4" s="1"/>
  <c r="I22" i="4" l="1"/>
  <c r="J22" i="4" s="1"/>
  <c r="D7" i="8"/>
  <c r="C8" i="8" l="1"/>
  <c r="D5" i="8"/>
  <c r="D6" i="8"/>
  <c r="D4" i="8"/>
  <c r="A6" i="8" l="1"/>
  <c r="A7" i="8"/>
  <c r="A5" i="8"/>
  <c r="A4" i="8"/>
  <c r="E6" i="8"/>
  <c r="D8" i="8"/>
  <c r="E5" i="8"/>
  <c r="E4" i="8"/>
  <c r="E7" i="8"/>
  <c r="P8" i="4"/>
  <c r="Q8" i="4" s="1"/>
  <c r="P9" i="4"/>
  <c r="Q9" i="4" s="1"/>
  <c r="P11" i="4"/>
  <c r="Q11" i="4" s="1"/>
  <c r="P7" i="4"/>
  <c r="Q7" i="4" s="1"/>
  <c r="Q12" i="4" l="1"/>
  <c r="R12" i="4" s="1"/>
  <c r="E8" i="8"/>
  <c r="A10" i="4" l="1"/>
  <c r="A9" i="4"/>
  <c r="A7" i="4"/>
  <c r="A11" i="4"/>
  <c r="A8" i="4"/>
  <c r="D12" i="4"/>
  <c r="E12" i="4" s="1"/>
  <c r="E7" i="4"/>
  <c r="H10" i="4"/>
  <c r="E10" i="4"/>
  <c r="H9" i="4"/>
  <c r="E9" i="4"/>
  <c r="H8" i="4"/>
  <c r="E8" i="4"/>
  <c r="H7" i="4"/>
  <c r="G17" i="4" l="1"/>
  <c r="H12" i="4"/>
  <c r="H126" i="1"/>
  <c r="R126" i="1"/>
  <c r="L126" i="1"/>
  <c r="I3" i="4" l="1"/>
  <c r="G2" i="4"/>
  <c r="G3" i="4" s="1"/>
  <c r="G12" i="4" s="1"/>
  <c r="D24" i="2"/>
  <c r="D25" i="2"/>
  <c r="D22" i="2"/>
  <c r="B23" i="2"/>
  <c r="D23" i="2" s="1"/>
  <c r="G8" i="4" l="1"/>
  <c r="G9" i="4"/>
  <c r="G10" i="4"/>
  <c r="G11" i="4"/>
  <c r="G7" i="4"/>
  <c r="J23" i="2" l="1"/>
  <c r="H19" i="2"/>
  <c r="G24" i="2" l="1"/>
  <c r="G22" i="2"/>
  <c r="G25" i="2"/>
  <c r="G23" i="2"/>
  <c r="I13" i="2"/>
  <c r="I14" i="2"/>
  <c r="I15" i="2"/>
  <c r="I12" i="2"/>
  <c r="A23" i="2" l="1"/>
  <c r="A24" i="2"/>
  <c r="A25" i="2"/>
  <c r="A22" i="2"/>
  <c r="E23" i="2"/>
  <c r="E24" i="2"/>
  <c r="E25" i="2"/>
  <c r="E22" i="2"/>
  <c r="H13" i="2"/>
  <c r="E19" i="2"/>
  <c r="H14" i="2"/>
  <c r="H15" i="2"/>
  <c r="H16" i="2"/>
  <c r="H12" i="2"/>
  <c r="E20" i="2" l="1"/>
  <c r="F22" i="2" s="1"/>
  <c r="K10" i="3"/>
  <c r="K11" i="3"/>
  <c r="K12" i="3"/>
  <c r="K9" i="3"/>
  <c r="K4" i="3"/>
  <c r="M10" i="3" l="1"/>
  <c r="G10" i="3"/>
  <c r="M9" i="3"/>
  <c r="G9" i="3"/>
  <c r="F23" i="2"/>
  <c r="F24" i="2"/>
  <c r="F25" i="2"/>
  <c r="G12" i="3"/>
  <c r="G11" i="3"/>
  <c r="L10" i="3"/>
  <c r="M12" i="3"/>
  <c r="M11" i="3"/>
  <c r="L12" i="3"/>
  <c r="L11" i="3"/>
  <c r="L9" i="3"/>
  <c r="U11" i="21"/>
  <c r="T11" i="21"/>
  <c r="P36" i="21"/>
  <c r="P41" i="21" l="1"/>
  <c r="P42" i="21" s="1"/>
  <c r="P46" i="21"/>
  <c r="P47" i="21" s="1"/>
  <c r="P48" i="21" s="1"/>
  <c r="P43" i="21"/>
  <c r="F36" i="21"/>
  <c r="U17" i="21" l="1"/>
  <c r="G11" i="24"/>
  <c r="I11" i="24" s="1"/>
  <c r="Q48" i="21"/>
  <c r="F46" i="21"/>
  <c r="F47" i="21" s="1"/>
  <c r="F48" i="21" s="1"/>
  <c r="G6" i="24" s="1"/>
  <c r="T17" i="21"/>
  <c r="F41" i="21"/>
  <c r="F42" i="21" l="1"/>
  <c r="F43" i="21" s="1"/>
  <c r="I6" i="24" s="1"/>
  <c r="F38" i="19" l="1"/>
  <c r="H38" i="19" l="1"/>
  <c r="J36" i="21"/>
  <c r="J41" i="21" s="1"/>
  <c r="J42" i="21" s="1"/>
  <c r="J43" i="21" s="1"/>
  <c r="F39" i="19" s="1"/>
  <c r="T34" i="21" l="1"/>
  <c r="S36" i="21"/>
  <c r="U36" i="21" s="1"/>
  <c r="U34" i="21"/>
  <c r="J46" i="21"/>
  <c r="J47" i="21" s="1"/>
  <c r="J48" i="21" s="1"/>
  <c r="G10" i="24" s="1"/>
  <c r="I10" i="24" s="1"/>
  <c r="F43" i="19"/>
  <c r="H43" i="19" s="1"/>
  <c r="H39" i="19"/>
  <c r="I9" i="24" l="1"/>
  <c r="I7" i="24"/>
  <c r="T36" i="21"/>
  <c r="G12" i="24"/>
  <c r="I12" i="24" s="1"/>
</calcChain>
</file>

<file path=xl/sharedStrings.xml><?xml version="1.0" encoding="utf-8"?>
<sst xmlns="http://schemas.openxmlformats.org/spreadsheetml/2006/main" count="23874" uniqueCount="5133">
  <si>
    <t>Timestamp</t>
  </si>
  <si>
    <t>Date</t>
  </si>
  <si>
    <t>Month</t>
  </si>
  <si>
    <t>Region</t>
  </si>
  <si>
    <t>Retailer ID</t>
  </si>
  <si>
    <t xml:space="preserve">Customer Name 
</t>
  </si>
  <si>
    <t xml:space="preserve">Customer Mobile Number
</t>
  </si>
  <si>
    <t xml:space="preserve">Consignment Weight
</t>
  </si>
  <si>
    <t xml:space="preserve">Product Type
</t>
  </si>
  <si>
    <t xml:space="preserve">Product Category
</t>
  </si>
  <si>
    <t>Service Assurance Charge (If Applicable)</t>
  </si>
  <si>
    <t>Billing Amount (Delivery + Assurance Charge)</t>
  </si>
  <si>
    <t xml:space="preserve">Invoice Image
</t>
  </si>
  <si>
    <t>E-Way Bill Image</t>
  </si>
  <si>
    <t xml:space="preserve">Helper
</t>
  </si>
  <si>
    <t xml:space="preserve">Pick Up Location
</t>
  </si>
  <si>
    <t>Drop Location</t>
  </si>
  <si>
    <t>Distance (As per Google Map)</t>
  </si>
  <si>
    <t>Address</t>
  </si>
  <si>
    <t>Payment Snapshot</t>
  </si>
  <si>
    <t>Bank Reference</t>
  </si>
  <si>
    <t>Transaction ID</t>
  </si>
  <si>
    <t>Email address</t>
  </si>
  <si>
    <t>Employ Name</t>
  </si>
  <si>
    <t>June</t>
  </si>
  <si>
    <t>NCR</t>
  </si>
  <si>
    <t>Nawazish khan</t>
  </si>
  <si>
    <t>Furniture</t>
  </si>
  <si>
    <t>Gadda</t>
  </si>
  <si>
    <t>No</t>
  </si>
  <si>
    <t>Shalimar garden shahibabad gaziyabad</t>
  </si>
  <si>
    <t>Noida sec 18</t>
  </si>
  <si>
    <t>avanishsingh442@gmail.com</t>
  </si>
  <si>
    <t>Krishna Sales</t>
  </si>
  <si>
    <t>Chemicals</t>
  </si>
  <si>
    <t>Chemical</t>
  </si>
  <si>
    <t>Yes</t>
  </si>
  <si>
    <t>Hoshiyarpur sector 51 Noida</t>
  </si>
  <si>
    <t>Lotus pinach sector 110 noida</t>
  </si>
  <si>
    <t>purinitin902@gmail.com</t>
  </si>
  <si>
    <t>Sector 74</t>
  </si>
  <si>
    <t>Super tech North eye sector 74 nooda</t>
  </si>
  <si>
    <t>C 466 Ghazipur paper market Delhi</t>
  </si>
  <si>
    <t>Gupta paints</t>
  </si>
  <si>
    <t>Paints</t>
  </si>
  <si>
    <t>Sikanderpur</t>
  </si>
  <si>
    <t>Sec 59</t>
  </si>
  <si>
    <t>DLF FACE 2</t>
  </si>
  <si>
    <t>Cash</t>
  </si>
  <si>
    <t>sabhishekkumar94@gmail.com</t>
  </si>
  <si>
    <t>Abhishek Sharma</t>
  </si>
  <si>
    <t>B 6/2 industrial area sahibabad</t>
  </si>
  <si>
    <t>ULIP190083</t>
  </si>
  <si>
    <t>Sayed Fome</t>
  </si>
  <si>
    <t>Clothes</t>
  </si>
  <si>
    <t>Foam</t>
  </si>
  <si>
    <t>Vasant Kunj</t>
  </si>
  <si>
    <t>ELIXIR VENTURE</t>
  </si>
  <si>
    <t>Bath fitting</t>
  </si>
  <si>
    <t>Bath 🛁</t>
  </si>
  <si>
    <t>C3 shyam enclave shahibabad gaziyabad</t>
  </si>
  <si>
    <t>Pahadganj</t>
  </si>
  <si>
    <t>https://drive.google.com/open?id=1I3xM1Bps8qhNcPbvixFVhnjzoqbfzjm2</t>
  </si>
  <si>
    <t>Shyam enclave shahibabad gaziyabad</t>
  </si>
  <si>
    <t>Jagat puri</t>
  </si>
  <si>
    <t>https://drive.google.com/open?id=1bJdy4w6EKLm1sz4ZmMxE_JUNTYR-mHjI</t>
  </si>
  <si>
    <t>Hoshiyarpur sector 51</t>
  </si>
  <si>
    <t>Golf link greater Noida</t>
  </si>
  <si>
    <t>nitinp@handover.in</t>
  </si>
  <si>
    <t>Medico NSEZ sector 81</t>
  </si>
  <si>
    <t>Medico NSEZ sector 81 Noida</t>
  </si>
  <si>
    <t>Living plus india</t>
  </si>
  <si>
    <t>Sheet</t>
  </si>
  <si>
    <t>Site 4 sahibabaad ghaziabad</t>
  </si>
  <si>
    <t>Noida</t>
  </si>
  <si>
    <t>Sahibabaad</t>
  </si>
  <si>
    <t>https://drive.google.com/open?id=1lrC1ifr6zIzL55HkL6oInLz232eVnWdF</t>
  </si>
  <si>
    <t>avinishk@handover.in</t>
  </si>
  <si>
    <t>Paint</t>
  </si>
  <si>
    <t>Chakarpur sec 28</t>
  </si>
  <si>
    <t>Chakarpur</t>
  </si>
  <si>
    <t>Dlf Face 2 K16/6</t>
  </si>
  <si>
    <t>Dlf face 2</t>
  </si>
  <si>
    <t>RJ. Hardware</t>
  </si>
  <si>
    <t>Hardware</t>
  </si>
  <si>
    <t>Udyog vihar</t>
  </si>
  <si>
    <t>Sec 54 Gurgaon</t>
  </si>
  <si>
    <t>Sec 54</t>
  </si>
  <si>
    <t>Mattresses</t>
  </si>
  <si>
    <t>Aya nagar</t>
  </si>
  <si>
    <t>NBCC amarpali greater Noida</t>
  </si>
  <si>
    <t>Sector 73 gurugram</t>
  </si>
  <si>
    <t>PVC Panels &amp; Tiles</t>
  </si>
  <si>
    <t>Sheet pvc</t>
  </si>
  <si>
    <t>Shahibabad</t>
  </si>
  <si>
    <t>https://drive.google.com/open?id=15iLK2BFIFcpxt1L2lhAtObB7fuWtk5AS</t>
  </si>
  <si>
    <t>Pvc</t>
  </si>
  <si>
    <t>Sahibabad</t>
  </si>
  <si>
    <t>Jal vayu vihar sector 21</t>
  </si>
  <si>
    <t>Industrial area Ghaziabad</t>
  </si>
  <si>
    <t>NSEZ noida</t>
  </si>
  <si>
    <t>Noida phase 2</t>
  </si>
  <si>
    <t>Saray faridabad</t>
  </si>
  <si>
    <t>Saite 4 shahibabad</t>
  </si>
  <si>
    <t>Sec 55</t>
  </si>
  <si>
    <t>Iqbal Bhai</t>
  </si>
  <si>
    <t>Cosmetics</t>
  </si>
  <si>
    <t>Tofee</t>
  </si>
  <si>
    <t>Azadpur Mandi, Shop no. B-724, new sabji mandi, Azadpur Rd, Kewal Park, Azadpur, Delhi, 110033</t>
  </si>
  <si>
    <t>https://drive.google.com/open?id=1Q8xFB07l7xWqfdMw7qr9kf1nFFptpVRq</t>
  </si>
  <si>
    <t>Paytm</t>
  </si>
  <si>
    <t>fa8802528717@gmail.com</t>
  </si>
  <si>
    <t>New Paper</t>
  </si>
  <si>
    <t>tofee</t>
  </si>
  <si>
    <t>800 - 800 2 load hue h aj</t>
  </si>
  <si>
    <t>https://drive.google.com/open?id=1C4NS5lxqHAlv6_5zFsk2tr2PdPr2Tzzg</t>
  </si>
  <si>
    <t>paytrm</t>
  </si>
  <si>
    <t>paymt</t>
  </si>
  <si>
    <t>Sahibabad industrial area</t>
  </si>
  <si>
    <t>Sec 55 Noida</t>
  </si>
  <si>
    <t>Sec 34 Noida</t>
  </si>
  <si>
    <t>Sec 34</t>
  </si>
  <si>
    <t>Faridabad</t>
  </si>
  <si>
    <t>Saheed Nagar</t>
  </si>
  <si>
    <t>Azadpur</t>
  </si>
  <si>
    <t>MD Faraz Ahmed</t>
  </si>
  <si>
    <t>Vaishali</t>
  </si>
  <si>
    <t>IITL Nimbus greater Noida</t>
  </si>
  <si>
    <t>Akcha</t>
  </si>
  <si>
    <t>Ghaziabad</t>
  </si>
  <si>
    <t>Mangolia apartment</t>
  </si>
  <si>
    <t>Vatika chock Sec 49</t>
  </si>
  <si>
    <t>Neb sarai</t>
  </si>
  <si>
    <t>+91 99990 38132</t>
  </si>
  <si>
    <t>Shaheed nagar</t>
  </si>
  <si>
    <t>Shofa</t>
  </si>
  <si>
    <t>Kashmiri get</t>
  </si>
  <si>
    <t>Hudda city center</t>
  </si>
  <si>
    <t>Sector 136</t>
  </si>
  <si>
    <t>Vasundhara</t>
  </si>
  <si>
    <t>Gurgaon</t>
  </si>
  <si>
    <t>Sector 156 Noida</t>
  </si>
  <si>
    <t>Sector 74 Noida</t>
  </si>
  <si>
    <t>99990 38132</t>
  </si>
  <si>
    <t>Krishna nagar jagatpuri</t>
  </si>
  <si>
    <t>Pharmacy</t>
  </si>
  <si>
    <t>Todfe</t>
  </si>
  <si>
    <t>Electrical Hardware</t>
  </si>
  <si>
    <t>Electric</t>
  </si>
  <si>
    <t>Sahlimar bagh</t>
  </si>
  <si>
    <t>Shaljmar bagh</t>
  </si>
  <si>
    <t>Wave India Pvt Ltd</t>
  </si>
  <si>
    <t>Plywood</t>
  </si>
  <si>
    <t>GT road mohan nagar</t>
  </si>
  <si>
    <t>Ghitorni</t>
  </si>
  <si>
    <t>Bharat electricals and appliances</t>
  </si>
  <si>
    <t>Electrical Appliances</t>
  </si>
  <si>
    <t>Electical</t>
  </si>
  <si>
    <t>Sector 116</t>
  </si>
  <si>
    <t>JKM Works</t>
  </si>
  <si>
    <t>Sanitary</t>
  </si>
  <si>
    <t>Tiles</t>
  </si>
  <si>
    <t>G 4 sector 9 Noida</t>
  </si>
  <si>
    <t>Rajendra Nagar</t>
  </si>
  <si>
    <t>Sector 9 Noida</t>
  </si>
  <si>
    <t>+91 81301 82339</t>
  </si>
  <si>
    <t>Bath tub</t>
  </si>
  <si>
    <t>Rajendra nagar</t>
  </si>
  <si>
    <t>Luxury Furniture</t>
  </si>
  <si>
    <t>Bed</t>
  </si>
  <si>
    <t>Shaheed nagar metro</t>
  </si>
  <si>
    <t>nitinkumar.singh9628@gmail.com</t>
  </si>
  <si>
    <t>Avnish Kumar</t>
  </si>
  <si>
    <t>Kasna greater Noida</t>
  </si>
  <si>
    <t>Sikandrabad industrial area</t>
  </si>
  <si>
    <t>Kaushambi</t>
  </si>
  <si>
    <t>Shastri nagar</t>
  </si>
  <si>
    <t>Kirti nagar industrial area</t>
  </si>
  <si>
    <t>Indrapuram</t>
  </si>
  <si>
    <t>Krishna nagar</t>
  </si>
  <si>
    <t>Dwarka Delhi</t>
  </si>
  <si>
    <t>Wire</t>
  </si>
  <si>
    <t>Sector 62 Noida</t>
  </si>
  <si>
    <t>Sector 110</t>
  </si>
  <si>
    <t>Sector 2</t>
  </si>
  <si>
    <t>Boards</t>
  </si>
  <si>
    <t>Shahibabad gaziyabad</t>
  </si>
  <si>
    <t>Shahadara</t>
  </si>
  <si>
    <t>Raj nagar extension</t>
  </si>
  <si>
    <t>Board</t>
  </si>
  <si>
    <t>Tub</t>
  </si>
  <si>
    <t>Gtb nagar</t>
  </si>
  <si>
    <t>Arthala metro station</t>
  </si>
  <si>
    <t>ASM Name</t>
  </si>
  <si>
    <t>(All)</t>
  </si>
  <si>
    <t>Row Labels</t>
  </si>
  <si>
    <t>Nitin Puri</t>
  </si>
  <si>
    <t>(blank)</t>
  </si>
  <si>
    <t>Grand Total</t>
  </si>
  <si>
    <t>Count of Employ Name</t>
  </si>
  <si>
    <t>Sum of Billing Amount (Delivery + Assurance Charge)</t>
  </si>
  <si>
    <t>Working Days</t>
  </si>
  <si>
    <t>AASM</t>
  </si>
  <si>
    <t>Rank</t>
  </si>
  <si>
    <t>Location</t>
  </si>
  <si>
    <t>Achivement</t>
  </si>
  <si>
    <t>%</t>
  </si>
  <si>
    <t>Projection</t>
  </si>
  <si>
    <t>Target vs Achivement</t>
  </si>
  <si>
    <t xml:space="preserve">Target </t>
  </si>
  <si>
    <t>S. No.</t>
  </si>
  <si>
    <t>Name</t>
  </si>
  <si>
    <t>Designation</t>
  </si>
  <si>
    <t>Customer On-boarding</t>
  </si>
  <si>
    <t>Vendor On-boarding</t>
  </si>
  <si>
    <t>Revenue Target</t>
  </si>
  <si>
    <t>Avnish Kumar Singh</t>
  </si>
  <si>
    <t>Md. Faraz</t>
  </si>
  <si>
    <t>Total Revenue Self-Target</t>
  </si>
  <si>
    <t xml:space="preserve"> </t>
  </si>
  <si>
    <t xml:space="preserve"> =(K9/$K$4)*($M$3-$K$4)+K9</t>
  </si>
  <si>
    <t>Revenue need per Day</t>
  </si>
  <si>
    <t>Monthly Target</t>
  </si>
  <si>
    <t>Achievement</t>
  </si>
  <si>
    <t>+91 72176 55173</t>
  </si>
  <si>
    <t>Pidilite product</t>
  </si>
  <si>
    <t>Kashan</t>
  </si>
  <si>
    <t>Rishabh battery</t>
  </si>
  <si>
    <t>98998 05074</t>
  </si>
  <si>
    <t>Battery</t>
  </si>
  <si>
    <t>Gita colony</t>
  </si>
  <si>
    <t>Delhi</t>
  </si>
  <si>
    <t>Inverter battery</t>
  </si>
  <si>
    <t>Mansharovar park</t>
  </si>
  <si>
    <t>Gazipur</t>
  </si>
  <si>
    <t>July</t>
  </si>
  <si>
    <t>Target Achieve %</t>
  </si>
  <si>
    <t xml:space="preserve"> =IFERROR(D22/C22,0)</t>
  </si>
  <si>
    <t>No of Working days</t>
  </si>
  <si>
    <t>Days in Month</t>
  </si>
  <si>
    <t xml:space="preserve">Achievement % </t>
  </si>
  <si>
    <t xml:space="preserve"> =(D22/$C$22)*($E$20-$F$19)+D22</t>
  </si>
  <si>
    <t>Revenue /Day</t>
  </si>
  <si>
    <t xml:space="preserve"> =(C22-D22)/$H$19</t>
  </si>
  <si>
    <t xml:space="preserve"> =RANK(D22,$D$22:$D$25,0)</t>
  </si>
  <si>
    <t>Saite 4</t>
  </si>
  <si>
    <t>Lalkuan</t>
  </si>
  <si>
    <t>Kotla</t>
  </si>
  <si>
    <t>Dilshad garden</t>
  </si>
  <si>
    <t>Gaurav Furniture</t>
  </si>
  <si>
    <t>N.a</t>
  </si>
  <si>
    <t>Sofa set repair</t>
  </si>
  <si>
    <t>Kanpur</t>
  </si>
  <si>
    <t>Rahul Rai</t>
  </si>
  <si>
    <t>Pvc sheets</t>
  </si>
  <si>
    <t>Jhilmil</t>
  </si>
  <si>
    <t>Ballabgarh Faridabad</t>
  </si>
  <si>
    <t>RJ Hardware</t>
  </si>
  <si>
    <t>House Hold</t>
  </si>
  <si>
    <t>Kriti nagar</t>
  </si>
  <si>
    <t>Paharganj</t>
  </si>
  <si>
    <t>Noida sec 9</t>
  </si>
  <si>
    <t>Battery anverter</t>
  </si>
  <si>
    <t>Mattress</t>
  </si>
  <si>
    <t>IMT Manesar</t>
  </si>
  <si>
    <t>AKBD Home LLP</t>
  </si>
  <si>
    <t>NIT Faridabad</t>
  </si>
  <si>
    <t>Har Singh</t>
  </si>
  <si>
    <t>Lights</t>
  </si>
  <si>
    <t>MD Faraz</t>
  </si>
  <si>
    <t>Rajnagar extension</t>
  </si>
  <si>
    <t>Rajnagar</t>
  </si>
  <si>
    <t>Noida sec 112</t>
  </si>
  <si>
    <t>Building materials</t>
  </si>
  <si>
    <t>Mehtab Alam</t>
  </si>
  <si>
    <t>Electrical</t>
  </si>
  <si>
    <t>Hangover electric</t>
  </si>
  <si>
    <t>Bath world</t>
  </si>
  <si>
    <t>Sum of Consignment Weight</t>
  </si>
  <si>
    <t>Sum of Distance (As per Google Map)</t>
  </si>
  <si>
    <t>jhilmil industrial area</t>
  </si>
  <si>
    <t>Manesar</t>
  </si>
  <si>
    <t>Grand total</t>
  </si>
  <si>
    <t>Target</t>
  </si>
  <si>
    <t>Per day</t>
  </si>
  <si>
    <t>Per week</t>
  </si>
  <si>
    <t>Sum</t>
  </si>
  <si>
    <t>PNL/Monthly</t>
  </si>
  <si>
    <t>PNL/Day</t>
  </si>
  <si>
    <t>Target/Day</t>
  </si>
  <si>
    <t>Achievements</t>
  </si>
  <si>
    <t>Dharma Trading company</t>
  </si>
  <si>
    <t>Chimney</t>
  </si>
  <si>
    <t>Sector 51 Noida</t>
  </si>
  <si>
    <t>Pari chowk greater Noida</t>
  </si>
  <si>
    <t>Sector 51</t>
  </si>
  <si>
    <t>Panipat</t>
  </si>
  <si>
    <t>TATA Ace</t>
  </si>
  <si>
    <t>DL1LAE5085</t>
  </si>
  <si>
    <t>Azadpur Mandi</t>
  </si>
  <si>
    <t>EV 3W</t>
  </si>
  <si>
    <t>Indralok</t>
  </si>
  <si>
    <t>Neelkanth Hardware</t>
  </si>
  <si>
    <t>Nuh</t>
  </si>
  <si>
    <t>Pick up Truck</t>
  </si>
  <si>
    <t>DL1LAH2946</t>
  </si>
  <si>
    <t>Sector 63 noida</t>
  </si>
  <si>
    <t>Truck</t>
  </si>
  <si>
    <t>Shiva Aluminium</t>
  </si>
  <si>
    <t>Abhishek Srivastav</t>
  </si>
  <si>
    <t>Avinish Kumar</t>
  </si>
  <si>
    <t>Faraz</t>
  </si>
  <si>
    <t>Sofa</t>
  </si>
  <si>
    <t>furniture</t>
  </si>
  <si>
    <t>Uttar Pradesh</t>
  </si>
  <si>
    <t>100kg</t>
  </si>
  <si>
    <t>pipe</t>
  </si>
  <si>
    <t>DL12H2658</t>
  </si>
  <si>
    <t>Shitla Marble</t>
  </si>
  <si>
    <t>Sec 34 Gurgaon</t>
  </si>
  <si>
    <t>DL1LAL1462</t>
  </si>
  <si>
    <t>Hari om Gases</t>
  </si>
  <si>
    <t>Gas Cylinder</t>
  </si>
  <si>
    <t>ICE 3W</t>
  </si>
  <si>
    <t>UP78FN 8090</t>
  </si>
  <si>
    <t>Hari om gases</t>
  </si>
  <si>
    <t>UP78FN8090</t>
  </si>
  <si>
    <t xml:space="preserve"> Revenue Target</t>
  </si>
  <si>
    <t>Total No. of Customer</t>
  </si>
  <si>
    <t>Repeate/ Turn over % age</t>
  </si>
  <si>
    <t>New Customer Onboarding</t>
  </si>
  <si>
    <t>No. of trip Target</t>
  </si>
  <si>
    <t>Trip Achievement %</t>
  </si>
  <si>
    <t>Gaziyabad</t>
  </si>
  <si>
    <t>Employee ID</t>
  </si>
  <si>
    <t>Employee Name</t>
  </si>
  <si>
    <t>Name of Prospect</t>
  </si>
  <si>
    <t>Phone Number</t>
  </si>
  <si>
    <t>Address of Business</t>
  </si>
  <si>
    <t>City</t>
  </si>
  <si>
    <t>Business Type</t>
  </si>
  <si>
    <t>Product Category</t>
  </si>
  <si>
    <t>How does transportation/logistics work at present?</t>
  </si>
  <si>
    <t>Interested to work with Handover?</t>
  </si>
  <si>
    <t>May</t>
  </si>
  <si>
    <t>rahulr@handover.in</t>
  </si>
  <si>
    <t>KCDNPL1411</t>
  </si>
  <si>
    <t>Govind nagar Near Bridge</t>
  </si>
  <si>
    <t>Retailer</t>
  </si>
  <si>
    <t>Any available vehicle in market</t>
  </si>
  <si>
    <t>rohitgautamiitk@gmail.com</t>
  </si>
  <si>
    <t>ULIP190082</t>
  </si>
  <si>
    <t>Rohit Gautam</t>
  </si>
  <si>
    <t>Kapil Agrawal</t>
  </si>
  <si>
    <t>Chawla market govind nagar kanpur</t>
  </si>
  <si>
    <t>Warehouse</t>
  </si>
  <si>
    <t>Malhotra Foam</t>
  </si>
  <si>
    <t>Shop No 10,11 DPS MARKET GOVIND NAGAR</t>
  </si>
  <si>
    <t>Maybe</t>
  </si>
  <si>
    <t>Manish</t>
  </si>
  <si>
    <t>V.K furniture chawla market Govind nagar</t>
  </si>
  <si>
    <t>Sajal dua</t>
  </si>
  <si>
    <t>Shop no 3 R kanya Market Govinda nagar</t>
  </si>
  <si>
    <t>Abhay</t>
  </si>
  <si>
    <t>Shop no 8 Arya kanya market govind nagar</t>
  </si>
  <si>
    <t>ULIP 190082</t>
  </si>
  <si>
    <t>Naresh</t>
  </si>
  <si>
    <t>Shop no 9 arya nagar chawla market govind nagar</t>
  </si>
  <si>
    <t>Raju sales</t>
  </si>
  <si>
    <t>Chawla chauraha govind nagar</t>
  </si>
  <si>
    <t>Kapoor Furnitures</t>
  </si>
  <si>
    <t>124/c/234 govind nagar kanpur</t>
  </si>
  <si>
    <t>SUSHIL PAL</t>
  </si>
  <si>
    <t>063065 02040</t>
  </si>
  <si>
    <t>374 HIG keshavpurm kalyanpur kanpur</t>
  </si>
  <si>
    <t>Medical</t>
  </si>
  <si>
    <t>Sahil</t>
  </si>
  <si>
    <t>98075 78421</t>
  </si>
  <si>
    <t>J132 keshavpurm kalyanpur kanpur</t>
  </si>
  <si>
    <t>Other</t>
  </si>
  <si>
    <t>Own Vehicles</t>
  </si>
  <si>
    <t>KCDNPL1412</t>
  </si>
  <si>
    <t>Mithun Chauhan</t>
  </si>
  <si>
    <t>Sector 51 hoshiyarpur</t>
  </si>
  <si>
    <t>Wood and Plywood</t>
  </si>
  <si>
    <t>KCDNLP1411</t>
  </si>
  <si>
    <t>Bunny Basket</t>
  </si>
  <si>
    <t>Mahabalipuram</t>
  </si>
  <si>
    <t>Grocery Items</t>
  </si>
  <si>
    <t>Harh Brown cafe</t>
  </si>
  <si>
    <t>Indira Nagar</t>
  </si>
  <si>
    <t>Cloud Kitchen</t>
  </si>
  <si>
    <t>Anand</t>
  </si>
  <si>
    <t>Aawas Vikas-3 panki kalyanpur</t>
  </si>
  <si>
    <t>Gopal</t>
  </si>
  <si>
    <t>1102 Aawas Vikas 3 panki kalyanpur kanpur</t>
  </si>
  <si>
    <t>Small Manufacturer</t>
  </si>
  <si>
    <t>Hari om</t>
  </si>
  <si>
    <t>Mahavirpuram kalyanpur kanpur</t>
  </si>
  <si>
    <t>Himanshu</t>
  </si>
  <si>
    <t>255, 3A purana gais godam panki road kanpur</t>
  </si>
  <si>
    <t>Akash</t>
  </si>
  <si>
    <t>All mega mart kalyanpur</t>
  </si>
  <si>
    <t>All home use products</t>
  </si>
  <si>
    <t>ULIP</t>
  </si>
  <si>
    <t>Manglam</t>
  </si>
  <si>
    <t>Buddh park indranagar kalyanpur kanpur</t>
  </si>
  <si>
    <t>Shiva</t>
  </si>
  <si>
    <t>Sanjay gandhi transport nagar</t>
  </si>
  <si>
    <t>Distributor</t>
  </si>
  <si>
    <t>Automotive Parts</t>
  </si>
  <si>
    <t>Permanent contractual vehicles</t>
  </si>
  <si>
    <t>Satayam</t>
  </si>
  <si>
    <t>Bawana</t>
  </si>
  <si>
    <t>Industrial Products</t>
  </si>
  <si>
    <t>Praveen</t>
  </si>
  <si>
    <t>75320 26980</t>
  </si>
  <si>
    <t>Packaging Material</t>
  </si>
  <si>
    <t>Pinku</t>
  </si>
  <si>
    <t>Carry Forward Agent</t>
  </si>
  <si>
    <t>Vishal</t>
  </si>
  <si>
    <t>Construction Material</t>
  </si>
  <si>
    <t>All of the above</t>
  </si>
  <si>
    <t>ULIP190080</t>
  </si>
  <si>
    <t>Sector 66 mamura ghadi road noida</t>
  </si>
  <si>
    <t>Glass and bottle</t>
  </si>
  <si>
    <t>Rohit Singla</t>
  </si>
  <si>
    <t>Shop no 13 gali no. 2 mamura sector 66</t>
  </si>
  <si>
    <t>Deepak</t>
  </si>
  <si>
    <t>Gali no 3 mamura sector 66</t>
  </si>
  <si>
    <t>Mukul</t>
  </si>
  <si>
    <t>Shop no 9 mamura sector 66</t>
  </si>
  <si>
    <t>Manoj Jindal</t>
  </si>
  <si>
    <t>Shop no 02 mamura sector 66</t>
  </si>
  <si>
    <t>Yatendra Sharma</t>
  </si>
  <si>
    <t>Shop no 3 mamura sector 66</t>
  </si>
  <si>
    <t>Punit kansal</t>
  </si>
  <si>
    <t>Shop no S 01 mamura sector 66</t>
  </si>
  <si>
    <t>Sachin</t>
  </si>
  <si>
    <t>Shop no 4 mamura sector 66</t>
  </si>
  <si>
    <t>Shop no. 1sikanderpur Ghosi, opp pillar no 50 Gurgaon</t>
  </si>
  <si>
    <t>Paints and Hardware</t>
  </si>
  <si>
    <t>Near Metro pillar no 52,,M.g Road, Sikander pur Gurgaon</t>
  </si>
  <si>
    <t>P. O. P Gyp Board</t>
  </si>
  <si>
    <t>Metro pillar No. 62,Sikanderpur, Gurgaon</t>
  </si>
  <si>
    <t>Paints and hardware</t>
  </si>
  <si>
    <t>Metro pillar no 62, Sikander pur Gurgaon</t>
  </si>
  <si>
    <t>Metro pillar no 48,Sikanderpur Gurgaon</t>
  </si>
  <si>
    <t>Metro pillar no. 48 , Sikanderpur Gurgaon</t>
  </si>
  <si>
    <t>Metro pillar no 62, Sikanderpur, Gurgaon</t>
  </si>
  <si>
    <t>Wall and Floor Tiles</t>
  </si>
  <si>
    <t>Metro pillar no 63,Sikanderpur, Gurgaon</t>
  </si>
  <si>
    <t>Home Furniture</t>
  </si>
  <si>
    <t>Shop No. 1,Mehrauli Road, Nathupur, Gurgaon</t>
  </si>
  <si>
    <t>Aluminium &amp; Glass, UPVC Windo&amp;Door</t>
  </si>
  <si>
    <t>Metro pillar no 49,Sikanderpur, Gurgaon</t>
  </si>
  <si>
    <t>Metal works</t>
  </si>
  <si>
    <t>Electronics items</t>
  </si>
  <si>
    <t>Metro pillar no 55,Sikanderpur, Gurgaon</t>
  </si>
  <si>
    <t>Glass House</t>
  </si>
  <si>
    <t>Metro pillar no 19,Sikanderpur, Gurgaon</t>
  </si>
  <si>
    <t>206 c block panki kanpur</t>
  </si>
  <si>
    <t>Shyam ji shukla</t>
  </si>
  <si>
    <t>375 c block panki</t>
  </si>
  <si>
    <t>Ramesh yadav</t>
  </si>
  <si>
    <t>70 swaraj nagar panki kanpur</t>
  </si>
  <si>
    <t>Uday</t>
  </si>
  <si>
    <t>2/1245 mahaveerpuram panki kanpur</t>
  </si>
  <si>
    <t>ashwanisinghchauhan@gmail.com</t>
  </si>
  <si>
    <t>Ankit</t>
  </si>
  <si>
    <t>C-18. C block sector 9 noida</t>
  </si>
  <si>
    <t>Rajveer Singh</t>
  </si>
  <si>
    <t>Ganga ganj tiraha panki kanpur</t>
  </si>
  <si>
    <t>Rajesh Aggarwal</t>
  </si>
  <si>
    <t>Village Mamura sector 66 noida</t>
  </si>
  <si>
    <t>Porter</t>
  </si>
  <si>
    <t>Azad</t>
  </si>
  <si>
    <t>Parmod Aggarwal</t>
  </si>
  <si>
    <t>Village Mamura sector 66 Noida</t>
  </si>
  <si>
    <t>Raju</t>
  </si>
  <si>
    <t>Panki power house kalyanpur kanpur</t>
  </si>
  <si>
    <t>Anurag</t>
  </si>
  <si>
    <t>Power house panki kanpur</t>
  </si>
  <si>
    <t>Rampal bansal</t>
  </si>
  <si>
    <t>C10 sector 9 noida</t>
  </si>
  <si>
    <t>Syam ji gupta</t>
  </si>
  <si>
    <t>67 C block panki</t>
  </si>
  <si>
    <t>Goldy bansal</t>
  </si>
  <si>
    <t>C19 sector 9 noida</t>
  </si>
  <si>
    <t>Mohit swami</t>
  </si>
  <si>
    <t>C16 sector 9 noida</t>
  </si>
  <si>
    <t>Rajat rana</t>
  </si>
  <si>
    <t>C6 sector 9 noida</t>
  </si>
  <si>
    <t>Electric items</t>
  </si>
  <si>
    <t>Gautam Sharma</t>
  </si>
  <si>
    <t>C7 sector 9 noida</t>
  </si>
  <si>
    <t>Ashish Dubey</t>
  </si>
  <si>
    <t>B44 sector 9 noida</t>
  </si>
  <si>
    <t>Kuldeep Singh</t>
  </si>
  <si>
    <t>B 43 sector 9 noida</t>
  </si>
  <si>
    <t>Mahalaxmi plywood</t>
  </si>
  <si>
    <t>C20 sector 9 noida</t>
  </si>
  <si>
    <t>Mukesh yadav</t>
  </si>
  <si>
    <t>67 c block panki</t>
  </si>
  <si>
    <t>Rohit Kumar</t>
  </si>
  <si>
    <t>C22 sector 9 noida</t>
  </si>
  <si>
    <t>Rahul Sharma</t>
  </si>
  <si>
    <t>Sector 9 noida</t>
  </si>
  <si>
    <t>Viraj</t>
  </si>
  <si>
    <t>Aawas Vikas no-1 kalyanpur kanpur</t>
  </si>
  <si>
    <t>Bakery</t>
  </si>
  <si>
    <t>Govind nagar kanpur</t>
  </si>
  <si>
    <t>Vansh</t>
  </si>
  <si>
    <t>C- 242 govind nagar kanpur</t>
  </si>
  <si>
    <t>Shop no - 2 jageshvar hospital govind nagar kanpur</t>
  </si>
  <si>
    <t>Devesh</t>
  </si>
  <si>
    <t>Shop 11 jageshwar market govind nagar kanpur</t>
  </si>
  <si>
    <t>Rakesh</t>
  </si>
  <si>
    <t>28 jageshwar govind nagar kanpur</t>
  </si>
  <si>
    <t>Baba future</t>
  </si>
  <si>
    <t>Faizan</t>
  </si>
  <si>
    <t>Hoshiyarpur sector 51 near shivalik hospital</t>
  </si>
  <si>
    <t>Chicken corner</t>
  </si>
  <si>
    <t>R k shukla</t>
  </si>
  <si>
    <t>Shop no 39,40 jageshwar market govind nagar</t>
  </si>
  <si>
    <t>Avon battery</t>
  </si>
  <si>
    <t>Electronic device</t>
  </si>
  <si>
    <t>Main road sector 66</t>
  </si>
  <si>
    <t>Yogesh</t>
  </si>
  <si>
    <t>Shop no 10 sector 66 mamura</t>
  </si>
  <si>
    <t>Prakash</t>
  </si>
  <si>
    <t>Ajay</t>
  </si>
  <si>
    <t>Opposite kailash heart hospital mamura</t>
  </si>
  <si>
    <t>Rajesh</t>
  </si>
  <si>
    <t>Village Mamura sector 66</t>
  </si>
  <si>
    <t>Sandeep Chawla</t>
  </si>
  <si>
    <t>Main road hoshiyarpur sector 51</t>
  </si>
  <si>
    <t>Shahbaz Quraishi</t>
  </si>
  <si>
    <t>Shop no 8 lovekush market hoshiyarpur sector 51</t>
  </si>
  <si>
    <t>Mohd Nazim</t>
  </si>
  <si>
    <t>Sector 51 love kush market</t>
  </si>
  <si>
    <t>Devender</t>
  </si>
  <si>
    <t>Shop no 1 mukhiya market near metro station hoshiyarpur sector 51</t>
  </si>
  <si>
    <t>Yogesh Yadav</t>
  </si>
  <si>
    <t>Shop no 2 mukhiya market hoshiyarpur sector 51</t>
  </si>
  <si>
    <t>Puneet kapoor</t>
  </si>
  <si>
    <t>Opposite pillar no 234 hoshiyarpur sector 51</t>
  </si>
  <si>
    <t>Moni</t>
  </si>
  <si>
    <t>Village hoshiyarpur sector 51</t>
  </si>
  <si>
    <t>Rinku Yadav</t>
  </si>
  <si>
    <t>Main road sector 51 near metro station</t>
  </si>
  <si>
    <t>Bikram</t>
  </si>
  <si>
    <t>Sandeep</t>
  </si>
  <si>
    <t>Mohd Sahid</t>
  </si>
  <si>
    <t>Opposite pillar no 227 main road hoshiyarpur sector 51</t>
  </si>
  <si>
    <t>Anil</t>
  </si>
  <si>
    <t>Shyamu pandey</t>
  </si>
  <si>
    <t>106/371 ghandhi nagar kanpur</t>
  </si>
  <si>
    <t>Anoop awasthi</t>
  </si>
  <si>
    <t>ULIP190071</t>
  </si>
  <si>
    <t>Atul</t>
  </si>
  <si>
    <t>107/371 ghadi nagar kanpur</t>
  </si>
  <si>
    <t>Matrix</t>
  </si>
  <si>
    <t>Opp.Metro pillar No 50 Gaurav palaza, Sikanderpur, Gurgaon</t>
  </si>
  <si>
    <t>Wooden Flooring Wallpaper,WPCLouvers</t>
  </si>
  <si>
    <t>Kalpna</t>
  </si>
  <si>
    <t>Heeraganj kanpur</t>
  </si>
  <si>
    <t>Mayur</t>
  </si>
  <si>
    <t>106/370 B Gandhi nagar sisamau kanpur</t>
  </si>
  <si>
    <t>Shiv Aluminium</t>
  </si>
  <si>
    <t>Metro pillar no.52 Sikanderpur Gurgaon</t>
  </si>
  <si>
    <t>Shiva sanitary</t>
  </si>
  <si>
    <t>Metro pillar no 52 sikanderpur, Gurgaon</t>
  </si>
  <si>
    <t>Metro pillar no 52 sikanderpur Gurgaon</t>
  </si>
  <si>
    <t>Shiv Plywood</t>
  </si>
  <si>
    <t>Shiva Tiles</t>
  </si>
  <si>
    <t>Vikash</t>
  </si>
  <si>
    <t>106/371 heeraganj kanpur</t>
  </si>
  <si>
    <t>108/369 H gandhi nagar sisamau kanpur</t>
  </si>
  <si>
    <t>ULID190083</t>
  </si>
  <si>
    <t>Hari enterprises</t>
  </si>
  <si>
    <t>Praveen Dikshit</t>
  </si>
  <si>
    <t>Shop no 9 KDA MARKET POLICE CHAUKI PANKI</t>
  </si>
  <si>
    <t>Dharanjay</t>
  </si>
  <si>
    <t>Shop no 1 KDA MARKET POLICE CHAUKI PANKI</t>
  </si>
  <si>
    <t>Pradeep Furniture</t>
  </si>
  <si>
    <t>New Colony more , Gurgaon</t>
  </si>
  <si>
    <t>Laxmi Furniture</t>
  </si>
  <si>
    <t>Sadar bazar</t>
  </si>
  <si>
    <t>Manish Sharma</t>
  </si>
  <si>
    <t>Shop no 1 Sharma market hoshiyarpur sector 51</t>
  </si>
  <si>
    <t>Electronics</t>
  </si>
  <si>
    <t>Mukesh Sharma</t>
  </si>
  <si>
    <t>Manoj Sharma</t>
  </si>
  <si>
    <t>Shop no 2 Sharma market hoshiyarpur sector 51</t>
  </si>
  <si>
    <t>Sushil Kumar</t>
  </si>
  <si>
    <t>Manish Garg</t>
  </si>
  <si>
    <t>Shop no 8 Sharma market hoshiyarpur sector 51</t>
  </si>
  <si>
    <t>Yash</t>
  </si>
  <si>
    <t>Krishna Trading Company</t>
  </si>
  <si>
    <t>Sharma market hoshiyarpur sector 51</t>
  </si>
  <si>
    <t>Metro pillar no 215 sector 51</t>
  </si>
  <si>
    <t>Anil Sharma</t>
  </si>
  <si>
    <t>Shop no 2 vedram market hoshiyarpur</t>
  </si>
  <si>
    <t>Sanjay</t>
  </si>
  <si>
    <t>106/370 gandhi nagar sisamau kanpur</t>
  </si>
  <si>
    <t>Arpit</t>
  </si>
  <si>
    <t>106/369 Gandhi nagar sisamau kanpur</t>
  </si>
  <si>
    <t>Istyar</t>
  </si>
  <si>
    <t>106/369 gandhi nagar sisamau kanpur</t>
  </si>
  <si>
    <t>Subham</t>
  </si>
  <si>
    <t>106/369</t>
  </si>
  <si>
    <t>Mohit gupta</t>
  </si>
  <si>
    <t>105/711 heeraganj kanpur</t>
  </si>
  <si>
    <t>Shahid</t>
  </si>
  <si>
    <t>Junaid Khan</t>
  </si>
  <si>
    <t>Nijamuddin</t>
  </si>
  <si>
    <t>Sankar</t>
  </si>
  <si>
    <t>Niti khand kala patthar road indrapuram Ghaziabad</t>
  </si>
  <si>
    <t>Rana</t>
  </si>
  <si>
    <t>Sajid</t>
  </si>
  <si>
    <t>A. Jamal</t>
  </si>
  <si>
    <t>106/369 Gandhi nagar kanpur</t>
  </si>
  <si>
    <t>Mahesh jaiswal</t>
  </si>
  <si>
    <t>106/263 Gandhi nagar sisamau kanpur</t>
  </si>
  <si>
    <t>Rishabh Tiwari</t>
  </si>
  <si>
    <t>106/262 K Gandhi nagar sisamau kanpur</t>
  </si>
  <si>
    <t>Ramesh</t>
  </si>
  <si>
    <t>106/263 B heeraganj kanpur</t>
  </si>
  <si>
    <t>Manjeet Singh</t>
  </si>
  <si>
    <t>Imran khan</t>
  </si>
  <si>
    <t>Vastra Bhadar</t>
  </si>
  <si>
    <t>Sikanderpur Gurgaon</t>
  </si>
  <si>
    <t>Micro Sanitary ware</t>
  </si>
  <si>
    <t>Sikanderpur, Gurgaon</t>
  </si>
  <si>
    <t>Gurunanak Glass</t>
  </si>
  <si>
    <t>Kharbanda Sanitary &amp; Hardware</t>
  </si>
  <si>
    <t>Malik Sales Corporation Hardware</t>
  </si>
  <si>
    <t>Shreeji Plywood Traders</t>
  </si>
  <si>
    <t>N.B. Furniture &amp; Interiot</t>
  </si>
  <si>
    <t>Jain Cement&amp;Iron Traders</t>
  </si>
  <si>
    <t>Shop No.1Near Metro pillar no 60,Main Sikanderpur Market, Gurgaon</t>
  </si>
  <si>
    <t>Star Traders</t>
  </si>
  <si>
    <t>House No 329 ShopNo.4, Numbundar Market, Metro Pillar no55-60, Sikanderpur Gurgaon</t>
  </si>
  <si>
    <t>Sharma Paints&amp; Hardware Store</t>
  </si>
  <si>
    <t>Shope No 17, Metro pillar no 61, Sikanderpur Gurgaon</t>
  </si>
  <si>
    <t>Barra thana karrhi kanpur</t>
  </si>
  <si>
    <t>Electronic</t>
  </si>
  <si>
    <t>Abinav</t>
  </si>
  <si>
    <t>Rajesh Kumar</t>
  </si>
  <si>
    <t>Jay prakash</t>
  </si>
  <si>
    <t>Arjun</t>
  </si>
  <si>
    <t>Shalimar garden shahibabad</t>
  </si>
  <si>
    <t>Ganesh</t>
  </si>
  <si>
    <t>Aswani</t>
  </si>
  <si>
    <t>Shalimar garden</t>
  </si>
  <si>
    <t>Raj Essence mart</t>
  </si>
  <si>
    <t>106/371 heeraganj sisamau kanpur</t>
  </si>
  <si>
    <t>Grocery Mart</t>
  </si>
  <si>
    <t>Mukesh</t>
  </si>
  <si>
    <t>P.D singh</t>
  </si>
  <si>
    <t>84/4 heeraganj sisamau kanpur</t>
  </si>
  <si>
    <t>Azad Gupta</t>
  </si>
  <si>
    <t>87/4- A jarib chauki kalpi road kanpur</t>
  </si>
  <si>
    <t>ADVANCE DECORATIVE LAMINATE</t>
  </si>
  <si>
    <t>Jarib chowki kanpur</t>
  </si>
  <si>
    <t>Lakshmi furniture</t>
  </si>
  <si>
    <t>87/5 jarib chauki kanpur</t>
  </si>
  <si>
    <t>87/5 heeraganj kalpi kanpur</t>
  </si>
  <si>
    <t>Gurunanak ply house</t>
  </si>
  <si>
    <t>87/4 heeraganj sisamau kanpur</t>
  </si>
  <si>
    <t>V. K plywood</t>
  </si>
  <si>
    <t>87/4 jarib chauki kalpi road kanpur</t>
  </si>
  <si>
    <t>Dilip ahuja</t>
  </si>
  <si>
    <t>106/371- C jarib chowki kanpur</t>
  </si>
  <si>
    <t>Ram kumar</t>
  </si>
  <si>
    <t>106/371- B kalpi road jarib chowki kanpur</t>
  </si>
  <si>
    <t>Ajay Shukla</t>
  </si>
  <si>
    <t>106/371-D heeraganj sisamau kanpur</t>
  </si>
  <si>
    <t>Anil kumar</t>
  </si>
  <si>
    <t>106/371 jarib chowki kanpur</t>
  </si>
  <si>
    <t>Kripalu</t>
  </si>
  <si>
    <t>Tejinder Mehendiratta</t>
  </si>
  <si>
    <t>106/371-D-2 jarib chowki kanpur</t>
  </si>
  <si>
    <t>Balram khilwani</t>
  </si>
  <si>
    <t>Iqrar Ahmed</t>
  </si>
  <si>
    <t>Zulfikar Ahmed</t>
  </si>
  <si>
    <t>Azhar</t>
  </si>
  <si>
    <t>Nadeem</t>
  </si>
  <si>
    <t>Yash jha</t>
  </si>
  <si>
    <t>Shayam enclave Shahibabad gaziyabad</t>
  </si>
  <si>
    <t>Pranav Jindal</t>
  </si>
  <si>
    <t>Nyay khand 3 kala patthar indrapuram Ghaziabad</t>
  </si>
  <si>
    <t>87/6 heeraganj sisamau kanpur</t>
  </si>
  <si>
    <t>Dilip Pandey</t>
  </si>
  <si>
    <t>Puspendra</t>
  </si>
  <si>
    <t>Ishu gupta</t>
  </si>
  <si>
    <t>Hari datt</t>
  </si>
  <si>
    <t>Varun</t>
  </si>
  <si>
    <t>ULlP190082</t>
  </si>
  <si>
    <t>Somesh</t>
  </si>
  <si>
    <t>Sanskar Gupta</t>
  </si>
  <si>
    <t>Vinay gupta</t>
  </si>
  <si>
    <t>ULIP90082</t>
  </si>
  <si>
    <t>Gaurav</t>
  </si>
  <si>
    <t>Arun Pandey</t>
  </si>
  <si>
    <t>Rathore furniture</t>
  </si>
  <si>
    <t>87/51 heeraganj sisamau kanpur</t>
  </si>
  <si>
    <t>R.K Furniture</t>
  </si>
  <si>
    <t>Saurabh</t>
  </si>
  <si>
    <t>Maa gaytri traders</t>
  </si>
  <si>
    <t>ULIP19008</t>
  </si>
  <si>
    <t>Tiles collection</t>
  </si>
  <si>
    <t>Opp. Metro pillar no.50 sikanderpur Gurgaon</t>
  </si>
  <si>
    <t>Goldy Glass House</t>
  </si>
  <si>
    <t>R j House Shop No 2 ,opp.Metro pillar no 50 Sikanderpur, Gurgaon i</t>
  </si>
  <si>
    <t>Singh furniture</t>
  </si>
  <si>
    <t>M.K.D.Decor</t>
  </si>
  <si>
    <t>Metro pillar no 50 , Near IDBI Bank, Sikanderpur Gurgaon</t>
  </si>
  <si>
    <t>A S. Creations</t>
  </si>
  <si>
    <t>Sitaram Complex,opp. Pillar no 50.M.G.Road, Sikanderpur Gurgaon</t>
  </si>
  <si>
    <t>Bath plaza</t>
  </si>
  <si>
    <t>Opp. Pillar no 56 M.G. Road Sikanderpur Gurgaon</t>
  </si>
  <si>
    <t>New furniture and plywood</t>
  </si>
  <si>
    <t>Kripal Paints H/W &amp; Sanitary Store</t>
  </si>
  <si>
    <t>Opp. Metro pillar no 56 Sikanderpur Gurgaon</t>
  </si>
  <si>
    <t>Bindra Hardware Solutions</t>
  </si>
  <si>
    <t>Showroom No 20 , M.G.Road, Metro pillar no. 54 Sikanderpur Gurgaon</t>
  </si>
  <si>
    <t>Madhu Sanitary House/Hardware Store</t>
  </si>
  <si>
    <t>Opp. Metro pillar no 63, Sikanderpur Gurgaon</t>
  </si>
  <si>
    <t>Rounak Paints&amp; Hardware</t>
  </si>
  <si>
    <t>Near Metro pillar no 62 Sikanderpur Gurgaon</t>
  </si>
  <si>
    <t>Kuber Fiber Gallery</t>
  </si>
  <si>
    <t>Shop no 3, Rajendra Market Near Hanuman Mandir Sikanderpur Gurgaon</t>
  </si>
  <si>
    <t>Simaran Refrigerator &amp; Installation Point</t>
  </si>
  <si>
    <t>Shop no 10, Near Metro pillar no 63, Sikanderpur Gurgaon</t>
  </si>
  <si>
    <t>House no 329, Shop no 4, Nambudar Market, Sikanderpur Gurgaon</t>
  </si>
  <si>
    <t>Meena Foam</t>
  </si>
  <si>
    <t>Shop no 1-2,opp. Metro pillar no.49, Sikanderpur Gurgaon</t>
  </si>
  <si>
    <t>Tarun Electricals</t>
  </si>
  <si>
    <t>Showroom opp. Pillar no 49&amp;50, Sikanderpur Gurgaon</t>
  </si>
  <si>
    <t>Bindra Electric Company</t>
  </si>
  <si>
    <t>Showroom 17,Vashisth Complex M.G.Road, Sikanderpur t</t>
  </si>
  <si>
    <t>Saras Prem Diamond Tools</t>
  </si>
  <si>
    <t>Metro pillar no 62, Sikanderpur Gurgaon</t>
  </si>
  <si>
    <t>Vinayak Batteries</t>
  </si>
  <si>
    <t>Gobind Ram Palace, opp Metro pillar no 52 Sikanderpur Gurgaon</t>
  </si>
  <si>
    <t>Pooja Sanitation</t>
  </si>
  <si>
    <t>Opp Metro pillar no.53, Sikanderpur Gurgaon</t>
  </si>
  <si>
    <t>sushantsharma471k@gmail.com</t>
  </si>
  <si>
    <t>Ayush Gupta</t>
  </si>
  <si>
    <t>830 shalimar garden sahibabad ghaziabad</t>
  </si>
  <si>
    <t>neeraj gupta</t>
  </si>
  <si>
    <t>syed aftab ahmed</t>
  </si>
  <si>
    <t>496 a shalimar garden extn1 good living chowk sahibabad ghaziabad</t>
  </si>
  <si>
    <t>sandeep bhardwaj</t>
  </si>
  <si>
    <t>shop no3/ brindavan aprtment near aradhana cinema sahibabad</t>
  </si>
  <si>
    <t>AK furniture</t>
  </si>
  <si>
    <t>shop no 5 vrindavan garden near raj bagh metro station sahibabad</t>
  </si>
  <si>
    <t>FK Malik</t>
  </si>
  <si>
    <t>Nyay khand 3 main road opp orenge county indirapuram</t>
  </si>
  <si>
    <t>UN Malik</t>
  </si>
  <si>
    <t>nyay khand 3 main road opp orange country indirapuram</t>
  </si>
  <si>
    <t>AS Malik</t>
  </si>
  <si>
    <t>nyay khand 3 main road opp orange county indirapuram</t>
  </si>
  <si>
    <t>Haji MD Yakoob</t>
  </si>
  <si>
    <t>441/9 nyay khand 3 indirapuram gzb</t>
  </si>
  <si>
    <t>shamim</t>
  </si>
  <si>
    <t>441/9 nyay khand 3 indirapuram ghaziabad</t>
  </si>
  <si>
    <t>sandeep sharma</t>
  </si>
  <si>
    <t>441/8 nyya khand 3 shri ram chowk kala pathhar road indirapuram</t>
  </si>
  <si>
    <t>shailendra sharma</t>
  </si>
  <si>
    <t>441/8 nyay khand 3 shri ram chowk kala patthar road indirapuram ghaziabad</t>
  </si>
  <si>
    <t>Subhash</t>
  </si>
  <si>
    <t>Crockery</t>
  </si>
  <si>
    <t>Navneet Dubey</t>
  </si>
  <si>
    <t>B 29 world bank barra kanpur</t>
  </si>
  <si>
    <t>Krishna</t>
  </si>
  <si>
    <t>Karrahi road barra baypass kanpur</t>
  </si>
  <si>
    <t>Smrat</t>
  </si>
  <si>
    <t>38 gunjn vihar main road</t>
  </si>
  <si>
    <t>Rahul</t>
  </si>
  <si>
    <t>2/155 raj nagar karrahi</t>
  </si>
  <si>
    <t>South mart</t>
  </si>
  <si>
    <t>B-35 word bank colony barra</t>
  </si>
  <si>
    <t>Department store</t>
  </si>
  <si>
    <t>Deep electronic</t>
  </si>
  <si>
    <t>malviya vihar karrahi main road Near- V mart kanpur</t>
  </si>
  <si>
    <t>Kumar Electronic</t>
  </si>
  <si>
    <t>M.I.G 28- A karrahi main road kanpur</t>
  </si>
  <si>
    <t>Bharat Singh</t>
  </si>
  <si>
    <t>71- D karrahi main road barra kanpur</t>
  </si>
  <si>
    <t>Pawan</t>
  </si>
  <si>
    <t>39 Govt. Industrial estate sindhi colony park kanpur</t>
  </si>
  <si>
    <t>Prateek</t>
  </si>
  <si>
    <t>Government industrial estate kalpi road kanpur</t>
  </si>
  <si>
    <t>Mayank</t>
  </si>
  <si>
    <t>Shastri nagar kanpur</t>
  </si>
  <si>
    <t>Chhabra</t>
  </si>
  <si>
    <t>industrial estate Vijay nagar kanpur</t>
  </si>
  <si>
    <t>Shop no 2 Ground Floor Mohit Complex, Metro pillar no 59 sikanderpur</t>
  </si>
  <si>
    <t>M.R. Electricals</t>
  </si>
  <si>
    <t>Opp. Metro pillar no 59-60 Sikanderpur Gurgaon</t>
  </si>
  <si>
    <t>Mahalaxmi Electricals</t>
  </si>
  <si>
    <t>Opp. Pillar no 61, Sikanderpur Gurgaon</t>
  </si>
  <si>
    <t>Kanta Enterprises</t>
  </si>
  <si>
    <t>Opp. Metro pillar no 61-62</t>
  </si>
  <si>
    <t>Bath square</t>
  </si>
  <si>
    <t>Opp. Pillar no 61-62 Sikanderpur Gurgaon</t>
  </si>
  <si>
    <t>Monika</t>
  </si>
  <si>
    <t>Industrial estate shastri nagar kanpur</t>
  </si>
  <si>
    <t>Bhatiya electronic</t>
  </si>
  <si>
    <t>Kiran</t>
  </si>
  <si>
    <t>Prashant</t>
  </si>
  <si>
    <t>Shop no 6 Vijay nagar kanpur</t>
  </si>
  <si>
    <t>Roshni</t>
  </si>
  <si>
    <t>40 industrial estate shastri nagar kanpur</t>
  </si>
  <si>
    <t>Ahuja Electronic</t>
  </si>
  <si>
    <t>095984 22422</t>
  </si>
  <si>
    <t>ULIP190085</t>
  </si>
  <si>
    <t>Kartikay Medicos</t>
  </si>
  <si>
    <t>Khan Automobile</t>
  </si>
  <si>
    <t>Sajid Furniture</t>
  </si>
  <si>
    <t>+91 99906 71433</t>
  </si>
  <si>
    <t>Harsh Furniture</t>
  </si>
  <si>
    <t>Shalumar garden</t>
  </si>
  <si>
    <t>Gupta Battery House</t>
  </si>
  <si>
    <t>Shalimar gardne</t>
  </si>
  <si>
    <t>Kartikay</t>
  </si>
  <si>
    <t>Shalimaar garden ghaziabad</t>
  </si>
  <si>
    <t>Tofike ahmed</t>
  </si>
  <si>
    <t>Shalimaar garden gaziyabad</t>
  </si>
  <si>
    <t>Asif ahmed</t>
  </si>
  <si>
    <t>Krishana</t>
  </si>
  <si>
    <t>Sahibabaad ghaziabad</t>
  </si>
  <si>
    <t>Kush kwathra</t>
  </si>
  <si>
    <t>A to Z electronics</t>
  </si>
  <si>
    <t>88081 88833</t>
  </si>
  <si>
    <t>104A, 211 P road sisamau kanpur</t>
  </si>
  <si>
    <t>Goldi electronic</t>
  </si>
  <si>
    <t>98390 72526</t>
  </si>
  <si>
    <t>Shop no 2 H S J market p road kanpur</t>
  </si>
  <si>
    <t>Soni electronic</t>
  </si>
  <si>
    <t>094151 29359</t>
  </si>
  <si>
    <t>Shop no 109, 81 nehru nagar sisamau kanpur</t>
  </si>
  <si>
    <t>Anjana furniture</t>
  </si>
  <si>
    <t>93361 09310</t>
  </si>
  <si>
    <t>104/126 P road sisamau kanpur</t>
  </si>
  <si>
    <t>Dhiraj</t>
  </si>
  <si>
    <t>0512 254 6486</t>
  </si>
  <si>
    <t>P road nehru nagar kanpur</t>
  </si>
  <si>
    <t>Kartarpur furniture</t>
  </si>
  <si>
    <t>98391 13345</t>
  </si>
  <si>
    <t>06/375 P road kanpur</t>
  </si>
  <si>
    <t>Sundar</t>
  </si>
  <si>
    <t>96962 27228</t>
  </si>
  <si>
    <t>104/322 80 feet road kanpur</t>
  </si>
  <si>
    <t>Faber</t>
  </si>
  <si>
    <t>plot no 71 shop no 2 niti khand 2 mangal chowk indirpauram 20104</t>
  </si>
  <si>
    <t>sai tiles * sanitary</t>
  </si>
  <si>
    <t>niti khand 1 plot no 1091 kala patthar road shukkar bazar chowk indirapuram</t>
  </si>
  <si>
    <t>Alok</t>
  </si>
  <si>
    <t>84008 01164</t>
  </si>
  <si>
    <t>Shop no 3 jarib chowki kanpur</t>
  </si>
  <si>
    <t>ashok tiles</t>
  </si>
  <si>
    <t>niti khand 1 plot no 1092 kala pathar road indirauram</t>
  </si>
  <si>
    <t>Dedon Furniture</t>
  </si>
  <si>
    <t>plot no 1079 niti khand 1 indirapuram gzb</t>
  </si>
  <si>
    <t>Decor Furniture</t>
  </si>
  <si>
    <t>plot no 1054 niti khand 1 indirapuram</t>
  </si>
  <si>
    <t>elivir marbles</t>
  </si>
  <si>
    <t>plot 960 niti khand 1 indirapuram</t>
  </si>
  <si>
    <t>kamal furniture</t>
  </si>
  <si>
    <t>plot no 120 niti khand 1 indirapuram</t>
  </si>
  <si>
    <t>Shivam</t>
  </si>
  <si>
    <t>94150 67981</t>
  </si>
  <si>
    <t>108/32 Lenin park P road kanpur</t>
  </si>
  <si>
    <t>Gupta furniture</t>
  </si>
  <si>
    <t>94553 59907</t>
  </si>
  <si>
    <t>47 harsahai market p road kanpur</t>
  </si>
  <si>
    <t>Katiyar digital door</t>
  </si>
  <si>
    <t>73484 81240</t>
  </si>
  <si>
    <t>Jarib chowki gandhi nagar kanpur</t>
  </si>
  <si>
    <t>Deluxe furniture</t>
  </si>
  <si>
    <t>74995 16821</t>
  </si>
  <si>
    <t>108/71 P road jarib chowki kanpur</t>
  </si>
  <si>
    <t>Vanshika</t>
  </si>
  <si>
    <t>93366 87783</t>
  </si>
  <si>
    <t>Jawahar nagar P road kanpur</t>
  </si>
  <si>
    <t>Popular furniture</t>
  </si>
  <si>
    <t>099350 31972</t>
  </si>
  <si>
    <t>107/262 80 feet road kanpur</t>
  </si>
  <si>
    <t>S.N Gupta &amp; Sons</t>
  </si>
  <si>
    <t>97936 76556</t>
  </si>
  <si>
    <t>87/6 kalpi road gandhi nagar kanpur</t>
  </si>
  <si>
    <t>Sony Almira &amp; furniture</t>
  </si>
  <si>
    <t>81140 39175</t>
  </si>
  <si>
    <t>Anjana Traders</t>
  </si>
  <si>
    <t>Plot 12 Shakti Khand 1 Indirapuram UP</t>
  </si>
  <si>
    <t>Prakash Logistics</t>
  </si>
  <si>
    <t>shakti khand 2 plot ni 85 indirapuram</t>
  </si>
  <si>
    <t>Lara Roadlines</t>
  </si>
  <si>
    <t>shop no 1 main market mandoli delhi</t>
  </si>
  <si>
    <t>Ashok Traders</t>
  </si>
  <si>
    <t>main market mandoli delhi</t>
  </si>
  <si>
    <t>Janta Sewa Pooja Bhandar</t>
  </si>
  <si>
    <t>plot no 79 shiv chowk mandoli delhi</t>
  </si>
  <si>
    <t>yes he is ready for agreement</t>
  </si>
  <si>
    <t>Kashi furniture</t>
  </si>
  <si>
    <t>J 695 keshavpurm kanpur</t>
  </si>
  <si>
    <t>Manju singh</t>
  </si>
  <si>
    <t>911 rawatpur kanpur</t>
  </si>
  <si>
    <t>Aashna Enterprises</t>
  </si>
  <si>
    <t>Rawatpur gaon near care hospital</t>
  </si>
  <si>
    <t>Amar</t>
  </si>
  <si>
    <t>117/P1/ 593 shivpuri kakadev</t>
  </si>
  <si>
    <t>Royal furniture</t>
  </si>
  <si>
    <t>Shivpuri kakadev kanpur</t>
  </si>
  <si>
    <t>Triveni electronic</t>
  </si>
  <si>
    <t>Sarda nagar near chhapera puliya kanpur</t>
  </si>
  <si>
    <t>Baba</t>
  </si>
  <si>
    <t>117/K /168 kainal patti geeta nagar kanpur</t>
  </si>
  <si>
    <t>Kartike Enterprise</t>
  </si>
  <si>
    <t>117/Q/702 sarda magar near chhapera puliya kanpur</t>
  </si>
  <si>
    <t>Geeta electronic</t>
  </si>
  <si>
    <t>Sarvodaya nagar near kulvanti hospital kanpur</t>
  </si>
  <si>
    <t>Shahi Muradabadi biryani</t>
  </si>
  <si>
    <t>PlotNo 90 Vasundhara</t>
  </si>
  <si>
    <t>Praveen furniture</t>
  </si>
  <si>
    <t>Plot no12 main market Vasundhara</t>
  </si>
  <si>
    <t>Ma electronic</t>
  </si>
  <si>
    <t>Panki road kalyanpur kanpur</t>
  </si>
  <si>
    <t>Karyon Trader</t>
  </si>
  <si>
    <t>Plot no 5 shani chowk Vasundhara</t>
  </si>
  <si>
    <t>Osama lab</t>
  </si>
  <si>
    <t>Plot 45 shank chowk Vasundhara</t>
  </si>
  <si>
    <t>Tobacco</t>
  </si>
  <si>
    <t>Lavanya Agency</t>
  </si>
  <si>
    <t>Plot ko4 Vasundhara</t>
  </si>
  <si>
    <t>Shiv electronic</t>
  </si>
  <si>
    <t>Panki road kanpur</t>
  </si>
  <si>
    <t>Tiwari tent house</t>
  </si>
  <si>
    <t>Plot no45 shani chowk Vasundhara</t>
  </si>
  <si>
    <t>Iqra banquet hall</t>
  </si>
  <si>
    <t>Plot no45 Vasundhara</t>
  </si>
  <si>
    <t>Baba electronic</t>
  </si>
  <si>
    <t>Shiv Shakti</t>
  </si>
  <si>
    <t>117/P- 1/1040 shivpuri kakadev kanpur</t>
  </si>
  <si>
    <t>ACE Transolutions Pvt Ltd.</t>
  </si>
  <si>
    <t>Opp Groz Toll village kherki Daula NH 8 Gurgaon</t>
  </si>
  <si>
    <t>SR Traders</t>
  </si>
  <si>
    <t>Shaheednagar metro</t>
  </si>
  <si>
    <t>Munna Carpet</t>
  </si>
  <si>
    <t>Maharastra Travels</t>
  </si>
  <si>
    <t>shahhed nagar metro station</t>
  </si>
  <si>
    <t>Shashi Steel furniture</t>
  </si>
  <si>
    <t>Indra nagar road kalyanpur kanpur</t>
  </si>
  <si>
    <t>Lavanya Traders</t>
  </si>
  <si>
    <t>near shani mandir shaheed nagar</t>
  </si>
  <si>
    <t>Umesh kalka Jeans</t>
  </si>
  <si>
    <t>shani chowk shaheed nagar</t>
  </si>
  <si>
    <t>Jatin Jeans Corner</t>
  </si>
  <si>
    <t>nitco wali gali sahibabad</t>
  </si>
  <si>
    <t>Owais Metals Works</t>
  </si>
  <si>
    <t>nitko wali gali sahibabad</t>
  </si>
  <si>
    <t>Gulshan glass &amp; Aluminium Work</t>
  </si>
  <si>
    <t>Main sohna Road, Badshahpur, Near Indian Gas Agency</t>
  </si>
  <si>
    <t>Yogesh Metals Works</t>
  </si>
  <si>
    <t>Kamal Jeans</t>
  </si>
  <si>
    <t>Ishwar Metals Works</t>
  </si>
  <si>
    <t>nitko wali gali sahibabad ghaziabad up</t>
  </si>
  <si>
    <t>Taj matan</t>
  </si>
  <si>
    <t>Indra nagar kalyanpur kanpur</t>
  </si>
  <si>
    <t>Chicken shop</t>
  </si>
  <si>
    <t>Kanha Furniture</t>
  </si>
  <si>
    <t>Near Amour Resort,Vatika Chowk,Sohna Road,</t>
  </si>
  <si>
    <t>Kesarvani interprises</t>
  </si>
  <si>
    <t>Indra nagar buddha park road kalyanpur kanpur</t>
  </si>
  <si>
    <t>Shree Balaji Traders</t>
  </si>
  <si>
    <t>Opp Pillar no.63 Near. Vatika Chowk Main Sohna Road, Gurgaon</t>
  </si>
  <si>
    <t>Tile Hube</t>
  </si>
  <si>
    <t>Plot no 41, Near Indian Gas Agency, Main Sohna Road, Gurgaon</t>
  </si>
  <si>
    <t>Ambani</t>
  </si>
  <si>
    <t>Indra nagar near bhaiya ki biryani wale kalyanpur kanpur</t>
  </si>
  <si>
    <t>Dixit furniture</t>
  </si>
  <si>
    <t>Indra nagar near buddha par kalyanpur kanpur</t>
  </si>
  <si>
    <t>Action showroo</t>
  </si>
  <si>
    <t>Home Kitchen Services</t>
  </si>
  <si>
    <t>Shahhed naagr metro</t>
  </si>
  <si>
    <t>FaraZ</t>
  </si>
  <si>
    <t>Anjali Enterprises</t>
  </si>
  <si>
    <t>Shaheed nagar netro</t>
  </si>
  <si>
    <t>A &amp; Z Electronics</t>
  </si>
  <si>
    <t>Vikash nagar gurudev kanpur</t>
  </si>
  <si>
    <t>Patel Electronic</t>
  </si>
  <si>
    <t>Pizza of king</t>
  </si>
  <si>
    <t>102 nagar nigam market vikash nagar kanpur</t>
  </si>
  <si>
    <t>Dimsome momos</t>
  </si>
  <si>
    <t>198 nagar nigam vikash nagar kanpur</t>
  </si>
  <si>
    <t>Shop no 172 nagar nigam vikash nagar kanpur</t>
  </si>
  <si>
    <t>Jyoti bhojanalay</t>
  </si>
  <si>
    <t>Nagar nigam market chidiyaghar road kanpur</t>
  </si>
  <si>
    <t>Hotel</t>
  </si>
  <si>
    <t>3/237 Nawabganj market kanpur</t>
  </si>
  <si>
    <t>Gupta ji</t>
  </si>
  <si>
    <t>2/237 Nawabganj market kanpur</t>
  </si>
  <si>
    <t>Himanshu electronic</t>
  </si>
  <si>
    <t>98394 87121</t>
  </si>
  <si>
    <t>1/101 Nawabganj market kanpur</t>
  </si>
  <si>
    <t>Abhinav</t>
  </si>
  <si>
    <t>98394 22269</t>
  </si>
  <si>
    <t>1/99 Nawabganj market kanpur</t>
  </si>
  <si>
    <t>Shri Anand</t>
  </si>
  <si>
    <t>99352 79612</t>
  </si>
  <si>
    <t>Shop no 26 3/231 Hastings ave, near thana Nawabganj kanpur</t>
  </si>
  <si>
    <t>Fuddy modular kitchen</t>
  </si>
  <si>
    <t>94548 54190</t>
  </si>
  <si>
    <t>2A/151-C SECOND FLOOR Nawabganj Kanpur</t>
  </si>
  <si>
    <t>Kamal Hardware</t>
  </si>
  <si>
    <t>Indirapuram</t>
  </si>
  <si>
    <t>Sant Hardware</t>
  </si>
  <si>
    <t>Lalit Kitched</t>
  </si>
  <si>
    <t>Umesh Sales</t>
  </si>
  <si>
    <t>Geeta Garments</t>
  </si>
  <si>
    <t>Inderjeey Furniture</t>
  </si>
  <si>
    <t>Lalit Youth</t>
  </si>
  <si>
    <t>Mukesh Furniture</t>
  </si>
  <si>
    <t>Bihan Travels</t>
  </si>
  <si>
    <t>harsh furniture</t>
  </si>
  <si>
    <t>Dharmendra Shoes</t>
  </si>
  <si>
    <t>Satveer Yadav</t>
  </si>
  <si>
    <t>unox</t>
  </si>
  <si>
    <t>93362 03999</t>
  </si>
  <si>
    <t>130/200 Ajith ganj colony kidwai Nagar kanpur</t>
  </si>
  <si>
    <t>G. S Electroworld &amp; marketing</t>
  </si>
  <si>
    <t>97218 85511</t>
  </si>
  <si>
    <t>133/188 O block baradevi kidwai Nagar kanpur</t>
  </si>
  <si>
    <t>Rahul electronic</t>
  </si>
  <si>
    <t>99352 16204</t>
  </si>
  <si>
    <t>133/51 O block marble market kidwai nagar kanpur</t>
  </si>
  <si>
    <t>Satguru electronics</t>
  </si>
  <si>
    <t>232 m block kidwai Nagar kanpur</t>
  </si>
  <si>
    <t>Richa electronic</t>
  </si>
  <si>
    <t>95801 27905</t>
  </si>
  <si>
    <t>128/201 kidwai Nagar RD near k.k girls inter College kanpur</t>
  </si>
  <si>
    <t>Hari om furniture</t>
  </si>
  <si>
    <t>93362 06412</t>
  </si>
  <si>
    <t>133/9, M Block, Kidwai Nagar Kanpur</t>
  </si>
  <si>
    <t>Raj furniture</t>
  </si>
  <si>
    <t>87993 55853</t>
  </si>
  <si>
    <t>130/486, Babu Purwa, Kidwai Nagar Kanpur</t>
  </si>
  <si>
    <t>Interior Galaxy</t>
  </si>
  <si>
    <t>97943 77186</t>
  </si>
  <si>
    <t>128/106, Juhi Kalan, Kidwai Nagar Kanpur</t>
  </si>
  <si>
    <t>Tiwari gadda repairing</t>
  </si>
  <si>
    <t>79851 80278</t>
  </si>
  <si>
    <t>135/59, Hamirpur Rd, O Block, Baradevi, Kidwai Nagar Kanpur</t>
  </si>
  <si>
    <t>Jatin</t>
  </si>
  <si>
    <t>Indiapuram</t>
  </si>
  <si>
    <t>Kamal store</t>
  </si>
  <si>
    <t>Haurav</t>
  </si>
  <si>
    <t>Kamal</t>
  </si>
  <si>
    <t>Sameer</t>
  </si>
  <si>
    <t>Umesh</t>
  </si>
  <si>
    <t>Tushar/Dara</t>
  </si>
  <si>
    <t>Insha</t>
  </si>
  <si>
    <t>Harsh</t>
  </si>
  <si>
    <t>Ankit Gupta</t>
  </si>
  <si>
    <t>Hotal</t>
  </si>
  <si>
    <t>Shakti department store</t>
  </si>
  <si>
    <t>Indra nagar near buddha pank kalyanpur kanpur</t>
  </si>
  <si>
    <t>Shri Radhe departmental Store</t>
  </si>
  <si>
    <t>Bunny basket</t>
  </si>
  <si>
    <t>7/77 awash vikash kalyanpur kanpur</t>
  </si>
  <si>
    <t>Hari Krishna department store</t>
  </si>
  <si>
    <t>Dayanand Vihar Rd, Indira Nagar, Kalyanpur Kanpur</t>
  </si>
  <si>
    <t>Saifi Furniture</t>
  </si>
  <si>
    <t>Shop no 27 Bihari Market Sector 3 Vaishali</t>
  </si>
  <si>
    <t>RK Furniture</t>
  </si>
  <si>
    <t>Shopno 5 gda market kaling marg vaishali</t>
  </si>
  <si>
    <t>Aastha Furniture</t>
  </si>
  <si>
    <t>J8VP+826 Sector 3F Vaishali</t>
  </si>
  <si>
    <t>Samsuddin Furniture</t>
  </si>
  <si>
    <t>Shop no 2 kaa vaishali</t>
  </si>
  <si>
    <t>Juneja Traders</t>
  </si>
  <si>
    <t>2,Sector 5 Vaishali</t>
  </si>
  <si>
    <t>Meera Furniture</t>
  </si>
  <si>
    <t>Shop no 722 F Chaya School Yashoda Marg Sector 3 vaishali</t>
  </si>
  <si>
    <t>QA Antique Handicraft Furniture</t>
  </si>
  <si>
    <t>Plot no 603 sector 5 vaishali</t>
  </si>
  <si>
    <t>In Style Wooden Furniture</t>
  </si>
  <si>
    <t>Shop jo 427 pushpanjali hospital</t>
  </si>
  <si>
    <t>Indian interior furniture</t>
  </si>
  <si>
    <t>Plot No 729 Sector 5 Vaishali</t>
  </si>
  <si>
    <t>Right Equipment Co</t>
  </si>
  <si>
    <t>5th floor tower s3 cloud 9 vaishli</t>
  </si>
  <si>
    <t>One one store</t>
  </si>
  <si>
    <t>Ship no 12/28 sector 5 vaishali</t>
  </si>
  <si>
    <t>@boss company</t>
  </si>
  <si>
    <t>Ship jo 1 harsh market cloud 9 vaishali</t>
  </si>
  <si>
    <t>Shahstri Cane Furniture</t>
  </si>
  <si>
    <t>Plot no9 animat market vaishali</t>
  </si>
  <si>
    <t>Kudos Interior</t>
  </si>
  <si>
    <t>J9P3+RMV Nyay khand vaishali</t>
  </si>
  <si>
    <t>Anuraj ineterior</t>
  </si>
  <si>
    <t>Plot no 12 shop no1 sec 3 vaishali</t>
  </si>
  <si>
    <t>Star Furniture</t>
  </si>
  <si>
    <t>Plot no 133 sec 4 vaishali</t>
  </si>
  <si>
    <t>Star height</t>
  </si>
  <si>
    <t>Shop no 1 near policr chowki sec 4 vaishli</t>
  </si>
  <si>
    <t>Zaike wala</t>
  </si>
  <si>
    <t>Indra Nagar near buddha park kalyanpur kanpur</t>
  </si>
  <si>
    <t>Restaurant</t>
  </si>
  <si>
    <t>Baba Anandeshwar store</t>
  </si>
  <si>
    <t>Shop no 02 ratan Ratan orbit indra nagar kanpur</t>
  </si>
  <si>
    <t>Suraj mart</t>
  </si>
  <si>
    <t>Shop no 20 Ratan orbit indra nagar kanpur</t>
  </si>
  <si>
    <t>Vasundhara Haat</t>
  </si>
  <si>
    <t>M936+F77 Sector 13 Vasundhara</t>
  </si>
  <si>
    <t>G+Retail Store</t>
  </si>
  <si>
    <t>Dairy Store Avaj Tower Jaipurai tower Institure Vasundhara</t>
  </si>
  <si>
    <t>SK Gift Hub</t>
  </si>
  <si>
    <t>Building no 15c LGF Sector 13 Vasundhara</t>
  </si>
  <si>
    <t>Garg Furniture Store</t>
  </si>
  <si>
    <t>Shop 253 Sector 2C Lower Ground Vasundhara</t>
  </si>
  <si>
    <t>The Raymond Shop</t>
  </si>
  <si>
    <t>Clothing Store Plot No 367 Vasundhara</t>
  </si>
  <si>
    <t>Shree Krishna Store</t>
  </si>
  <si>
    <t>16/18 Sector 16 Vasundhara</t>
  </si>
  <si>
    <t>Sharma Sports Ges Craft</t>
  </si>
  <si>
    <t>Shop no 10A Durga Commercial Store Sector 5a vasundhara</t>
  </si>
  <si>
    <t>Unique Pastry Shop</t>
  </si>
  <si>
    <t>Sjp no 27 LG Floor Kuma residency sector 5 vasundhara</t>
  </si>
  <si>
    <t>Vasundhara furniture mart</t>
  </si>
  <si>
    <t>plot 1 a satelite laza near gold vasundhara</t>
  </si>
  <si>
    <t>sai stationery sports and gifts</t>
  </si>
  <si>
    <t>shop no LG 2 sector 13 vasundhara</t>
  </si>
  <si>
    <t>Kochar Home Furnishings</t>
  </si>
  <si>
    <t>shop no 101 gf 5 136 sector 5 vasundhara</t>
  </si>
  <si>
    <t>bhati ji furniture mart</t>
  </si>
  <si>
    <t>shop no 14 mark mall vasundhara</t>
  </si>
  <si>
    <t>raman gift emporium</t>
  </si>
  <si>
    <t>shop no 3 sg homes</t>
  </si>
  <si>
    <t>ss mart</t>
  </si>
  <si>
    <t>shop no 3 sg homes sectror 3 vasundhara</t>
  </si>
  <si>
    <t>New Radha Krishna transport company and Packers</t>
  </si>
  <si>
    <t>Acacia Valley, Apex, Sector 3, Vaishali, Ghaziabad, Uttar Pradesh 201010</t>
  </si>
  <si>
    <t>Trusted Pharmacy</t>
  </si>
  <si>
    <t>LGF-43, CLOUD 9 TOWERS, Sector-1, Vaishali, Ghaziabad, Uttar Pradesh 201011</t>
  </si>
  <si>
    <t>Carfo Furniture House</t>
  </si>
  <si>
    <t>J8RV+358, PNB Rd, Block C, Sector 2, Vaishali, Ghaziabad, Uttar Pradesh 201010</t>
  </si>
  <si>
    <t>Sanjivani furniture</t>
  </si>
  <si>
    <t>133, Kaling Marg, Sector 4, Vaishali, Ghaziabad, Uttar Pradesh 201010</t>
  </si>
  <si>
    <t>Kapil furniture</t>
  </si>
  <si>
    <t>Shop No 01, Sector 3F, Sector 3, Vaishali, Ghaziabad</t>
  </si>
  <si>
    <t>sarvoddaya furnitre</t>
  </si>
  <si>
    <t>Plot Number 4/477, Garden Apartments, Sector 4, Vaishali, Ghaziabad, Uttar Pradesh 201010</t>
  </si>
  <si>
    <t>Eskay Furniture</t>
  </si>
  <si>
    <t>SA-1, Sector-4/332, Opp. Gaur Gravity Market, Vaishali, Ghaziabad, Uttar Pradesh</t>
  </si>
  <si>
    <t>Lifeline furnite</t>
  </si>
  <si>
    <t>2-b-161/4, Sector 2,Vaishali, opp. Mother Dairy, Ghaziabad, Uttar Pradesh</t>
  </si>
  <si>
    <t>Family Traders</t>
  </si>
  <si>
    <t>shop no 3, plot, no 290, Unique Society, Sector 4, Vaishali, Ghaziabad, Uttar Pradesh</t>
  </si>
  <si>
    <t>Tarang furtiure</t>
  </si>
  <si>
    <t>Block C, Sector-1, Vaishali, Ghaziabad, Uttar Pradesh</t>
  </si>
  <si>
    <t>Mahalaxmi Sanitary &amp; Hardware Store</t>
  </si>
  <si>
    <t>,</t>
  </si>
  <si>
    <t>Negi Furnishing</t>
  </si>
  <si>
    <t>Jagmohan Complex,M.G Road Sikanderpur</t>
  </si>
  <si>
    <t>Inder Electric</t>
  </si>
  <si>
    <t>Gangania Complex opp Pillar no 61 Sikanderpur</t>
  </si>
  <si>
    <t>Kumar traders</t>
  </si>
  <si>
    <t>Plot no 33 sector 2 vaishali</t>
  </si>
  <si>
    <t>Tiles&amp;marble</t>
  </si>
  <si>
    <t>Plot no 33 sector 4 vaishali</t>
  </si>
  <si>
    <t>Ishar furniture</t>
  </si>
  <si>
    <t>Plot no 5 sector 3 vaishali</t>
  </si>
  <si>
    <t>Sharma tiles house</t>
  </si>
  <si>
    <t>Plot no 44 sector 3 vaishali</t>
  </si>
  <si>
    <t>Yogesh furniture</t>
  </si>
  <si>
    <t>Plot no 33 sector vaishali</t>
  </si>
  <si>
    <t>Jatin house furniture</t>
  </si>
  <si>
    <t>Plot no 44 sectpr 11 vaishali</t>
  </si>
  <si>
    <t>Naresh tiles</t>
  </si>
  <si>
    <t>Plot no 56 sdctor 4 vaishali</t>
  </si>
  <si>
    <t>Yusha furniture houae</t>
  </si>
  <si>
    <t>Geeta furniture house</t>
  </si>
  <si>
    <t>Plot no h 54 sectir 3 vaishali</t>
  </si>
  <si>
    <t>Heena trader</t>
  </si>
  <si>
    <t>Plot no 5 Vasundhara</t>
  </si>
  <si>
    <t>Honing furniture</t>
  </si>
  <si>
    <t>Vah</t>
  </si>
  <si>
    <t>Xtra tiles amd marbles</t>
  </si>
  <si>
    <t>Plot ‘on88 vaishali</t>
  </si>
  <si>
    <t>Geeta fursat</t>
  </si>
  <si>
    <t>Lsector 5 vaishali</t>
  </si>
  <si>
    <t>M.B engineering</t>
  </si>
  <si>
    <t>Basai Gurgaon</t>
  </si>
  <si>
    <t>Sonu raghav</t>
  </si>
  <si>
    <t>Basai Part 2 Gurgaon</t>
  </si>
  <si>
    <t>Shivam Steel Furniture</t>
  </si>
  <si>
    <t>Off.506/12 Near Government.Grils Sr.Sec.School,Jacobpura, Gurgaon</t>
  </si>
  <si>
    <t>Azad Book Depot</t>
  </si>
  <si>
    <t>Sadar bazar,Near Sardar Jalabi wala, Gurgaon</t>
  </si>
  <si>
    <t>Sri Siddh Enterprises</t>
  </si>
  <si>
    <t>Jain Mandir Gally,Jackobpura Gurgaon</t>
  </si>
  <si>
    <t>Jain safe Co.</t>
  </si>
  <si>
    <t>504/12 Jacubpura, Gurgaon</t>
  </si>
  <si>
    <t>Diwan Furnitures</t>
  </si>
  <si>
    <t>506/12 Near Government Girls Sr. Sec. School, Jacobpura, Gurgaon</t>
  </si>
  <si>
    <t>Ajay Trading company</t>
  </si>
  <si>
    <t>5/5Jacubpura, Gurgaon</t>
  </si>
  <si>
    <t>Dawar's Kitchen marts</t>
  </si>
  <si>
    <t>0124-4069483</t>
  </si>
  <si>
    <t>Jacobpura Road, Near Government Girls,sec, School, Gurgaon</t>
  </si>
  <si>
    <t>Geeta projects</t>
  </si>
  <si>
    <t>Plot no 1 vaishali</t>
  </si>
  <si>
    <t>Brand station</t>
  </si>
  <si>
    <t>Plot no vaishali</t>
  </si>
  <si>
    <t>Heena furniture</t>
  </si>
  <si>
    <t>JK Furniture</t>
  </si>
  <si>
    <t>Vaishai</t>
  </si>
  <si>
    <t>Kamal furniture</t>
  </si>
  <si>
    <t>Hk store</t>
  </si>
  <si>
    <t>Neeraj Store</t>
  </si>
  <si>
    <t>Plot jo 1 Vaidhaku</t>
  </si>
  <si>
    <t>Tushar furniture</t>
  </si>
  <si>
    <t>Police Station</t>
  </si>
  <si>
    <t>Caishali</t>
  </si>
  <si>
    <t>KR Rehman</t>
  </si>
  <si>
    <t>GR Roaslines</t>
  </si>
  <si>
    <t>Rathi furniture</t>
  </si>
  <si>
    <t>NEW JMD Furniture House</t>
  </si>
  <si>
    <t>4/8,Shivaji nagar, Near City Diagnostic, Khansa Road, Gurgaon</t>
  </si>
  <si>
    <t>VEE KAY INDUSTRIAL, CORP.</t>
  </si>
  <si>
    <t>4/8, Shiva ji Nagar, Khandsa Road, Gurgaon</t>
  </si>
  <si>
    <t>AHUJA TANDOOR &amp; KITCHEN EQUIPMENT</t>
  </si>
  <si>
    <t>4/4,Shivaji Nagar, Near Nangia Hospital, Khandsa Road, Gurgaon</t>
  </si>
  <si>
    <t>Raveen Gupta</t>
  </si>
  <si>
    <t>Jkmraveen@gmail.com</t>
  </si>
  <si>
    <t>G 4 Sector 9 noida</t>
  </si>
  <si>
    <t>A S Enterprises</t>
  </si>
  <si>
    <t>G 1 sector 9 Noida</t>
  </si>
  <si>
    <t>Divyam Sales Corporation</t>
  </si>
  <si>
    <t>F 62 sector 9 Noida</t>
  </si>
  <si>
    <t>Dayal Furniture</t>
  </si>
  <si>
    <t>4/4 Shivaji Nagar Khandsa Road Gurgaon</t>
  </si>
  <si>
    <t>Anil Paint and Hardware Store</t>
  </si>
  <si>
    <t>F 64 sector 9 Noida</t>
  </si>
  <si>
    <t>K K Sanitation</t>
  </si>
  <si>
    <t>G 9 sector 9 Noida</t>
  </si>
  <si>
    <t>Super Furniture</t>
  </si>
  <si>
    <t>The Ideal Home</t>
  </si>
  <si>
    <t>H 6 sector 9 Noida</t>
  </si>
  <si>
    <t>J B industries</t>
  </si>
  <si>
    <t>D 156 sector 7 Noida</t>
  </si>
  <si>
    <t>Jain Electronics</t>
  </si>
  <si>
    <t>Shop no 55, Khandsa Road, Near Dr. Nagia Hospital, Gurgaon</t>
  </si>
  <si>
    <t>Multiface Services</t>
  </si>
  <si>
    <t>G 115 sector 9</t>
  </si>
  <si>
    <t>Sagar Almirah</t>
  </si>
  <si>
    <t>Khandsa Road Gurgaon</t>
  </si>
  <si>
    <t>Goel Paints and Tiles</t>
  </si>
  <si>
    <t>G 104 sector 9 Noida</t>
  </si>
  <si>
    <t>Shree Shyam Timber</t>
  </si>
  <si>
    <t>G 116 sector 9 Noida</t>
  </si>
  <si>
    <t>Surya motor company</t>
  </si>
  <si>
    <t>Sohna chock Gurgaon</t>
  </si>
  <si>
    <t>Vijya Sales (Surender Rawat)</t>
  </si>
  <si>
    <t>Opp.Sohna Chock , Near Harish bakery, Gurgaon</t>
  </si>
  <si>
    <t>Sumit Enterprises</t>
  </si>
  <si>
    <t>Shop no 3 , Ullawas Dhani, Sec 62</t>
  </si>
  <si>
    <t>60/16Bada Bazar, /Sohna Chock, Gurgaon</t>
  </si>
  <si>
    <t>Deepak Trading co.</t>
  </si>
  <si>
    <t>Sohna Adda Chock, Basai Road, Bada Bazar, Gurgaon</t>
  </si>
  <si>
    <t>Agarwal pipe and Tirpal Store</t>
  </si>
  <si>
    <t>Shop no 2 Ground floor Krishna palace, Bada Bazar, Gurgaon</t>
  </si>
  <si>
    <t>Maa Gayatri Timber and plywood</t>
  </si>
  <si>
    <t>G 103 sector 9 Noida</t>
  </si>
  <si>
    <t>Shri Jagdamba Plywood</t>
  </si>
  <si>
    <t>G 105 sector 9 Noida</t>
  </si>
  <si>
    <t>G 109 sector 9 Noida</t>
  </si>
  <si>
    <t>Iqra furniture</t>
  </si>
  <si>
    <t>C5 Plot no 1 Indirapuram</t>
  </si>
  <si>
    <t>Manoj traders</t>
  </si>
  <si>
    <t>C3 sector 3 vaishali</t>
  </si>
  <si>
    <t>Tatum surgicals</t>
  </si>
  <si>
    <t>Plot no 1 sector 1 vaishali</t>
  </si>
  <si>
    <t>Umesh transport</t>
  </si>
  <si>
    <t>Manoj furniture</t>
  </si>
  <si>
    <t>Harsh furniture</t>
  </si>
  <si>
    <t>Plot no 12 sector 1 vaishali</t>
  </si>
  <si>
    <t>Jatin furniture</t>
  </si>
  <si>
    <t>Plot no 1 sector 2 vaishli</t>
  </si>
  <si>
    <t>Geeta house</t>
  </si>
  <si>
    <t>Plot no 2 vaishali</t>
  </si>
  <si>
    <t>Bangalore</t>
  </si>
  <si>
    <t>Umesh house furniture</t>
  </si>
  <si>
    <t>Yogesh house</t>
  </si>
  <si>
    <t>Tiles &amp; marbles seema</t>
  </si>
  <si>
    <t>Plot !9 718 sector vaishli</t>
  </si>
  <si>
    <t>House tiles and marbles</t>
  </si>
  <si>
    <t>Plot no 28 Seo 1 vaishali</t>
  </si>
  <si>
    <t>Samrat Traders (The Aluminium Shop)</t>
  </si>
  <si>
    <t>Bada Bazar Basai Road, Gurgaon</t>
  </si>
  <si>
    <t>Kalra Electricals</t>
  </si>
  <si>
    <t>9811 281187</t>
  </si>
  <si>
    <t>Shop no 815/816, Bada Bazar Basai Road Gurgaon</t>
  </si>
  <si>
    <t>GIASI RAM RAMESH CHAND</t>
  </si>
  <si>
    <t>Bada Bazar Basai Road Gurgaon</t>
  </si>
  <si>
    <t>Kapil Traders</t>
  </si>
  <si>
    <t>Bhuteshwar Mandir Basai Road Gurgaon</t>
  </si>
  <si>
    <t>Sethi electrical sethi interprises</t>
  </si>
  <si>
    <t>Shop no 508/14, Bhuteshwar Mandir Basai Road Gurgaon</t>
  </si>
  <si>
    <t>Voltage Total Electrical Solution</t>
  </si>
  <si>
    <t>820/16, Bada bajar Basai Road Gurgaon</t>
  </si>
  <si>
    <t>Sian Sanitary</t>
  </si>
  <si>
    <t>Bada bajar Basai Road Gurgaon</t>
  </si>
  <si>
    <t>Rao Timbers</t>
  </si>
  <si>
    <t>Mahi Ji stationey store</t>
  </si>
  <si>
    <t>HRC Shopping Complex, LG-14, Vaibhav Khand, Indirapuram, Ghaziabad, Uttar Pradesh 201014</t>
  </si>
  <si>
    <t>KH Furniture House</t>
  </si>
  <si>
    <t>Road, 65-66 B, Kala Pathar Rd, Nyay Khand 2, Indirapuram, Ghaziabad, Uttar Pradesh 201014</t>
  </si>
  <si>
    <t>Ashee furniture house</t>
  </si>
  <si>
    <t>Plot No.253, Ground Floor, Shakti Khand-3, Indirapuram, Ghaziabad</t>
  </si>
  <si>
    <t>mad over brands deals</t>
  </si>
  <si>
    <t>Plot No. 8, Kala Pathar Rd, Niti Khand I, Indirapuram, Ghaziabad, Uttar Pradesh 201014</t>
  </si>
  <si>
    <t>Pantaloons store</t>
  </si>
  <si>
    <t>#9, Pantaloons Division, Shop No 11 - 15 Level 2, Plot - 9, Vaibhav Khand, Indirapuram, Ghaziabad, Uttar Pradesh</t>
  </si>
  <si>
    <t>hariom furniture</t>
  </si>
  <si>
    <t>560-G, Nyay Khand-II, Indirapuram, opposite Nathu Sweets, Ghaziabad, Uttar Pradesh</t>
  </si>
  <si>
    <t>A-one furniture house</t>
  </si>
  <si>
    <t>Shop No. 23, Shipra Riviera Market Complex, Near Gate No. 1, Indirapuram, Ghaziabad, Uttar Pradesh</t>
  </si>
  <si>
    <t>Archioes furniture luxires</t>
  </si>
  <si>
    <t>28, F.F., CENTRAL MARKET, Shipra Suncity, Indirapuram, Ghaziabad, Uttar Pradesh 201</t>
  </si>
  <si>
    <t>onaxe furniture house</t>
  </si>
  <si>
    <t>Plot No. 6, Upper Ground Floor-Front Side, near Mangal Chowk, Niti Khand I, Indirapuram</t>
  </si>
  <si>
    <t>jatin furniture house</t>
  </si>
  <si>
    <t>J9X9+5MJ, Shakti Khand 4, Indirapuram, Ghaziabad, Uttar Pradesh 201014</t>
  </si>
  <si>
    <t>harsh furniture houyse</t>
  </si>
  <si>
    <t>IHC First Floor, Mob - 6361646909, Plot No- 367, Indirapuram Habitat Centre, 16, Ahinsa Khand 1, Indirapuram</t>
  </si>
  <si>
    <t>manoj article store</t>
  </si>
  <si>
    <t>M96H+P2Q, Sector 5, Vasundhara, Ghaziabad, Uttar Pradesh 201012</t>
  </si>
  <si>
    <t>raju furniture store</t>
  </si>
  <si>
    <t>M937+F77, Sector 13, Vasundhara, Ghaziabad, Uttar Pradesh 201012</t>
  </si>
  <si>
    <t>jatin tiles &amp; marbles</t>
  </si>
  <si>
    <t>4054, 4 A RWA, Sector 4A, Vasundhara, Ghaziabad, Uttar Pradesh 201012</t>
  </si>
  <si>
    <t>usha tiles &amp; marbles</t>
  </si>
  <si>
    <t>near Bhagwan Parshuram Chowk, Pocket B, Sector 16, Vasundhara, Ghaziabad, U</t>
  </si>
  <si>
    <t>Kamal Furniture store</t>
  </si>
  <si>
    <t>15/305, Sector 15, Vasundhara, Ghaziabad,</t>
  </si>
  <si>
    <t>harsh store and furniture mart</t>
  </si>
  <si>
    <t>239, Sector 2B, Vasundhara, Ghaziabad, Uttar Prad</t>
  </si>
  <si>
    <t>chetan store</t>
  </si>
  <si>
    <t>12/513, Mavi Complex, Vasundhara, below Dominoz, Ghaziabad,</t>
  </si>
  <si>
    <t>neeraj store and mart</t>
  </si>
  <si>
    <t>M98F+8GG, Adarsh Park Main Gate, Sector 6, Vasundhara, Ghaziabad,</t>
  </si>
  <si>
    <t>Dharma Trading Company</t>
  </si>
  <si>
    <t>D 150 yadav market sector 51</t>
  </si>
  <si>
    <t>Elecricals</t>
  </si>
  <si>
    <t>Bansal khad store</t>
  </si>
  <si>
    <t>Near bhuteshwar Mandir Bada bajar Gurgaon</t>
  </si>
  <si>
    <t>IAN ENTERPRISES</t>
  </si>
  <si>
    <t>Prem Nagar Bada bajar Vasai Road Gurgaon</t>
  </si>
  <si>
    <t>Laxmi Traders</t>
  </si>
  <si>
    <t>Bada bajar Vasai Road Gurgaon</t>
  </si>
  <si>
    <t>Vishnu Traders</t>
  </si>
  <si>
    <t>osama furniture store</t>
  </si>
  <si>
    <t>Kala Pathar Rd, Niti Khand I, Indirapuram, Ghaziabad, Uttar Pradesh</t>
  </si>
  <si>
    <t>bharat furniture store</t>
  </si>
  <si>
    <t>SHOP NO.1082, Kala Pathar Rd, Niti Khand I, Indirapuram, INDIRAPURAM,</t>
  </si>
  <si>
    <t>FURNITURE PARADISE</t>
  </si>
  <si>
    <t>18, Niti Khand 3, Indirapuram, Ghaziabad, Uttar Pradesh 20101</t>
  </si>
  <si>
    <t>JATIN FURNITRUREW STRORE</t>
  </si>
  <si>
    <t>Shipra Riviera Tower, Shop no 13 ,gate no2 open basement, Gyan Khand III, Indirapuram, Ghaziabad, U</t>
  </si>
  <si>
    <t>SHARMA TRADERS</t>
  </si>
  <si>
    <t>Plot No. 1079, near, Orange County, Niti Khand I, Indirapuram, Ghaziabad, Ut</t>
  </si>
  <si>
    <t>STUDIO PEPERFLY</t>
  </si>
  <si>
    <t>No 959, Hall No 1, 1st Floor, Niti Khand I, Indirapuram, Ghaziabad, Uttar Pradesh</t>
  </si>
  <si>
    <t>DREAMS FURNITURE</t>
  </si>
  <si>
    <t>plot no 105, 2, Gyan Khand 1, near snt Thomas school, Gyan Khand 1, Indirapuram, Ghaziabad,</t>
  </si>
  <si>
    <t>NILKAMAL FURNITURE STORE</t>
  </si>
  <si>
    <t>Plot No. 3, Kala Pathar Rd, adjoining Liberty Showroom &amp; Mahindra First Cry Store, Niti Khand I,</t>
  </si>
  <si>
    <t>kumarabhishek23577@gmail.com</t>
  </si>
  <si>
    <t>Sohna road Badshahpur</t>
  </si>
  <si>
    <t>Aditya Express Cargo</t>
  </si>
  <si>
    <t>Kherki Daula NH 8, Gurgaon</t>
  </si>
  <si>
    <t>Chandan Goyal</t>
  </si>
  <si>
    <t>M G Road Sikanderpur Gurgaon</t>
  </si>
  <si>
    <t>Bath Style</t>
  </si>
  <si>
    <t>Sikanderpur Market Gurgaon</t>
  </si>
  <si>
    <t>Interior Concepts</t>
  </si>
  <si>
    <t>Kripal Paints</t>
  </si>
  <si>
    <t>MG Road Sikanderpur</t>
  </si>
  <si>
    <t>Kailash Builders</t>
  </si>
  <si>
    <t>G 3 sector 9 Noida</t>
  </si>
  <si>
    <t>Shiv Timber</t>
  </si>
  <si>
    <t>YGL TIMBER</t>
  </si>
  <si>
    <t>SHIVA JI NAGAR SEC11 Gurgaon</t>
  </si>
  <si>
    <t>Ottotek Automotive India LLP</t>
  </si>
  <si>
    <t>SHIVAJI NAGAR SEC11 Gurgaon</t>
  </si>
  <si>
    <t>Gurgaon Timber marchent</t>
  </si>
  <si>
    <t>Shivaji Nagar Sec 11 Gurgaon</t>
  </si>
  <si>
    <t>ILIP190083</t>
  </si>
  <si>
    <t>Kunal fashion</t>
  </si>
  <si>
    <t>Sadar bazar Gurgaon</t>
  </si>
  <si>
    <t>Hardayal mal</t>
  </si>
  <si>
    <t>Anil fashion</t>
  </si>
  <si>
    <t>Goel collection</t>
  </si>
  <si>
    <t>Umesh furniture</t>
  </si>
  <si>
    <t>Geeta furniture</t>
  </si>
  <si>
    <t>Dipanshu traders</t>
  </si>
  <si>
    <t>Tarun fursat</t>
  </si>
  <si>
    <t>ULIP190085A</t>
  </si>
  <si>
    <t>Harshit fir</t>
  </si>
  <si>
    <t>Harsh traders</t>
  </si>
  <si>
    <t>Hello kids</t>
  </si>
  <si>
    <t>Lohia</t>
  </si>
  <si>
    <t>Sultanpur, MG Road,New Delhi</t>
  </si>
  <si>
    <t>Manjesh Kumar</t>
  </si>
  <si>
    <t>Gurpreet Singh</t>
  </si>
  <si>
    <t>Mohan Kumar</t>
  </si>
  <si>
    <t>Shree Jain Stone World</t>
  </si>
  <si>
    <t>PLOT NO 77,SEC 34 GURGAON</t>
  </si>
  <si>
    <t>SITLA MARBALS</t>
  </si>
  <si>
    <t>SEC 34 Gurgaon</t>
  </si>
  <si>
    <t>New Ashok Nagar Delhi</t>
  </si>
  <si>
    <t>Sitla Marble</t>
  </si>
  <si>
    <t>Nemi nath Hardware Store</t>
  </si>
  <si>
    <t>Badshahpur, Gurgaon</t>
  </si>
  <si>
    <t>Badshahpur sector 38 Gurgaon</t>
  </si>
  <si>
    <t>Aadavan</t>
  </si>
  <si>
    <t>sahibabad</t>
  </si>
  <si>
    <t>Tripathi ji</t>
  </si>
  <si>
    <t>nd floor, 441/8, Nyay Khand-III, opp. ORANGE COUNTY, Society, Indirapuram, Ghaziabad, Uttar Pradesh 201014</t>
  </si>
  <si>
    <t>amit sharma</t>
  </si>
  <si>
    <t>J9V2+CJH, Gyan Khand II, Indirapuram, Ghaziabad, Uttar Pradesh 201014</t>
  </si>
  <si>
    <t>aakav</t>
  </si>
  <si>
    <t>Kala Pathar Rd, Niti Khand I, Indirapuram, Ghaziabad, Uttar Pradesh 201014</t>
  </si>
  <si>
    <t>Gaurav Sharma</t>
  </si>
  <si>
    <t>J9HQ+4Q8, Chhajarshi, Main Road, Block J, Sector 63, Noida, Uttar Pradesh 201301</t>
  </si>
  <si>
    <t>Sakshamv Yadav Jatav</t>
  </si>
  <si>
    <t>Shop No.76, Aavas Vikas Colony, Navyug Market, Naya Ganj, Ghaziabad, Uttar Pradesh</t>
  </si>
  <si>
    <t>harsh nehta</t>
  </si>
  <si>
    <t>2nd floor, 441/8, Nyay Khand-III, opp. ORANGE COUNTY, Society, Indirapuram, Ghaziabad, Uttar Pradesh</t>
  </si>
  <si>
    <t>Plot No 9, Niti Khand I, Indirapuram, Ghaziabad, Uttar Pradesh 201014</t>
  </si>
  <si>
    <t>Meerut</t>
  </si>
  <si>
    <t>Customer Name</t>
  </si>
  <si>
    <t>Customer Mobile Number</t>
  </si>
  <si>
    <t>Product Type</t>
  </si>
  <si>
    <t>Daily Number of Trips</t>
  </si>
  <si>
    <t>Average Weight Per Delivery</t>
  </si>
  <si>
    <t>Average Value Per Delivery</t>
  </si>
  <si>
    <t>GST Number</t>
  </si>
  <si>
    <t>GST Certificate Photo</t>
  </si>
  <si>
    <t>Company Pan Number</t>
  </si>
  <si>
    <t>Company Pan Card Photo</t>
  </si>
  <si>
    <t>No of days working (Per Month)</t>
  </si>
  <si>
    <t>Daily Average Distance</t>
  </si>
  <si>
    <t>Time In</t>
  </si>
  <si>
    <t>Time Out</t>
  </si>
  <si>
    <t>Others Product (Category Specification)</t>
  </si>
  <si>
    <t>Helper</t>
  </si>
  <si>
    <t>Perishable Product</t>
  </si>
  <si>
    <t>Material Assurance Required</t>
  </si>
  <si>
    <t>Type of carrier</t>
  </si>
  <si>
    <t>Product Category (</t>
  </si>
  <si>
    <t>Number of Vehicle Required (Daily)</t>
  </si>
  <si>
    <t>Business Address</t>
  </si>
  <si>
    <t>Contact Person Name</t>
  </si>
  <si>
    <t>Krishna Sale</t>
  </si>
  <si>
    <t>500-600</t>
  </si>
  <si>
    <t>20000-100000</t>
  </si>
  <si>
    <t>09ALYPM9308A1ZP</t>
  </si>
  <si>
    <t>ALYPM9308A</t>
  </si>
  <si>
    <t>Close</t>
  </si>
  <si>
    <t>Hoshiyarpur market sec- 51 noida</t>
  </si>
  <si>
    <t>Sagar</t>
  </si>
  <si>
    <t>Rajeev Paint Sanitary &amp; Hardware Store</t>
  </si>
  <si>
    <t>200-1000</t>
  </si>
  <si>
    <t>10000-200000</t>
  </si>
  <si>
    <t>09BCVPJ0824K1Z5</t>
  </si>
  <si>
    <t>CVPJ0824K</t>
  </si>
  <si>
    <t>Paint and hardware</t>
  </si>
  <si>
    <t>Open</t>
  </si>
  <si>
    <t>Rajeev</t>
  </si>
  <si>
    <t>Amba Timber &amp; Plywood</t>
  </si>
  <si>
    <t>500-1000</t>
  </si>
  <si>
    <t>09AYNPS1482R1ZA</t>
  </si>
  <si>
    <t>YNPS1482R</t>
  </si>
  <si>
    <t>Plywood. And pvc</t>
  </si>
  <si>
    <t>Electric gallery</t>
  </si>
  <si>
    <t>200-500</t>
  </si>
  <si>
    <t>09AAVFK1030D1ZH</t>
  </si>
  <si>
    <t>AVFK1030D</t>
  </si>
  <si>
    <t>All electronics items</t>
  </si>
  <si>
    <t>Manoj Garg</t>
  </si>
  <si>
    <t>Dk battery</t>
  </si>
  <si>
    <t>09AJAPC6053E1ZN</t>
  </si>
  <si>
    <t>JAPC6053E</t>
  </si>
  <si>
    <t>Amit Tiwari</t>
  </si>
  <si>
    <t>Shri gopinath traders</t>
  </si>
  <si>
    <t>09BGWPS0813G1ZZ</t>
  </si>
  <si>
    <t>GWPS0813G</t>
  </si>
  <si>
    <t>Manoj sharma</t>
  </si>
  <si>
    <t>BATH WORLD</t>
  </si>
  <si>
    <t>200 to 500 kg</t>
  </si>
  <si>
    <t>300 to 500</t>
  </si>
  <si>
    <t>06AYDPM163LIZJ</t>
  </si>
  <si>
    <t>06AZJ</t>
  </si>
  <si>
    <t>8:30pm</t>
  </si>
  <si>
    <t>Shop No 1 Sikander pur Ghost, opp Pillar no 50 Gurgaon</t>
  </si>
  <si>
    <t>Gupta paints &amp; Hardware</t>
  </si>
  <si>
    <t>06AALPK4050HIZU</t>
  </si>
  <si>
    <t>06AZU</t>
  </si>
  <si>
    <t>10am</t>
  </si>
  <si>
    <t>6pm</t>
  </si>
  <si>
    <t>500kg</t>
  </si>
  <si>
    <t>09AFNPJ2666M1ZS</t>
  </si>
  <si>
    <t>https://drive.google.com/open?id=1APU-xUSNo3JXPHkE8rStxEzssiwBY7RI</t>
  </si>
  <si>
    <t>AFNPJ2666M1</t>
  </si>
  <si>
    <t>https://drive.google.com/open?id=1k1Z5MoEDfIYWC4CU958goUuOFNrURUVm</t>
  </si>
  <si>
    <t>Shiv Markets near Vishal Mega mart Mamura</t>
  </si>
  <si>
    <t>Sunil Kumar Singhania</t>
  </si>
  <si>
    <t>Electronic Devices</t>
  </si>
  <si>
    <t>09HNOPS6012Q1ZY</t>
  </si>
  <si>
    <t>https://drive.google.com/open?id=1PKDRLNu4AkXbTbqU4WSY8iD2DYj0CMo6</t>
  </si>
  <si>
    <t>HNOPS6012Q</t>
  </si>
  <si>
    <t>https://drive.google.com/open?id=1E9DmpsTyujRe4JUG2zWEPiu6mCPH1Wlh</t>
  </si>
  <si>
    <t>Shop no 9 gali no 3 mamura sector 66</t>
  </si>
  <si>
    <t>Om Trading Company</t>
  </si>
  <si>
    <t>09AIJPC0487A1ZM</t>
  </si>
  <si>
    <t>https://drive.google.com/open?id=1pWD6zOR5dnhHyOyLnh8JjXMCslcNcRls</t>
  </si>
  <si>
    <t>AIJPC0487A</t>
  </si>
  <si>
    <t>https://drive.google.com/open?id=1E6UehI5YWajNPAjN_ji3rVQJzP8fVMc3</t>
  </si>
  <si>
    <t>Cement</t>
  </si>
  <si>
    <t>Khasra no 166 Village Mamura sector 66</t>
  </si>
  <si>
    <t>Azad Chauhan</t>
  </si>
  <si>
    <t>09BSYPN3000L1Z9</t>
  </si>
  <si>
    <t>https://drive.google.com/open?id=1WAYm4onTnPx2RdDNgsBtGjNQVJGT1rbS</t>
  </si>
  <si>
    <t>BSYPN3000L</t>
  </si>
  <si>
    <t>https://drive.google.com/open?id=1EFmKakluLQ2ELcKaPPiajkkjo_FmIprk</t>
  </si>
  <si>
    <t>Firoz malik</t>
  </si>
  <si>
    <t>Rajdhani Chicken &amp; Foods</t>
  </si>
  <si>
    <t>Bags</t>
  </si>
  <si>
    <t>09ADKPF8294L1ZT</t>
  </si>
  <si>
    <t>https://drive.google.com/open?id=1WIL020jJBvSHjovt8Vk2kbXX-_kKzY59</t>
  </si>
  <si>
    <t>ADKPF8294L1ZT</t>
  </si>
  <si>
    <t>https://drive.google.com/open?id=13npG11fr2Au6uj7lX1N_-hdiB4t_G2Ca</t>
  </si>
  <si>
    <t>Chicken</t>
  </si>
  <si>
    <t>Shiv Sanitary And Hardware</t>
  </si>
  <si>
    <t>09AQPPK0463L1ZD</t>
  </si>
  <si>
    <t>AQPPK0463L</t>
  </si>
  <si>
    <t>Glass</t>
  </si>
  <si>
    <t>Opposite pillar no 231 hoshiyarpur sector 51</t>
  </si>
  <si>
    <t>Puneet Kapoor</t>
  </si>
  <si>
    <t>Universal Plywood</t>
  </si>
  <si>
    <t>09BAGPS8890F1Z0</t>
  </si>
  <si>
    <t>BAGPS8890F</t>
  </si>
  <si>
    <t>Star Plywood</t>
  </si>
  <si>
    <t>09AKUPM9451B1ZP</t>
  </si>
  <si>
    <t>AKUPM9451B</t>
  </si>
  <si>
    <t>Village hoshiyarpur pillar no 232 sector 51</t>
  </si>
  <si>
    <t>Ganesh Trading Company</t>
  </si>
  <si>
    <t>09AAOFG9508R1ZC</t>
  </si>
  <si>
    <t>AAOFG9508R</t>
  </si>
  <si>
    <t>Main market hoshiyarpur sector 51</t>
  </si>
  <si>
    <t>Anil Mittal</t>
  </si>
  <si>
    <t>200kg</t>
  </si>
  <si>
    <t>06ANJPK1477B1ZB</t>
  </si>
  <si>
    <t>06AZB</t>
  </si>
  <si>
    <t>10:30am</t>
  </si>
  <si>
    <t>6:30pm</t>
  </si>
  <si>
    <t>Deeprattan</t>
  </si>
  <si>
    <t>Sonu</t>
  </si>
  <si>
    <t>Amit</t>
  </si>
  <si>
    <t>Shiva plywood</t>
  </si>
  <si>
    <t>Metro pillar no 52</t>
  </si>
  <si>
    <t>Sharma Electricals</t>
  </si>
  <si>
    <t>09AYHPS5068B2Z6</t>
  </si>
  <si>
    <t>AYHPS5068B</t>
  </si>
  <si>
    <t>Coller</t>
  </si>
  <si>
    <t>Shop no 2 vedram market hoshiyarpur sector 51</t>
  </si>
  <si>
    <t>Quality foam and furniture</t>
  </si>
  <si>
    <t>09ccxpm9421n1zl</t>
  </si>
  <si>
    <t>CXPM9421N</t>
  </si>
  <si>
    <t>Shop no 11 Shalimar garden ext1 sahibabad ghaziabad</t>
  </si>
  <si>
    <t>06AAEFJ9169P1ZK</t>
  </si>
  <si>
    <t>06AZK</t>
  </si>
  <si>
    <t>W Cement</t>
  </si>
  <si>
    <t>Metro pillar no 60 , Sikanderpur, Gurgaon</t>
  </si>
  <si>
    <t>Rajesh Jain</t>
  </si>
  <si>
    <t>Kitchen appliances</t>
  </si>
  <si>
    <t>Modular kitchen</t>
  </si>
  <si>
    <t>09AAHPC0588N1ZC</t>
  </si>
  <si>
    <t>AHPC0588N1ZC</t>
  </si>
  <si>
    <t>PRPB6654E</t>
  </si>
  <si>
    <t>Radhey shyam park sector -5 Rajendra nagar shahibabad gaziyabad</t>
  </si>
  <si>
    <t>LIVING PLUS INDIA</t>
  </si>
  <si>
    <t>09AAKFL4625L1ZV</t>
  </si>
  <si>
    <t>AKFL4625L</t>
  </si>
  <si>
    <t>Site 4 shahibabad gaziyabad</t>
  </si>
  <si>
    <t>Khan</t>
  </si>
  <si>
    <t>06BE1PY9133D1Z8</t>
  </si>
  <si>
    <t>06BZ8</t>
  </si>
  <si>
    <t>Fom</t>
  </si>
  <si>
    <t>Shop no 2 Ground floor, Mohit Complex, Metro pillar no 59, Sikanderpur Gurgaon</t>
  </si>
  <si>
    <t>Kushal yadav</t>
  </si>
  <si>
    <t>Shiv shakti</t>
  </si>
  <si>
    <t>100 kg</t>
  </si>
  <si>
    <t>09EYRPK2581R1Z8</t>
  </si>
  <si>
    <t>rohitg@handover.in</t>
  </si>
  <si>
    <t>117/P - 1/1040 B shivpuri kakadev</t>
  </si>
  <si>
    <t>Shiv</t>
  </si>
  <si>
    <t>09BKBPJ7170A1ZG</t>
  </si>
  <si>
    <t>https://drive.google.com/open?id=13snMrvQLUmh5h3xZh8gI84Hyx5ItwE4I</t>
  </si>
  <si>
    <t>BKBPJ7170A</t>
  </si>
  <si>
    <t>https://drive.google.com/open?id=1x-fXjM3tWUnosQLg74-y6H3aY34VdBH8</t>
  </si>
  <si>
    <t>Pipes</t>
  </si>
  <si>
    <t>Rishab Jain</t>
  </si>
  <si>
    <t>09AADCW5467F1LF</t>
  </si>
  <si>
    <t>https://drive.google.com/open?id=1-MopbVW_rbTiE56wvfi8wTTxooe2m4Bq</t>
  </si>
  <si>
    <t>AADCW5467F</t>
  </si>
  <si>
    <t>https://drive.google.com/open?id=1LiMNnJ8hG02FIITQw1qfYSy8MAAJf4me</t>
  </si>
  <si>
    <t>Zero number road Ghitorni</t>
  </si>
  <si>
    <t>Naveen Mehta</t>
  </si>
  <si>
    <t>09AWCPN3047L1Z9</t>
  </si>
  <si>
    <t>https://drive.google.com/open?id=1iL-kmuG3vXSc5mshEo61leuMcRkjBkwD</t>
  </si>
  <si>
    <t>AWCPN3047L</t>
  </si>
  <si>
    <t>https://drive.google.com/open?id=1UdkfKc5b9R5Q0qx6QG2VkfakVCQKuVmC</t>
  </si>
  <si>
    <t>G 109 Sector 9 Noida</t>
  </si>
  <si>
    <t>Bharat Nagpal</t>
  </si>
  <si>
    <t>09AAJPG8117F3ZO</t>
  </si>
  <si>
    <t>https://drive.google.com/open?id=19dJOBAkB7YVwnK0sf3j2hfnVwfFWHk62</t>
  </si>
  <si>
    <t>AAJPG8117F</t>
  </si>
  <si>
    <t>https://drive.google.com/open?id=1hRA8amsuJgGQSvvg9zckVvgexdSybGNh</t>
  </si>
  <si>
    <t>Maa furniture house</t>
  </si>
  <si>
    <t>24AAEFM2443B1ZX</t>
  </si>
  <si>
    <t>105/709 furniture market heeraganj kanpur</t>
  </si>
  <si>
    <t>Saurabh jaiswal</t>
  </si>
  <si>
    <t>S.M Gupta &amp; Sons</t>
  </si>
  <si>
    <t>150kg</t>
  </si>
  <si>
    <t>20AAEFM2873B1ZX</t>
  </si>
  <si>
    <t>87/6 Heeraganj kanpur</t>
  </si>
  <si>
    <t>Somesh Gupta</t>
  </si>
  <si>
    <t>Radhika furniture</t>
  </si>
  <si>
    <t>14AAPQM5462B1ZX</t>
  </si>
  <si>
    <t>86/6 Heeraganj kanpur</t>
  </si>
  <si>
    <t>Sunil Kumar Sharma</t>
  </si>
  <si>
    <t>Deep Electronics</t>
  </si>
  <si>
    <t>50kg</t>
  </si>
  <si>
    <t>17AAKHD2443B1ZX</t>
  </si>
  <si>
    <t>Shop no 0-6 malviya vihar karrahi main road kanpur</t>
  </si>
  <si>
    <t>Deep</t>
  </si>
  <si>
    <t xml:space="preserve">Ogaan </t>
  </si>
  <si>
    <t>23AAGDR2764B1ZX</t>
  </si>
  <si>
    <t>106/371 jareeb chowki kanpur</t>
  </si>
  <si>
    <t>Balram Khalwani</t>
  </si>
  <si>
    <t>All Mega Mart</t>
  </si>
  <si>
    <t>40kg</t>
  </si>
  <si>
    <t>32AHRTD4632B1ZX</t>
  </si>
  <si>
    <t>255 panki road kalyanpur kanpur</t>
  </si>
  <si>
    <t>Rajesh Chauhan</t>
  </si>
  <si>
    <t>Varun ply Agency</t>
  </si>
  <si>
    <t>43ABGDT7543B1ZX</t>
  </si>
  <si>
    <t>Satish kumar</t>
  </si>
  <si>
    <t>Gurav furniture</t>
  </si>
  <si>
    <t>32AHUT4357P1ZX</t>
  </si>
  <si>
    <t>Gaurav Gupta</t>
  </si>
  <si>
    <t>Gopal furniture &amp; plywood</t>
  </si>
  <si>
    <t>43AHDRT6534B1FX</t>
  </si>
  <si>
    <t>1102 awash vikash-3 panki road kalyanpur kanpur</t>
  </si>
  <si>
    <t>Brahmdev enterprises</t>
  </si>
  <si>
    <t>37AFRYD8665B1ZX</t>
  </si>
  <si>
    <t>Araji 255, 3A purana gais godam panki road kalyanpur kanpur</t>
  </si>
  <si>
    <t>Ujjwal Gupta</t>
  </si>
  <si>
    <t>Shri Hari Om plywood</t>
  </si>
  <si>
    <t>21AGGTRT5543B1ZX</t>
  </si>
  <si>
    <t>Mahaveer Puram panki road Kalyanpur Kanpur</t>
  </si>
  <si>
    <t>Laki verma</t>
  </si>
  <si>
    <t>09CDNPB1545B1ZX</t>
  </si>
  <si>
    <t>https://drive.google.com/open?id=1KcssQlbGP8ilqCIRI2hFdM2YGE5QQBBc</t>
  </si>
  <si>
    <t>CDNPB1545B</t>
  </si>
  <si>
    <t>https://drive.google.com/open?id=1_FCsE1s44Iu6vjel704i39E5ERMRyO1T</t>
  </si>
  <si>
    <t>Electricals</t>
  </si>
  <si>
    <t>Bhumik</t>
  </si>
  <si>
    <t>Surya sales care</t>
  </si>
  <si>
    <t>Automobile spares</t>
  </si>
  <si>
    <t>06AIUPM70</t>
  </si>
  <si>
    <t>06M70</t>
  </si>
  <si>
    <t>automobiles spare parts</t>
  </si>
  <si>
    <t>Omveer</t>
  </si>
  <si>
    <t>Suresh traders</t>
  </si>
  <si>
    <t>06BC1PC2581B1Z4</t>
  </si>
  <si>
    <t>06BZ4</t>
  </si>
  <si>
    <t>Paints paints</t>
  </si>
  <si>
    <t>Bada bazar Vasai Road Gurgaon</t>
  </si>
  <si>
    <t>Suresh</t>
  </si>
  <si>
    <t>Vishnu Timbers</t>
  </si>
  <si>
    <t>06AWPTS1402K1Z8</t>
  </si>
  <si>
    <t>06AZ8</t>
  </si>
  <si>
    <t>Timber</t>
  </si>
  <si>
    <t>Vishnu Timber</t>
  </si>
  <si>
    <t>06DTVPK6455C1ZB</t>
  </si>
  <si>
    <t>06DZB</t>
  </si>
  <si>
    <t>Wooden</t>
  </si>
  <si>
    <t xml:space="preserve">
SHIVA JI NAGAR SEC11 Gurgaon</t>
  </si>
  <si>
    <t>YGL Timber</t>
  </si>
  <si>
    <t>06AAIF04230GIZI</t>
  </si>
  <si>
    <t>06AZI</t>
  </si>
  <si>
    <t xml:space="preserve">
SHIVAJI NAGAR SEC11 Gurgaon</t>
  </si>
  <si>
    <t>06ADPPG1976K1Z4</t>
  </si>
  <si>
    <t>06AZ4</t>
  </si>
  <si>
    <t>Rishabh batteries</t>
  </si>
  <si>
    <t>07ADFPA1057P1ZK</t>
  </si>
  <si>
    <t>ADFPA1057P</t>
  </si>
  <si>
    <t>battery anverter</t>
  </si>
  <si>
    <t>Geeta colony Delhi 110031</t>
  </si>
  <si>
    <t>Rishabh kumar</t>
  </si>
  <si>
    <t>06AHPJ8082H2Z4</t>
  </si>
  <si>
    <t>Marwal</t>
  </si>
  <si>
    <t>abhisheks@handover.in</t>
  </si>
  <si>
    <t xml:space="preserve">
PLOT NO 77,SEC 34 GURGAON</t>
  </si>
  <si>
    <t>07ACBFA4087E1ZM</t>
  </si>
  <si>
    <t>https://drive.google.com/open?id=1P2_E5txGYFOq_HwnDMtCF8eo_e7yR0xa</t>
  </si>
  <si>
    <t>ACBFA4087E</t>
  </si>
  <si>
    <t>https://drive.google.com/open?id=1xPDDiRi6rkJXd_2bYDqT7bsQkntewPlh</t>
  </si>
  <si>
    <t>Aditya</t>
  </si>
  <si>
    <t>06AYJPS5845A1ZC</t>
  </si>
  <si>
    <t>Marble</t>
  </si>
  <si>
    <t xml:space="preserve">
SEC 34 Gurgaon</t>
  </si>
  <si>
    <t>Sitla marbel</t>
  </si>
  <si>
    <t>06AIGPJ8984N1ZF</t>
  </si>
  <si>
    <t>06AZF</t>
  </si>
  <si>
    <t>Harsh Sharma</t>
  </si>
  <si>
    <t>Books &amp; Stationery</t>
  </si>
  <si>
    <t>09JSDUW5234S1ZE</t>
  </si>
  <si>
    <t>JSDUW5234S</t>
  </si>
  <si>
    <t>10AM</t>
  </si>
  <si>
    <t>8PM</t>
  </si>
  <si>
    <t>books</t>
  </si>
  <si>
    <t>Garg Traders</t>
  </si>
  <si>
    <t>09FUDCH2831V1ZE</t>
  </si>
  <si>
    <t>FUDCH2831V</t>
  </si>
  <si>
    <t>9AM</t>
  </si>
  <si>
    <t>10pm</t>
  </si>
  <si>
    <t>09DHIED1234Q1ZE</t>
  </si>
  <si>
    <t>DHIED1234Q</t>
  </si>
  <si>
    <t>11am</t>
  </si>
  <si>
    <t>7pm</t>
  </si>
  <si>
    <t>tripathi ji</t>
  </si>
  <si>
    <t>09AXDEO9832A1ZE</t>
  </si>
  <si>
    <t>AXDEO9832A</t>
  </si>
  <si>
    <t>11AM</t>
  </si>
  <si>
    <t>7PM</t>
  </si>
  <si>
    <t>Amit Sharma</t>
  </si>
  <si>
    <t>09URJFD4481X1ZW</t>
  </si>
  <si>
    <t>URJFD4481X</t>
  </si>
  <si>
    <t xml:space="preserve">Kala Pathar Rd, Niti Khand I, Indirapuram, Ghaziabad, Uttar Pradesh 201014
</t>
  </si>
  <si>
    <t>09JNCDH9912A1ZE</t>
  </si>
  <si>
    <t>JNCDH9912A</t>
  </si>
  <si>
    <t>09UDCFH2647Q1ZE</t>
  </si>
  <si>
    <t>UDCFH2647Q</t>
  </si>
  <si>
    <t>7AM</t>
  </si>
  <si>
    <t>10PM</t>
  </si>
  <si>
    <t>Lala Sharma</t>
  </si>
  <si>
    <t>09JWUWX231LA1ZE</t>
  </si>
  <si>
    <t>JWUWX231L</t>
  </si>
  <si>
    <t>furntire</t>
  </si>
  <si>
    <t>Shop No. 98, Near Post Office, Hapur Rd, Navyug Market, Naya Ganj, Ghaziabad, Uttar Pradesh</t>
  </si>
  <si>
    <t>THIFH4731P</t>
  </si>
  <si>
    <t>harsh mehta</t>
  </si>
  <si>
    <t>TNT Furniture</t>
  </si>
  <si>
    <t>URNSW2827W</t>
  </si>
  <si>
    <t>FS Furniture</t>
  </si>
  <si>
    <t>DHSIJ2826Q</t>
  </si>
  <si>
    <t>furnitue</t>
  </si>
  <si>
    <t>near police chowki, Kanawani Village, Indirapuram, Ghaziabad, Uttar Pradesh 201014</t>
  </si>
  <si>
    <t>kumar sharma</t>
  </si>
  <si>
    <t>Golden Furniture</t>
  </si>
  <si>
    <t>DHCYW1927Q</t>
  </si>
  <si>
    <t>vasudnhara</t>
  </si>
  <si>
    <t>umesh</t>
  </si>
  <si>
    <t>Mukun foam</t>
  </si>
  <si>
    <t>ASEWS1231A</t>
  </si>
  <si>
    <t>vasundhara</t>
  </si>
  <si>
    <t>garimanjali</t>
  </si>
  <si>
    <t>HARI OM Gases</t>
  </si>
  <si>
    <t>09BKVPS8109Q1ZT</t>
  </si>
  <si>
    <t>BKVPS8109Q</t>
  </si>
  <si>
    <t>O2 Cylinder</t>
  </si>
  <si>
    <t>Site No 5 Hari Om Gases</t>
  </si>
  <si>
    <t>Piyush Antervedi</t>
  </si>
  <si>
    <t>Vehicle Type</t>
  </si>
  <si>
    <t>Vehicle Company</t>
  </si>
  <si>
    <t>Vehicle Registration Number</t>
  </si>
  <si>
    <t>Registered Address</t>
  </si>
  <si>
    <t>City of Origin</t>
  </si>
  <si>
    <t>Driver Phone Number</t>
  </si>
  <si>
    <t>Owner Phone Number</t>
  </si>
  <si>
    <t>Driver License Number</t>
  </si>
  <si>
    <t>Driver Aadhar Number</t>
  </si>
  <si>
    <t>Date Insurance Renewal</t>
  </si>
  <si>
    <t>Operational Limit</t>
  </si>
  <si>
    <t>Type of Carrier</t>
  </si>
  <si>
    <t>Pick up (4W)</t>
  </si>
  <si>
    <t>TATA</t>
  </si>
  <si>
    <t>DL1LAH9284</t>
  </si>
  <si>
    <t>Mohad eesak</t>
  </si>
  <si>
    <t>Avadhes</t>
  </si>
  <si>
    <t>Rani garden Shastri nagar Delhi</t>
  </si>
  <si>
    <t>Ncr</t>
  </si>
  <si>
    <t>Intra City</t>
  </si>
  <si>
    <t>Closed</t>
  </si>
  <si>
    <t>DL1LAH9251</t>
  </si>
  <si>
    <t>Sanjeev</t>
  </si>
  <si>
    <t>Shastri nagar Delhi</t>
  </si>
  <si>
    <t>DL1LAH9228</t>
  </si>
  <si>
    <t>Mohas eesak</t>
  </si>
  <si>
    <t>Jaspreet</t>
  </si>
  <si>
    <t>DL1LAH9207</t>
  </si>
  <si>
    <t>Md umar</t>
  </si>
  <si>
    <t>DL1LAH9212</t>
  </si>
  <si>
    <t>Raja</t>
  </si>
  <si>
    <t>DL1LAH9221</t>
  </si>
  <si>
    <t>Deepak pal</t>
  </si>
  <si>
    <t>DLILAH9265</t>
  </si>
  <si>
    <t>Vikram</t>
  </si>
  <si>
    <t>DL12GV6271</t>
  </si>
  <si>
    <t>Ramesh Kumar</t>
  </si>
  <si>
    <t>Delhi To Azadpur</t>
  </si>
  <si>
    <t>Inter City</t>
  </si>
  <si>
    <t>UP98Y1828</t>
  </si>
  <si>
    <t>Mukesh Yadav</t>
  </si>
  <si>
    <t>UP</t>
  </si>
  <si>
    <t>Local</t>
  </si>
  <si>
    <t>Both</t>
  </si>
  <si>
    <t>Mahindra</t>
  </si>
  <si>
    <t>HR55AL4303</t>
  </si>
  <si>
    <t>HR2620200001416</t>
  </si>
  <si>
    <t>CNG/Diesel 3W</t>
  </si>
  <si>
    <t>Others</t>
  </si>
  <si>
    <t>Maan Sing</t>
  </si>
  <si>
    <t>Maan Singh</t>
  </si>
  <si>
    <t>EWS 321 Barra 2 Kanpur Nagar</t>
  </si>
  <si>
    <t>Count of Employee Name</t>
  </si>
  <si>
    <t>Md Faraz</t>
  </si>
  <si>
    <t>Vehicle Onboarding Target</t>
  </si>
  <si>
    <t>Vehicle Onboarding Achievements</t>
  </si>
  <si>
    <t>Vehicle Onboarding Achievement %</t>
  </si>
  <si>
    <t>Customer Details</t>
  </si>
  <si>
    <t>Daily Data</t>
  </si>
  <si>
    <t>Revenue Achievement %</t>
  </si>
  <si>
    <t>Revenue Details</t>
  </si>
  <si>
    <t>Employee Details</t>
  </si>
  <si>
    <t xml:space="preserve"> Revenue-based Rank</t>
  </si>
  <si>
    <t>Handover B2B Logistics Daily Data</t>
  </si>
  <si>
    <t>Aarti Distillery Pvt Ltd</t>
  </si>
  <si>
    <t>09AATCA4413B1ZU</t>
  </si>
  <si>
    <t>AATCA4413B</t>
  </si>
  <si>
    <t>Wine</t>
  </si>
  <si>
    <t>Gram Rania Kanpur Dehat</t>
  </si>
  <si>
    <t>Kaiash Kumar</t>
  </si>
  <si>
    <t>Hinglaj food Pvt Ltd</t>
  </si>
  <si>
    <t>09AACCH8152K1Z9</t>
  </si>
  <si>
    <t>AACCH8152K</t>
  </si>
  <si>
    <t>Rusk</t>
  </si>
  <si>
    <t>Panki site 5</t>
  </si>
  <si>
    <t>Mohit singh</t>
  </si>
  <si>
    <t>Arvind Footwear private limited</t>
  </si>
  <si>
    <t>Footwear</t>
  </si>
  <si>
    <t>09AABCA2398D1ZS</t>
  </si>
  <si>
    <t>AABCA2398D</t>
  </si>
  <si>
    <t>Shoes</t>
  </si>
  <si>
    <t>JAINPUR KANPUR DEHAT C478</t>
  </si>
  <si>
    <t>Awdesh Rai</t>
  </si>
  <si>
    <t>TATA 407 (4W)</t>
  </si>
  <si>
    <t>DL1GC6211</t>
  </si>
  <si>
    <t>Gautam Gupta</t>
  </si>
  <si>
    <t>Babu Ram</t>
  </si>
  <si>
    <t>DL17281H717</t>
  </si>
  <si>
    <t>Delhi to Delhi</t>
  </si>
  <si>
    <t>DL1LM7535</t>
  </si>
  <si>
    <t>DL0420170419887</t>
  </si>
  <si>
    <t>DELHI NCR</t>
  </si>
  <si>
    <t>New Vehicle Onboarding</t>
  </si>
  <si>
    <t>Naveen Shahdara delhi</t>
  </si>
  <si>
    <t>Shalimar. baghh</t>
  </si>
  <si>
    <t>Gaur City Noida</t>
  </si>
  <si>
    <t>Maruti kunj</t>
  </si>
  <si>
    <t>Google form update</t>
  </si>
  <si>
    <t>Today's Revenue</t>
  </si>
  <si>
    <t>Today's Customer Order Received</t>
  </si>
  <si>
    <t>ASM</t>
  </si>
  <si>
    <t>No.of Visits</t>
  </si>
  <si>
    <t>Customer Onboarding</t>
  </si>
  <si>
    <t>Vehicle Onboarding</t>
  </si>
  <si>
    <t>Total</t>
  </si>
  <si>
    <t>Monthly Pivot</t>
  </si>
  <si>
    <t>Daily Pivot</t>
  </si>
  <si>
    <t xml:space="preserve">No. of Visits </t>
  </si>
  <si>
    <t>Till Date</t>
  </si>
  <si>
    <t>Favicol</t>
  </si>
  <si>
    <t>Up</t>
  </si>
  <si>
    <t>......</t>
  </si>
  <si>
    <t>N. A</t>
  </si>
  <si>
    <t>Panki</t>
  </si>
  <si>
    <t>Fatehpur</t>
  </si>
  <si>
    <t>Gurgaon to Noida</t>
  </si>
  <si>
    <t>Noida to Gurgaon</t>
  </si>
  <si>
    <t>HR73B2551</t>
  </si>
  <si>
    <t>Suresh Kumar Yadav</t>
  </si>
  <si>
    <t>UP34T5389</t>
  </si>
  <si>
    <t>Surjeet Yadav</t>
  </si>
  <si>
    <t>Horsing</t>
  </si>
  <si>
    <t>RJ45Y8689</t>
  </si>
  <si>
    <t>DCJIS1319H</t>
  </si>
  <si>
    <t>4am</t>
  </si>
  <si>
    <t>9pm</t>
  </si>
  <si>
    <t>Jhilmil Industrial Area Delhi</t>
  </si>
  <si>
    <t>Milk</t>
  </si>
  <si>
    <t>DCHON1718A</t>
  </si>
  <si>
    <t>Punjabi Bagh Metro Statuon</t>
  </si>
  <si>
    <t>Maruti Ecco</t>
  </si>
  <si>
    <t>UP 78 GN 9689</t>
  </si>
  <si>
    <t>Arvind Kushwaha</t>
  </si>
  <si>
    <t>Kalyanpur Kanpur</t>
  </si>
  <si>
    <t>All UP</t>
  </si>
  <si>
    <t>UP 77 T 4639</t>
  </si>
  <si>
    <t>BIPIN GUPTA</t>
  </si>
  <si>
    <t>Bipin Gupta</t>
  </si>
  <si>
    <t>Ashok Nagar Kanpur</t>
  </si>
  <si>
    <t>ALL U. P</t>
  </si>
  <si>
    <t>UP78AN9570</t>
  </si>
  <si>
    <t>Jeetu</t>
  </si>
  <si>
    <t>Ratanpur ews 5799 Panki</t>
  </si>
  <si>
    <t>UP CT6049</t>
  </si>
  <si>
    <t>Ritesh</t>
  </si>
  <si>
    <t>Charkhaba Gadarianpurva</t>
  </si>
  <si>
    <t>Local Kanpur</t>
  </si>
  <si>
    <t>UP78CN9659</t>
  </si>
  <si>
    <t>Gadariyan purva Fazal ganj</t>
  </si>
  <si>
    <t>Kanpur Local</t>
  </si>
  <si>
    <t>UP78FN0075</t>
  </si>
  <si>
    <t>Saddham</t>
  </si>
  <si>
    <t>Rawatpur goaw Kanpur</t>
  </si>
  <si>
    <t>UP77AN2556</t>
  </si>
  <si>
    <t>Rawatpur Double Puliya Kanpur</t>
  </si>
  <si>
    <t>ALL UP</t>
  </si>
  <si>
    <t>UP77AN0564</t>
  </si>
  <si>
    <t>Irfan</t>
  </si>
  <si>
    <t>Rajan</t>
  </si>
  <si>
    <t>Ashok nagar Kalyanpur</t>
  </si>
  <si>
    <t>KANPUR</t>
  </si>
  <si>
    <t>All Up</t>
  </si>
  <si>
    <t>UP78HN5969</t>
  </si>
  <si>
    <t>Sushil</t>
  </si>
  <si>
    <t>Radhe Mohan</t>
  </si>
  <si>
    <t>Gopala Tower Kanpur</t>
  </si>
  <si>
    <t>UP77AN2443</t>
  </si>
  <si>
    <t>Rakesh Sachan</t>
  </si>
  <si>
    <t>Gopala tower Kanpur</t>
  </si>
  <si>
    <t>UP35T8393</t>
  </si>
  <si>
    <t>Mahesh</t>
  </si>
  <si>
    <t>Dada NAGAR KANPUR</t>
  </si>
  <si>
    <t>Amerjeet</t>
  </si>
  <si>
    <t>Karneal singh</t>
  </si>
  <si>
    <t>HR2620090178543</t>
  </si>
  <si>
    <t>Delhi Ncr</t>
  </si>
  <si>
    <t>DL12GH7647</t>
  </si>
  <si>
    <t>Kanti Lal</t>
  </si>
  <si>
    <t>Janti Lal</t>
  </si>
  <si>
    <t>UP09G7478</t>
  </si>
  <si>
    <t>Jatin Sharma</t>
  </si>
  <si>
    <t>DL78Y5467</t>
  </si>
  <si>
    <t>Tushar</t>
  </si>
  <si>
    <t>Yogesh Chaprana</t>
  </si>
  <si>
    <t>Tejpal Singh</t>
  </si>
  <si>
    <t>Rajasthan</t>
  </si>
  <si>
    <t>On Date</t>
  </si>
  <si>
    <t>Today's Achievements</t>
  </si>
  <si>
    <t>Total Achievements</t>
  </si>
  <si>
    <t>Today's Achievement</t>
  </si>
  <si>
    <t>Target Achieved %</t>
  </si>
  <si>
    <t xml:space="preserve"> Total Achievements</t>
  </si>
  <si>
    <t>Abhishek Srivastava</t>
  </si>
  <si>
    <t>Total trip achievements</t>
  </si>
  <si>
    <t>Banglore</t>
  </si>
  <si>
    <t>DL1GE1190</t>
  </si>
  <si>
    <t>Avinish kumar</t>
  </si>
  <si>
    <t>Jatin Pharmacy</t>
  </si>
  <si>
    <t>Uttar Prades</t>
  </si>
  <si>
    <t>Ply</t>
  </si>
  <si>
    <t>Haryana</t>
  </si>
  <si>
    <t>HR55AN3218</t>
  </si>
  <si>
    <t>Update Google form</t>
  </si>
  <si>
    <t>HR87U3937</t>
  </si>
  <si>
    <t>Kamlesh iwariT</t>
  </si>
  <si>
    <t>Kamlesh Tiwatri</t>
  </si>
  <si>
    <t>DL14C0910</t>
  </si>
  <si>
    <t>Jatendra Singh</t>
  </si>
  <si>
    <t>DL9HG8371</t>
  </si>
  <si>
    <t>HR61D497</t>
  </si>
  <si>
    <t>Jagat Singh</t>
  </si>
  <si>
    <t>Haryan</t>
  </si>
  <si>
    <t>DL9HD8371</t>
  </si>
  <si>
    <t>Kamal Tiwari</t>
  </si>
  <si>
    <t>Delh</t>
  </si>
  <si>
    <t>UP14C8371</t>
  </si>
  <si>
    <t>Masur Alam</t>
  </si>
  <si>
    <t>delhi</t>
  </si>
  <si>
    <t>Saddam</t>
  </si>
  <si>
    <t>Khansa Gurgaon</t>
  </si>
  <si>
    <t>20 ft truck</t>
  </si>
  <si>
    <t>Dl1GE1190</t>
  </si>
  <si>
    <t>Kalu ram</t>
  </si>
  <si>
    <t>Dl-1120170369966</t>
  </si>
  <si>
    <t>Intra city</t>
  </si>
  <si>
    <t>Abhishek srivastava</t>
  </si>
  <si>
    <t>KCDNPL1412)</t>
  </si>
  <si>
    <t>DCM 17ft</t>
  </si>
  <si>
    <t>UP78CN0786</t>
  </si>
  <si>
    <t>Md. Saleem</t>
  </si>
  <si>
    <t>Md. Suhial</t>
  </si>
  <si>
    <t>B22 Panki Ispat Nagar</t>
  </si>
  <si>
    <t>Dcm 19 ft</t>
  </si>
  <si>
    <t>UP 78CN 4157</t>
  </si>
  <si>
    <t>Md. Suhail</t>
  </si>
  <si>
    <t>B22 ispat nagar Panki Kalyanpur</t>
  </si>
  <si>
    <t>All up</t>
  </si>
  <si>
    <t>DCM 19FT</t>
  </si>
  <si>
    <t>UP78CN4150</t>
  </si>
  <si>
    <t>Mr. Sohail</t>
  </si>
  <si>
    <t>B22 Ispat Nagar</t>
  </si>
  <si>
    <t>Ashok Leyland</t>
  </si>
  <si>
    <t>UP78CN5763</t>
  </si>
  <si>
    <t>B 22 Ispat nagar Kanpur</t>
  </si>
  <si>
    <t>Shri Durga Trading Company</t>
  </si>
  <si>
    <t>29AASFS7597Q1ZJ</t>
  </si>
  <si>
    <t>AASFS7597Q</t>
  </si>
  <si>
    <t>TmT sariya</t>
  </si>
  <si>
    <t>Afim kothi</t>
  </si>
  <si>
    <t>Harah</t>
  </si>
  <si>
    <t>Kabir Trades</t>
  </si>
  <si>
    <t>09ANOPS6776Q1ZI</t>
  </si>
  <si>
    <t>ANOPS6776Q</t>
  </si>
  <si>
    <t>Oil Dealers</t>
  </si>
  <si>
    <t>Juhi Kanpur</t>
  </si>
  <si>
    <t>KABIR</t>
  </si>
  <si>
    <t>09AAGCD5878C1ZF</t>
  </si>
  <si>
    <t>Tailes</t>
  </si>
  <si>
    <t>Sultanpur</t>
  </si>
  <si>
    <t>Shankar</t>
  </si>
  <si>
    <t>Shanker</t>
  </si>
  <si>
    <t>Noida Sec 83</t>
  </si>
  <si>
    <t>A c</t>
  </si>
  <si>
    <t>Hari Om Gases</t>
  </si>
  <si>
    <t>Gas cylinder</t>
  </si>
  <si>
    <t>Barra</t>
  </si>
  <si>
    <t>+91 99560 96386</t>
  </si>
  <si>
    <t>No. of  Customer Onboarding</t>
  </si>
  <si>
    <t>No. Vehicle Onboarding</t>
  </si>
  <si>
    <t>Saheet plywood</t>
  </si>
  <si>
    <t>Okhla</t>
  </si>
  <si>
    <t>---</t>
  </si>
  <si>
    <t>Saheet</t>
  </si>
  <si>
    <t>___</t>
  </si>
  <si>
    <t>Kanpur local</t>
  </si>
  <si>
    <t>Ka</t>
  </si>
  <si>
    <t>Sultanpur to Manesar</t>
  </si>
  <si>
    <t>Manesar to Sec 56 Gurgaon</t>
  </si>
  <si>
    <t>HR38AE9112</t>
  </si>
  <si>
    <t>MD MUBARIK</t>
  </si>
  <si>
    <t>HR 5120210033745</t>
  </si>
  <si>
    <t>Gaurav Singh</t>
  </si>
  <si>
    <t>DYEIQ2107P</t>
  </si>
  <si>
    <t>Gardware</t>
  </si>
  <si>
    <t>Sahibabad Site IV</t>
  </si>
  <si>
    <t>Jaspreet Singh</t>
  </si>
  <si>
    <t>GHUED9819M</t>
  </si>
  <si>
    <t>Sahibabad site IV</t>
  </si>
  <si>
    <t>Jindal Tiles &amp; Marbles</t>
  </si>
  <si>
    <t>HUEOQ3410M</t>
  </si>
  <si>
    <t>Ishwar Bhai</t>
  </si>
  <si>
    <t>Mukesh Statuonery Store</t>
  </si>
  <si>
    <t>DCGGQ6719P</t>
  </si>
  <si>
    <t>Electeical</t>
  </si>
  <si>
    <t>Sahibabad Site Is Up</t>
  </si>
  <si>
    <t>Karan Traders &amp; Co</t>
  </si>
  <si>
    <t>PHDUI2310U</t>
  </si>
  <si>
    <t>Site IV Sahibabad up</t>
  </si>
  <si>
    <t>Jatin Mehra</t>
  </si>
  <si>
    <t>Lala &amp; Makers</t>
  </si>
  <si>
    <t>ORHXW1728A</t>
  </si>
  <si>
    <t>Site IV sahibabad up</t>
  </si>
  <si>
    <t>Kamal Kishore</t>
  </si>
  <si>
    <t>Shree Ji Steel Company</t>
  </si>
  <si>
    <t>09ABWFS9160Q1ZS</t>
  </si>
  <si>
    <t>ABWFS9160Q</t>
  </si>
  <si>
    <t>Gatar`</t>
  </si>
  <si>
    <t>Afimkothi</t>
  </si>
  <si>
    <t>Rishab</t>
  </si>
  <si>
    <t>Jai Maa Ayran Udhyog</t>
  </si>
  <si>
    <t>09AESPK8679R1ZX</t>
  </si>
  <si>
    <t>AESPK8679R</t>
  </si>
  <si>
    <t>Steel</t>
  </si>
  <si>
    <t>Afim Kothi</t>
  </si>
  <si>
    <t>Jiya Enterprises</t>
  </si>
  <si>
    <t>09BFTPM1680P1ZG</t>
  </si>
  <si>
    <t>BFTPM1680P</t>
  </si>
  <si>
    <t>Gatar</t>
  </si>
  <si>
    <t>Coparganj</t>
  </si>
  <si>
    <t>Asim</t>
  </si>
  <si>
    <t>ATUL WOOD WORK</t>
  </si>
  <si>
    <t>09ACDPG9968N1ZQ</t>
  </si>
  <si>
    <t>ACDPG9968N</t>
  </si>
  <si>
    <t>NO</t>
  </si>
  <si>
    <t>COOPER GANJ</t>
  </si>
  <si>
    <t>ATUL</t>
  </si>
  <si>
    <t>JAM JAM TRADERS</t>
  </si>
  <si>
    <t>09AEGPA2461K1ZL</t>
  </si>
  <si>
    <t>AEGPA2461K</t>
  </si>
  <si>
    <t>ATHER</t>
  </si>
  <si>
    <t>VARDHAN MACHINARY STORE</t>
  </si>
  <si>
    <t>09ABTPT1425A1ZM</t>
  </si>
  <si>
    <t>ABTPT1425A</t>
  </si>
  <si>
    <t>MIXER FOR CONSTRUCTION WORK</t>
  </si>
  <si>
    <t>CHANDIRIKA DEVI CHORAHA</t>
  </si>
  <si>
    <t>HARSH</t>
  </si>
  <si>
    <t>UP12X7381</t>
  </si>
  <si>
    <t>DL12H9171</t>
  </si>
  <si>
    <t>HR23B8271</t>
  </si>
  <si>
    <t>Pidilite</t>
  </si>
  <si>
    <t>Basant kunj</t>
  </si>
  <si>
    <t>.....</t>
  </si>
  <si>
    <t>Furniture luxury</t>
  </si>
  <si>
    <t>Panipat industrial afea</t>
  </si>
  <si>
    <t>DL12B8371</t>
  </si>
  <si>
    <t>Hari Om gases</t>
  </si>
  <si>
    <t>Kidwai nagar</t>
  </si>
  <si>
    <t>UP78FN8074</t>
  </si>
  <si>
    <t>Wave India pvt ltd</t>
  </si>
  <si>
    <t>Bhraich</t>
  </si>
  <si>
    <t>Sector 44</t>
  </si>
  <si>
    <t>DL1LAC2621</t>
  </si>
  <si>
    <t>Sanitary fitting</t>
  </si>
  <si>
    <t>Neemrana</t>
  </si>
  <si>
    <t>DL1LAC8140</t>
  </si>
  <si>
    <t>Update Google forms</t>
  </si>
  <si>
    <t>Sector 16 greater</t>
  </si>
  <si>
    <t>Hemant Traders</t>
  </si>
  <si>
    <t>DGURI2310O</t>
  </si>
  <si>
    <t>Site IV</t>
  </si>
  <si>
    <t>Osama Painters</t>
  </si>
  <si>
    <t>DFROQ6710U</t>
  </si>
  <si>
    <t>kta Ram</t>
  </si>
  <si>
    <t>Kamal Traders</t>
  </si>
  <si>
    <t>UYEUJ1276U</t>
  </si>
  <si>
    <t>DFTRK5687E</t>
  </si>
  <si>
    <t>Saksham</t>
  </si>
  <si>
    <t>Geeta</t>
  </si>
  <si>
    <t>SKAJQ8268U</t>
  </si>
  <si>
    <t>Nitin</t>
  </si>
  <si>
    <t>UP78HT0175</t>
  </si>
  <si>
    <t>Awdesh</t>
  </si>
  <si>
    <t>Dada Nagar</t>
  </si>
  <si>
    <t>Prem Nagar Etawah</t>
  </si>
  <si>
    <t>UP7520220005359</t>
  </si>
  <si>
    <t>Delhi NCR</t>
  </si>
  <si>
    <t>Pradeep Kumar</t>
  </si>
  <si>
    <t>Chijharsi sector 63</t>
  </si>
  <si>
    <t>UP8420110001309</t>
  </si>
  <si>
    <t>Vijay</t>
  </si>
  <si>
    <t>DK0920170377730</t>
  </si>
  <si>
    <t>....</t>
  </si>
  <si>
    <t>Site IV Sahibabad</t>
  </si>
  <si>
    <t>HR55AK4968</t>
  </si>
  <si>
    <t>Lukman khan</t>
  </si>
  <si>
    <t>Badshahpur</t>
  </si>
  <si>
    <t>HR72201100196390</t>
  </si>
  <si>
    <t>...</t>
  </si>
  <si>
    <t>AKBD appliances ltd</t>
  </si>
  <si>
    <t>Dariyaganj delhi</t>
  </si>
  <si>
    <t>Jaswant Traders</t>
  </si>
  <si>
    <t>Grocery</t>
  </si>
  <si>
    <t>FSJHI5632Q</t>
  </si>
  <si>
    <t>Nothing</t>
  </si>
  <si>
    <t>Shahed Nagar Site IV</t>
  </si>
  <si>
    <t>Jaswant Singh</t>
  </si>
  <si>
    <t>Umesh Kalka Shimla Transport</t>
  </si>
  <si>
    <t>HFUEH3410Y</t>
  </si>
  <si>
    <t>transport</t>
  </si>
  <si>
    <t>Umesh Bhaiya</t>
  </si>
  <si>
    <t>AK Carriers</t>
  </si>
  <si>
    <t>GEUYU8571U</t>
  </si>
  <si>
    <t>urniture</t>
  </si>
  <si>
    <t>SITE IV Sahibabad</t>
  </si>
  <si>
    <t>Ashak Lala</t>
  </si>
  <si>
    <t>Prakash Store</t>
  </si>
  <si>
    <t>HIOPK9381P</t>
  </si>
  <si>
    <t>SITE IV Sahiababd</t>
  </si>
  <si>
    <t>jaswant singh</t>
  </si>
  <si>
    <t>19 Ft</t>
  </si>
  <si>
    <t>UP78DT2664</t>
  </si>
  <si>
    <t>SANJAY YADAV</t>
  </si>
  <si>
    <t>ASHOK</t>
  </si>
  <si>
    <t>BARADEVI</t>
  </si>
  <si>
    <t>19 FT</t>
  </si>
  <si>
    <t>UO78DT2675</t>
  </si>
  <si>
    <t>AMIT</t>
  </si>
  <si>
    <t>7658932165476`</t>
  </si>
  <si>
    <t>UP35CT1430</t>
  </si>
  <si>
    <t>VINOD</t>
  </si>
  <si>
    <t>Baradebi</t>
  </si>
  <si>
    <t>UP77AT6540</t>
  </si>
  <si>
    <t>JITENDRA</t>
  </si>
  <si>
    <t>YASHODA NAGAR</t>
  </si>
  <si>
    <t>UP78DT1303</t>
  </si>
  <si>
    <t>ABHI</t>
  </si>
  <si>
    <t>UP78GN0551</t>
  </si>
  <si>
    <t>AMAN</t>
  </si>
  <si>
    <t>KIDWAI NAGAR</t>
  </si>
  <si>
    <t>UP78GN6049</t>
  </si>
  <si>
    <t>ROHIT</t>
  </si>
  <si>
    <t>UP78GT0231</t>
  </si>
  <si>
    <t>YUVRAJ SINGH</t>
  </si>
  <si>
    <t>YUV RAJ SINGH</t>
  </si>
  <si>
    <t>CHOTA HATHI</t>
  </si>
  <si>
    <t>UO78FT4521</t>
  </si>
  <si>
    <t>VICKKY</t>
  </si>
  <si>
    <t>BABU PURVA</t>
  </si>
  <si>
    <t>UP78FT5171</t>
  </si>
  <si>
    <t>ARIF</t>
  </si>
  <si>
    <t>UP35H9232</t>
  </si>
  <si>
    <t>K.K MISHRA</t>
  </si>
  <si>
    <t>UP16GT8192</t>
  </si>
  <si>
    <t>Ajay kumar</t>
  </si>
  <si>
    <t>Up1620200015224</t>
  </si>
  <si>
    <t>Piaggio</t>
  </si>
  <si>
    <t>HR55AQ0753</t>
  </si>
  <si>
    <t>Satpal</t>
  </si>
  <si>
    <t>HR4320180000492</t>
  </si>
  <si>
    <t>HR55AQ3314</t>
  </si>
  <si>
    <t>Laxman</t>
  </si>
  <si>
    <t>BR3720210006631</t>
  </si>
  <si>
    <t>Nxr</t>
  </si>
  <si>
    <t>Shree jee steel</t>
  </si>
  <si>
    <t>Box</t>
  </si>
  <si>
    <t>Basai Road Gurgaon</t>
  </si>
  <si>
    <t>Vehicle ID</t>
  </si>
  <si>
    <t xml:space="preserve">Reson </t>
  </si>
  <si>
    <t>Transaction completed /not</t>
  </si>
  <si>
    <t>Vishal electronics</t>
  </si>
  <si>
    <t>Ac</t>
  </si>
  <si>
    <t>Lawar</t>
  </si>
  <si>
    <t>In 15 mintt</t>
  </si>
  <si>
    <t>Electrocal</t>
  </si>
  <si>
    <t>Jhilmil Industrial Area</t>
  </si>
  <si>
    <t>Tauru</t>
  </si>
  <si>
    <t>On process</t>
  </si>
  <si>
    <t>All mega mart</t>
  </si>
  <si>
    <t>Air condition</t>
  </si>
  <si>
    <t>Kalyanpur</t>
  </si>
  <si>
    <t>Indira nagar</t>
  </si>
  <si>
    <t>10 fridge</t>
  </si>
  <si>
    <t>Ghantaghar</t>
  </si>
  <si>
    <t>Na</t>
  </si>
  <si>
    <t>..</t>
  </si>
  <si>
    <t>Sec 65 Gurgaon</t>
  </si>
  <si>
    <t>HR55AQ7539</t>
  </si>
  <si>
    <t>HR55AQ6479</t>
  </si>
  <si>
    <t>N r</t>
  </si>
  <si>
    <t>Amir khan</t>
  </si>
  <si>
    <t>UP7720220005733</t>
  </si>
  <si>
    <t>Atul Wood</t>
  </si>
  <si>
    <t>coperganj</t>
  </si>
  <si>
    <t>mandhana</t>
  </si>
  <si>
    <t>kanpur</t>
  </si>
  <si>
    <t>Hariyana</t>
  </si>
  <si>
    <t>Greater Noida</t>
  </si>
  <si>
    <t>R j Hardware</t>
  </si>
  <si>
    <t>R.j Hardware</t>
  </si>
  <si>
    <t>House hold</t>
  </si>
  <si>
    <t>Khansa</t>
  </si>
  <si>
    <t>A.P.J Enterprises</t>
  </si>
  <si>
    <t>Plastic material</t>
  </si>
  <si>
    <t>06BFWP7187RZY</t>
  </si>
  <si>
    <t>06BZY</t>
  </si>
  <si>
    <t>Plastic</t>
  </si>
  <si>
    <t>Khandsa</t>
  </si>
  <si>
    <t>Apj Enterprises</t>
  </si>
  <si>
    <t>PVS Paints &amp; tiles</t>
  </si>
  <si>
    <t>Electric Appliances</t>
  </si>
  <si>
    <t>Anand vihar</t>
  </si>
  <si>
    <t>Just loading</t>
  </si>
  <si>
    <t>Jam Jam Traders</t>
  </si>
  <si>
    <t>Pakka press</t>
  </si>
  <si>
    <t>Lucknow</t>
  </si>
  <si>
    <t>Too pay freight</t>
  </si>
  <si>
    <t>Badarpur border</t>
  </si>
  <si>
    <t>Rajendra nagar shahibabad</t>
  </si>
  <si>
    <t>Mehtab Traders</t>
  </si>
  <si>
    <t>Kavi ngr ghaziabad</t>
  </si>
  <si>
    <t>On way</t>
  </si>
  <si>
    <t>Bathroom fittings</t>
  </si>
  <si>
    <t>HR38AF1687</t>
  </si>
  <si>
    <t>Greater noida</t>
  </si>
  <si>
    <t>Aslam</t>
  </si>
  <si>
    <t>Aakil</t>
  </si>
  <si>
    <t>HR8720190001298</t>
  </si>
  <si>
    <t>Varun ply</t>
  </si>
  <si>
    <t>Pick up</t>
  </si>
  <si>
    <t>Choki</t>
  </si>
  <si>
    <t>Hulaganj</t>
  </si>
  <si>
    <t>Badshahpur to DLF Face 2</t>
  </si>
  <si>
    <t>Machinery</t>
  </si>
  <si>
    <t>Vizag</t>
  </si>
  <si>
    <t>Imt manesar gurgaon</t>
  </si>
  <si>
    <t>Living plus India</t>
  </si>
  <si>
    <t>Vivek vihar Delhi</t>
  </si>
  <si>
    <t>Sector 51 noida</t>
  </si>
  <si>
    <t>Tila mod loni</t>
  </si>
  <si>
    <t>Vishwas nagar delhi</t>
  </si>
  <si>
    <t>August</t>
  </si>
  <si>
    <t>Daily Target</t>
  </si>
  <si>
    <t>HANDOVER MOBILITY PRIVATE LIMITED</t>
  </si>
  <si>
    <t>SALES TARGET: AUGUST 2023</t>
  </si>
  <si>
    <t>Week</t>
  </si>
  <si>
    <t>Avinish (Own + Aggregator)</t>
  </si>
  <si>
    <t>Nitin Puri (Own + Aggregator)</t>
  </si>
  <si>
    <t>Week 1</t>
  </si>
  <si>
    <t>Week 2</t>
  </si>
  <si>
    <t>Week 3</t>
  </si>
  <si>
    <t>Week 4</t>
  </si>
  <si>
    <t>Jal vayu vihar sector 12</t>
  </si>
  <si>
    <t>Jatin Electrical Store</t>
  </si>
  <si>
    <t>Niti khand 1 Indirapuram</t>
  </si>
  <si>
    <t>Harsh Traders</t>
  </si>
  <si>
    <t>Shakti Khand 1 Indirapuram</t>
  </si>
  <si>
    <t>Pitampura delhi</t>
  </si>
  <si>
    <t>Jatin Bhai Traders</t>
  </si>
  <si>
    <t>Kirana store</t>
  </si>
  <si>
    <t>Vaishali Sec 1</t>
  </si>
  <si>
    <t>Mangolpuri Delhi</t>
  </si>
  <si>
    <t>up</t>
  </si>
  <si>
    <t>Mo</t>
  </si>
  <si>
    <t>Tushar Beniwal Store</t>
  </si>
  <si>
    <t>Stock</t>
  </si>
  <si>
    <t>Rohini sec 26</t>
  </si>
  <si>
    <t>Ni</t>
  </si>
  <si>
    <t>Khurja</t>
  </si>
  <si>
    <t>Sec 10 Gurgaon</t>
  </si>
  <si>
    <t>Ishika Store</t>
  </si>
  <si>
    <t>Niti khand Q Indirapuram</t>
  </si>
  <si>
    <t>DUEPO8910J</t>
  </si>
  <si>
    <t>Lalita Shop</t>
  </si>
  <si>
    <t>Vasundhara uttar pradesh</t>
  </si>
  <si>
    <t>Savita</t>
  </si>
  <si>
    <t>Book &amp; Staionery</t>
  </si>
  <si>
    <t>UORCF9739P</t>
  </si>
  <si>
    <t>RPM SALES</t>
  </si>
  <si>
    <t>123/630 Fazalganj Gadariyanpurva</t>
  </si>
  <si>
    <t>Tyres</t>
  </si>
  <si>
    <t>09AANFR8203P1ZG</t>
  </si>
  <si>
    <t>AANFR8203P</t>
  </si>
  <si>
    <t>Sethi Tyre company</t>
  </si>
  <si>
    <t>Shop no 21 107/3A GT Road Kanpur</t>
  </si>
  <si>
    <t>Simer sethi</t>
  </si>
  <si>
    <t>Tyre</t>
  </si>
  <si>
    <t>09ADPFS8644A1ZP</t>
  </si>
  <si>
    <t>ADPFS8644A</t>
  </si>
  <si>
    <t>Shree Gupta Hardware</t>
  </si>
  <si>
    <t>Jarib Chowki</t>
  </si>
  <si>
    <t>JAGADISH GUPTA</t>
  </si>
  <si>
    <t>09AGQPG6902R1ZL</t>
  </si>
  <si>
    <t>AGQP6902R</t>
  </si>
  <si>
    <t>Left Target</t>
  </si>
  <si>
    <t>Hinghlaj foods</t>
  </si>
  <si>
    <t>Fathepur</t>
  </si>
  <si>
    <t>To pay freight</t>
  </si>
  <si>
    <t>Khandsa to sikanderpur</t>
  </si>
  <si>
    <t>Yogesh Sharma</t>
  </si>
  <si>
    <t>Kriti ngr delhi</t>
  </si>
  <si>
    <t>Muradngr</t>
  </si>
  <si>
    <t>DL12U8271</t>
  </si>
  <si>
    <t>Prakash sharma</t>
  </si>
  <si>
    <t>Selhi</t>
  </si>
  <si>
    <t>UP12K8291</t>
  </si>
  <si>
    <t>Harshit gupta</t>
  </si>
  <si>
    <t>(Multiple Items)</t>
  </si>
  <si>
    <t>1 Week</t>
  </si>
  <si>
    <t>2 Week</t>
  </si>
  <si>
    <t>3 Week</t>
  </si>
  <si>
    <t>4 Week</t>
  </si>
  <si>
    <t>5 Week</t>
  </si>
  <si>
    <t>6 Week</t>
  </si>
  <si>
    <t>UP12ER8546</t>
  </si>
  <si>
    <t>Mohit Sharma</t>
  </si>
  <si>
    <t>DL12F8546</t>
  </si>
  <si>
    <t>Lalit Sharma</t>
  </si>
  <si>
    <t>.</t>
  </si>
  <si>
    <t>Dr fix it</t>
  </si>
  <si>
    <t>Paper market ghazipur</t>
  </si>
  <si>
    <t>Ghazipur</t>
  </si>
  <si>
    <t>kajalvimal444@gmail.com</t>
  </si>
  <si>
    <t>Sec 134</t>
  </si>
  <si>
    <t>no</t>
  </si>
  <si>
    <t>Barabanki</t>
  </si>
  <si>
    <t>Rajashthan</t>
  </si>
  <si>
    <t>Atul wood works</t>
  </si>
  <si>
    <t>Fazalganj</t>
  </si>
  <si>
    <t>Orai</t>
  </si>
  <si>
    <t>Sec 72 Gurgaon</t>
  </si>
  <si>
    <t>Loha Mandi ghaziabad</t>
  </si>
  <si>
    <t>UP77N0968</t>
  </si>
  <si>
    <t>Anandi Furniture</t>
  </si>
  <si>
    <t>Kalyanpur Near Nepali Mandir</t>
  </si>
  <si>
    <t>Rishabh</t>
  </si>
  <si>
    <t>AASFA6203F</t>
  </si>
  <si>
    <t>Network Office Automation</t>
  </si>
  <si>
    <t>Mall Road Kanpur</t>
  </si>
  <si>
    <t>Kuldeep Tripathi</t>
  </si>
  <si>
    <t>Mr. MALIK</t>
  </si>
  <si>
    <t>09AIVPM0261A1ZC</t>
  </si>
  <si>
    <t>AIVPM0261A</t>
  </si>
  <si>
    <t>Dwarika</t>
  </si>
  <si>
    <t>Ply board</t>
  </si>
  <si>
    <t>Sec 70 Gurgaon</t>
  </si>
  <si>
    <t>Sec 132</t>
  </si>
  <si>
    <t>Tirva</t>
  </si>
  <si>
    <t>BDE</t>
  </si>
  <si>
    <t>sector 51 Noida</t>
  </si>
  <si>
    <t>DCGHY4365A</t>
  </si>
  <si>
    <t>Sahibabad Near Shaheed Nagr Metro</t>
  </si>
  <si>
    <t>Mehtav</t>
  </si>
  <si>
    <t>Shiva Sanitary</t>
  </si>
  <si>
    <t>Satinder</t>
  </si>
  <si>
    <t>Gurpreet</t>
  </si>
  <si>
    <t>Harpal</t>
  </si>
  <si>
    <t>Harshit</t>
  </si>
  <si>
    <t>Jaapreet</t>
  </si>
  <si>
    <t>Mahaveer</t>
  </si>
  <si>
    <t>PRAMOD</t>
  </si>
  <si>
    <t>Rajendra</t>
  </si>
  <si>
    <t>12 CHAKKA</t>
  </si>
  <si>
    <t>UP14LT9509</t>
  </si>
  <si>
    <t>PRAMOD GUPTA</t>
  </si>
  <si>
    <t>GUJAINII</t>
  </si>
  <si>
    <t>GAZIYABAAD</t>
  </si>
  <si>
    <t>DL13T6491</t>
  </si>
  <si>
    <t>Harshit Gupta</t>
  </si>
  <si>
    <t>Delji</t>
  </si>
  <si>
    <t>X</t>
  </si>
  <si>
    <t>HR56X4643</t>
  </si>
  <si>
    <t>DL12U7391</t>
  </si>
  <si>
    <t>HR55AQ7804</t>
  </si>
  <si>
    <t>HR5520110211696</t>
  </si>
  <si>
    <t>HR55AQ5814</t>
  </si>
  <si>
    <t>HR2620210010378</t>
  </si>
  <si>
    <t>HR47E5236</t>
  </si>
  <si>
    <t>HR3620220008950</t>
  </si>
  <si>
    <t>HR55AP1626</t>
  </si>
  <si>
    <t>HR72202000002044</t>
  </si>
  <si>
    <t>HR74B0358</t>
  </si>
  <si>
    <t>HR2720190001824</t>
  </si>
  <si>
    <t>Owner name</t>
  </si>
  <si>
    <t xml:space="preserve">Driver name
</t>
  </si>
  <si>
    <t>Preferred Route of transport</t>
  </si>
  <si>
    <t>Employee name</t>
  </si>
  <si>
    <t>DL98S7281</t>
  </si>
  <si>
    <t>DL12U9271</t>
  </si>
  <si>
    <t>Count of Employee name</t>
  </si>
  <si>
    <t xml:space="preserve">Kamal </t>
  </si>
  <si>
    <t>All Mega</t>
  </si>
  <si>
    <t>All mega</t>
  </si>
  <si>
    <t>IIT</t>
  </si>
  <si>
    <t>Shop Closed</t>
  </si>
  <si>
    <t>Cartoon Box</t>
  </si>
  <si>
    <t>Sahajahanpur</t>
  </si>
  <si>
    <t>Shahjahanpur</t>
  </si>
  <si>
    <t>Payment</t>
  </si>
  <si>
    <t>ashok Dubey</t>
  </si>
  <si>
    <t>Kriti nhr</t>
  </si>
  <si>
    <t>N</t>
  </si>
  <si>
    <t>Lalit bhai</t>
  </si>
  <si>
    <t>Metal</t>
  </si>
  <si>
    <t>Feetin item</t>
  </si>
  <si>
    <t>Manesar to sec 49 Gurgaon</t>
  </si>
  <si>
    <t>Sec 49 To Basai</t>
  </si>
  <si>
    <t>Kirti nagar</t>
  </si>
  <si>
    <t>Sec 51 noida</t>
  </si>
  <si>
    <t>Vasant kunj</t>
  </si>
  <si>
    <t>DL1LU4750</t>
  </si>
  <si>
    <t>Dilip Kumar Dubey</t>
  </si>
  <si>
    <t>Chanpatia west Champaran</t>
  </si>
  <si>
    <t>BR2220100001373</t>
  </si>
  <si>
    <t>6-Week</t>
  </si>
  <si>
    <t>Monthly target from 2 August</t>
  </si>
  <si>
    <t>Off</t>
  </si>
  <si>
    <t>Abhishek Shrivastava</t>
  </si>
  <si>
    <t>Daily Achieve</t>
  </si>
  <si>
    <t>Percentage</t>
  </si>
  <si>
    <t>Diff</t>
  </si>
  <si>
    <t>Achivements</t>
  </si>
  <si>
    <t>Monthly Target of the team</t>
  </si>
  <si>
    <t>-</t>
  </si>
  <si>
    <t>target</t>
  </si>
  <si>
    <t xml:space="preserve">Vinay Kumar </t>
  </si>
  <si>
    <t>Dl 1l AE 3621</t>
  </si>
  <si>
    <t>Heera lal</t>
  </si>
  <si>
    <t>E3/323 nand nagare nd 93</t>
  </si>
  <si>
    <t>Up78DT2675</t>
  </si>
  <si>
    <t>Kanpur uttar pradesh</t>
  </si>
  <si>
    <t>Any</t>
  </si>
  <si>
    <t>Up 14 ft 4436</t>
  </si>
  <si>
    <t>Sonu kumar</t>
  </si>
  <si>
    <t>Prahalad ghad vasundhara gajiyabad</t>
  </si>
  <si>
    <t>UP 78 JH2348</t>
  </si>
  <si>
    <t>Shakil Ahmed</t>
  </si>
  <si>
    <t>UP78 HT 7415</t>
  </si>
  <si>
    <t>Chotu</t>
  </si>
  <si>
    <t>UP78CT4616</t>
  </si>
  <si>
    <t>Monu Gupta</t>
  </si>
  <si>
    <t>UP78 GT 2816</t>
  </si>
  <si>
    <t>7 Week</t>
  </si>
  <si>
    <t>Anil Package &amp; Movers</t>
  </si>
  <si>
    <t>115/154 Avas vikas 1 Double Road Kanpur</t>
  </si>
  <si>
    <t>Package</t>
  </si>
  <si>
    <t>09BCMPG2810F1ZU</t>
  </si>
  <si>
    <t>BCMPG2810F</t>
  </si>
  <si>
    <t>As per requirement</t>
  </si>
  <si>
    <t>Satyam Battery</t>
  </si>
  <si>
    <t>Charkhaba kuaa</t>
  </si>
  <si>
    <t>Satyam</t>
  </si>
  <si>
    <t>AAGHU8090Z</t>
  </si>
  <si>
    <t>Alok ply agency</t>
  </si>
  <si>
    <t>107/3, G.T. road jareeb chawki kanpur</t>
  </si>
  <si>
    <t>P.K. Porwal</t>
  </si>
  <si>
    <t>09AELPG6311F1Z0</t>
  </si>
  <si>
    <t>N/A</t>
  </si>
  <si>
    <t>Hemkund traders</t>
  </si>
  <si>
    <t>107/3, jareeb chawki kanpur</t>
  </si>
  <si>
    <t>Narendra dua</t>
  </si>
  <si>
    <t>Not given</t>
  </si>
  <si>
    <t>7-Week</t>
  </si>
  <si>
    <t>Radhika Furniture</t>
  </si>
  <si>
    <t>Table</t>
  </si>
  <si>
    <t>Heeraganj</t>
  </si>
  <si>
    <t>Raibareily</t>
  </si>
  <si>
    <t>Raibariely</t>
  </si>
  <si>
    <t>Komal Yadav</t>
  </si>
  <si>
    <t>Rohini sec 15</t>
  </si>
  <si>
    <t>Sector 140 Noida</t>
  </si>
  <si>
    <t>Sector 18 Noida</t>
  </si>
  <si>
    <t>Shivaji Nagar Khandsa</t>
  </si>
  <si>
    <t>Muradabad</t>
  </si>
  <si>
    <t>Actual Target</t>
  </si>
  <si>
    <t>Diff per day</t>
  </si>
  <si>
    <t>final Target</t>
  </si>
  <si>
    <t>Avinish</t>
  </si>
  <si>
    <t>Abhishek sharma</t>
  </si>
  <si>
    <t xml:space="preserve">Rahul </t>
  </si>
  <si>
    <t>Wave india pvt ltd</t>
  </si>
  <si>
    <t>Luxury furniture</t>
  </si>
  <si>
    <t>Sultanpur South delhi</t>
  </si>
  <si>
    <t>Mumbai</t>
  </si>
  <si>
    <t>Krashan Gopal</t>
  </si>
  <si>
    <t>Customer name/Shop name</t>
  </si>
  <si>
    <t>Contact person mobile Number</t>
  </si>
  <si>
    <t>Product type</t>
  </si>
  <si>
    <t>Other Product ( Category Specify)</t>
  </si>
  <si>
    <t>Company Pan card Photo</t>
  </si>
  <si>
    <t>No of Working Days (per Month)</t>
  </si>
  <si>
    <t>Daily Number of trips</t>
  </si>
  <si>
    <t>Furntireu</t>
  </si>
  <si>
    <t>Kunal Sharma</t>
  </si>
  <si>
    <t>fruntireu</t>
  </si>
  <si>
    <t>shalimar garden</t>
  </si>
  <si>
    <t>panipat</t>
  </si>
  <si>
    <t>haryana</t>
  </si>
  <si>
    <t>Chair Table</t>
  </si>
  <si>
    <t>Farrukhabad</t>
  </si>
  <si>
    <t>Sector 41 noida</t>
  </si>
  <si>
    <t>Shait 4 shahibabad</t>
  </si>
  <si>
    <t>Noida sector 51</t>
  </si>
  <si>
    <t>avinish kumar</t>
  </si>
  <si>
    <t>Sikanderpur To. Pari chowk Noida</t>
  </si>
  <si>
    <t>Noida To sikanderpur</t>
  </si>
  <si>
    <t>DL 51 GD 7270</t>
  </si>
  <si>
    <t>Ram nresh</t>
  </si>
  <si>
    <t>Shiv kesh</t>
  </si>
  <si>
    <t>Arthla mohan nagar Ghaziabad up 201007</t>
  </si>
  <si>
    <t>Up14/0026063</t>
  </si>
  <si>
    <t>Oll Ncr</t>
  </si>
  <si>
    <t>Lalit kumar</t>
  </si>
  <si>
    <t>DL 1Lu 6443</t>
  </si>
  <si>
    <t>Vinod kumar</t>
  </si>
  <si>
    <t>Jay parkash</t>
  </si>
  <si>
    <t>84/194 durga park n d 110000</t>
  </si>
  <si>
    <t>All ncr</t>
  </si>
  <si>
    <t>BR 05190008908</t>
  </si>
  <si>
    <t>DL 1 LU 9228</t>
  </si>
  <si>
    <t>Suneel kumar</t>
  </si>
  <si>
    <t>15/239 Blok 15 kalyanpure chilla saroj khand nd DL10000</t>
  </si>
  <si>
    <t>Up8020150002837</t>
  </si>
  <si>
    <t>DL1 L AA 7317</t>
  </si>
  <si>
    <t>Satveer shigh</t>
  </si>
  <si>
    <t>Sumit kumar</t>
  </si>
  <si>
    <t>D296 school black nthhu koloney nd 93</t>
  </si>
  <si>
    <t>UP78 GT 1348</t>
  </si>
  <si>
    <t>Shubham</t>
  </si>
  <si>
    <t xml:space="preserve">Kanpur uttar pradesh
</t>
  </si>
  <si>
    <t>UP78 GN 6075</t>
  </si>
  <si>
    <t>Ram bilas</t>
  </si>
  <si>
    <t>UP78 DN0433</t>
  </si>
  <si>
    <t>Mohamad rijwan</t>
  </si>
  <si>
    <t>UP77 T9582</t>
  </si>
  <si>
    <t>Istkhar ahemad</t>
  </si>
  <si>
    <t>Istakhar ahemad</t>
  </si>
  <si>
    <t>Kanpur dehat Uttar Pradesh</t>
  </si>
  <si>
    <t>Kanpur dehat</t>
  </si>
  <si>
    <t>,UP78 HN 8079</t>
  </si>
  <si>
    <t>Bablu lal</t>
  </si>
  <si>
    <t>UP74 T4568</t>
  </si>
  <si>
    <t>Shajab</t>
  </si>
  <si>
    <t>Kannauj Uttar Pradesh</t>
  </si>
  <si>
    <t>Kannauj</t>
  </si>
  <si>
    <t>UP78 GN 9039</t>
  </si>
  <si>
    <t>UP78 DN 7930</t>
  </si>
  <si>
    <t>Bablu sonker</t>
  </si>
  <si>
    <t>sonker</t>
  </si>
  <si>
    <t>UP78 GT 0723</t>
  </si>
  <si>
    <t>Zahid</t>
  </si>
  <si>
    <t>Dl 1 LAH 9937</t>
  </si>
  <si>
    <t>Murare thakur</t>
  </si>
  <si>
    <t>Nemis kumar</t>
  </si>
  <si>
    <t>G faridpur sec. 37 noida up 241122</t>
  </si>
  <si>
    <t>UP78 HT 9780</t>
  </si>
  <si>
    <t>Sultan</t>
  </si>
  <si>
    <t>UP78 DT2963</t>
  </si>
  <si>
    <t>Ali</t>
  </si>
  <si>
    <t>UP78 JN5972</t>
  </si>
  <si>
    <t>Pappu</t>
  </si>
  <si>
    <t>DL1LN5084</t>
  </si>
  <si>
    <t>Prdeep</t>
  </si>
  <si>
    <t>Anil shing</t>
  </si>
  <si>
    <t>2/18 dhkhinpure extn ND</t>
  </si>
  <si>
    <t>Up 1420130225197</t>
  </si>
  <si>
    <t>9911 0923 6907</t>
  </si>
  <si>
    <t>Up 14 CY 5674</t>
  </si>
  <si>
    <t>953 gali no 2meetha kuoa artla mohan nagar Ghaziabad up 201007</t>
  </si>
  <si>
    <t>Up 8020140016639</t>
  </si>
  <si>
    <t>Sec 51</t>
  </si>
  <si>
    <t>Vasantkunj</t>
  </si>
  <si>
    <t>Ambience tower vasant kunj</t>
  </si>
  <si>
    <t>Build Mart</t>
  </si>
  <si>
    <t>B 37 sector 9 Noida</t>
  </si>
  <si>
    <t>Lovish Singla</t>
  </si>
  <si>
    <t>09AXSPL4537A1ZB</t>
  </si>
  <si>
    <t>https://drive.google.com/open?id=1Im3FcYu-4Osn9YJzVyj8jglLpCGJSyyk</t>
  </si>
  <si>
    <t>AXSPL4537A</t>
  </si>
  <si>
    <t>https://drive.google.com/open?id=1oUr31m6i0AaH1vM-HRf1tXpT24CpYz3O</t>
  </si>
  <si>
    <t>Kunal Jain</t>
  </si>
  <si>
    <t>plot no 3 sector 3 vaishali</t>
  </si>
  <si>
    <t>FURNITE</t>
  </si>
  <si>
    <t>HUROE1058W</t>
  </si>
  <si>
    <t>Prakash Sharma</t>
  </si>
  <si>
    <t>plot no 4 sectior 3 vasundhara</t>
  </si>
  <si>
    <t>FURNITURE</t>
  </si>
  <si>
    <t>JHUIO1458P</t>
  </si>
  <si>
    <t>FURNITUTRE</t>
  </si>
  <si>
    <t>owais traders</t>
  </si>
  <si>
    <t>plot no 7 sec 5 vasundhara</t>
  </si>
  <si>
    <t>owais khan</t>
  </si>
  <si>
    <t>DFRGT9878P</t>
  </si>
  <si>
    <t>hemkund timber traders</t>
  </si>
  <si>
    <t>107/3, shop no. 8 jareeb chawki kanpur</t>
  </si>
  <si>
    <t>narendra dua</t>
  </si>
  <si>
    <t>AABSF8090G</t>
  </si>
  <si>
    <t>amitthevirgin007@gmail.com</t>
  </si>
  <si>
    <t>alok ply agency</t>
  </si>
  <si>
    <t>107/3 G.T. Road jareeb chawki kanpur</t>
  </si>
  <si>
    <t>A.K. Porwal</t>
  </si>
  <si>
    <t>AAPNS2466R</t>
  </si>
  <si>
    <t>shree gupta hardware</t>
  </si>
  <si>
    <t>jareeb chawki kanpur uttar pradesh</t>
  </si>
  <si>
    <t>jagdeesh gupta</t>
  </si>
  <si>
    <t>ASFRT3652E</t>
  </si>
  <si>
    <t>kumar battery service</t>
  </si>
  <si>
    <t>107/3GT Road, GT Road, Chauki Jarib, Kanpur - 208012 (Opposite Jarib Chauki Railway Crossing</t>
  </si>
  <si>
    <t>H.S. Dixit</t>
  </si>
  <si>
    <t>RRTEV5134z</t>
  </si>
  <si>
    <t>sethi tyre company</t>
  </si>
  <si>
    <t>107/3A SHOP NO.21 JARIB CHOWKI KANPUR Uttar Pradesh</t>
  </si>
  <si>
    <t>simar sethi</t>
  </si>
  <si>
    <t>dstev2555b</t>
  </si>
  <si>
    <t>RPM sales</t>
  </si>
  <si>
    <t>117/3 G T Road, JAREEB CHAUKI KANPUR, Kanpur, Jareeb Chowki Road-Anwarganj, Kanpur - 208003</t>
  </si>
  <si>
    <t>amarjeet</t>
  </si>
  <si>
    <t>BBACF2387J</t>
  </si>
  <si>
    <t>Subhash Colour Centre</t>
  </si>
  <si>
    <t>123/137 Khwaja Market, Gadarianpurwa, Gadarian Purwa, Kanpur - 208012 (Near Charkhamba Chauraha)</t>
  </si>
  <si>
    <t>anurag chaddha</t>
  </si>
  <si>
    <t>EEANP43453Z</t>
  </si>
  <si>
    <t>GEETA AUTO SPARES</t>
  </si>
  <si>
    <t>GADARIANPURWA 123/712,A, GURU NANAK MARKET ROAD KANPUR Uttar Pradesh</t>
  </si>
  <si>
    <t>vikas awasthi</t>
  </si>
  <si>
    <t>09AFPPA8984H1ZT</t>
  </si>
  <si>
    <t>RRTEP7543D</t>
  </si>
  <si>
    <t>SANT SALES AND SERVICE</t>
  </si>
  <si>
    <t>GURU NANAK MOTOR MARKET 123/657 GADARIAN PURWA KANPUR NAGAR Uttar Pradesh</t>
  </si>
  <si>
    <t>irshad ahamad</t>
  </si>
  <si>
    <t>09ACKFS6187L1Z7</t>
  </si>
  <si>
    <t>DEEPS9944P</t>
  </si>
  <si>
    <t>`</t>
  </si>
  <si>
    <t>amba tyres</t>
  </si>
  <si>
    <t>123/136, B Gadarian Purwa, Gadarian Purwa Road, Fazal Ganj, Kanpur - 208012 (Near Char Khamba Chauraha)</t>
  </si>
  <si>
    <t>navin gupta</t>
  </si>
  <si>
    <t>AADFC2566E</t>
  </si>
  <si>
    <t>super trading company</t>
  </si>
  <si>
    <t>123/716, gadarianpurwa kanpur</t>
  </si>
  <si>
    <t>owner</t>
  </si>
  <si>
    <t>09ACZPB6037D1ZG</t>
  </si>
  <si>
    <t>AASVT4472D</t>
  </si>
  <si>
    <t>Lalit Kumar</t>
  </si>
  <si>
    <t>UP78 HT9548</t>
  </si>
  <si>
    <t>Aman jha</t>
  </si>
  <si>
    <t>Barra kanpur</t>
  </si>
  <si>
    <t>UP78 GT 3757</t>
  </si>
  <si>
    <t>UP78 GT 8283</t>
  </si>
  <si>
    <t>Rupam Shukla</t>
  </si>
  <si>
    <t>UP78 GN9731</t>
  </si>
  <si>
    <t>Manoj jain</t>
  </si>
  <si>
    <t>UP78 GT 9309</t>
  </si>
  <si>
    <t>Aditya Kumar</t>
  </si>
  <si>
    <t>Aditya jain</t>
  </si>
  <si>
    <t>DL 1 L Q 7869</t>
  </si>
  <si>
    <t>Vinay pande</t>
  </si>
  <si>
    <t>B/440 Gali no 2 Bhagat vihar karawal nagar DL94</t>
  </si>
  <si>
    <t>Up1419990001484</t>
  </si>
  <si>
    <t>DL1LAc9887</t>
  </si>
  <si>
    <t>Chandar pal singh</t>
  </si>
  <si>
    <t>B/13 lone sangam vihar Ghaziabad</t>
  </si>
  <si>
    <t>DL520090024206</t>
  </si>
  <si>
    <t>6059 0117 7415</t>
  </si>
  <si>
    <t>DL 1 L AH 2828</t>
  </si>
  <si>
    <t>Sonu yadav</t>
  </si>
  <si>
    <t>Merth road Ghaziabad seva nagar</t>
  </si>
  <si>
    <t>Up3020200013574</t>
  </si>
  <si>
    <t>Truck (14 feet)</t>
  </si>
  <si>
    <t>UP16JT9361</t>
  </si>
  <si>
    <t>Maharishi nagar Noida</t>
  </si>
  <si>
    <t>UP1620170003498</t>
  </si>
  <si>
    <t>DL 1 LZ 8781</t>
  </si>
  <si>
    <t>Erfan</t>
  </si>
  <si>
    <t>E 44\B131 new sema pure N D</t>
  </si>
  <si>
    <t>9054 8200 9851</t>
  </si>
  <si>
    <t>All Ghaziabad</t>
  </si>
  <si>
    <t>DL 1 Lx 4180</t>
  </si>
  <si>
    <t>Pappu Kumar</t>
  </si>
  <si>
    <t>Pappu kumar</t>
  </si>
  <si>
    <t>D/139 u p border Raul pinde shani mandir</t>
  </si>
  <si>
    <t>BR 2120110008062</t>
  </si>
  <si>
    <t>4591 7104 8915</t>
  </si>
  <si>
    <t>DL 1 LX 8098</t>
  </si>
  <si>
    <t>Jagresh shing</t>
  </si>
  <si>
    <t>Jay kumar</t>
  </si>
  <si>
    <t>Gretar noida kasna</t>
  </si>
  <si>
    <t>Up 1620133000766</t>
  </si>
  <si>
    <t>3277 9275 1630</t>
  </si>
  <si>
    <t>Kamla gate</t>
  </si>
  <si>
    <t>Jp green kamla get greater noida</t>
  </si>
  <si>
    <t>Shree Jee</t>
  </si>
  <si>
    <t>D. J</t>
  </si>
  <si>
    <t>Ram mandir</t>
  </si>
  <si>
    <t>Rbi</t>
  </si>
  <si>
    <t>Powder bag</t>
  </si>
  <si>
    <t>Bareilly</t>
  </si>
  <si>
    <t>JKM WORKS</t>
  </si>
  <si>
    <t>Sector 21</t>
  </si>
  <si>
    <t>Furnitur</t>
  </si>
  <si>
    <t>Garyana</t>
  </si>
  <si>
    <t>Stell</t>
  </si>
  <si>
    <t>Jhiljil</t>
  </si>
  <si>
    <t>Noida sector 28</t>
  </si>
  <si>
    <t>Mukharji nagar</t>
  </si>
  <si>
    <t>Noida sector 9</t>
  </si>
  <si>
    <t>Sector 38 Gurgaon</t>
  </si>
  <si>
    <t>Pari chowk Noida</t>
  </si>
  <si>
    <t>Jhilmill</t>
  </si>
  <si>
    <t>Shivrajpur</t>
  </si>
  <si>
    <t>Two pay</t>
  </si>
  <si>
    <t>Rampur greater Noida</t>
  </si>
  <si>
    <t>Sector 44 noida</t>
  </si>
  <si>
    <t>Aradhya enterprises</t>
  </si>
  <si>
    <t>RO 500 liter</t>
  </si>
  <si>
    <t>Coca cola chauraha</t>
  </si>
  <si>
    <t>Unnao</t>
  </si>
  <si>
    <t>R J Hardware</t>
  </si>
  <si>
    <t>Kirti nagar. Pitampura</t>
  </si>
  <si>
    <t>UP78 FN2143</t>
  </si>
  <si>
    <t>Manish gupta</t>
  </si>
  <si>
    <t>DL51 GD 4183</t>
  </si>
  <si>
    <t>Pavan sharma</t>
  </si>
  <si>
    <t>Shahivavad Ghaziabad up</t>
  </si>
  <si>
    <t>Up 2420160002101</t>
  </si>
  <si>
    <t>7175 2282 2330</t>
  </si>
  <si>
    <t>UP78 AN5888</t>
  </si>
  <si>
    <t>Khusi ram</t>
  </si>
  <si>
    <t>UP78 DT1893</t>
  </si>
  <si>
    <t>Suraj kumar</t>
  </si>
  <si>
    <t>UP78 GT2816</t>
  </si>
  <si>
    <t>Shubash Chandra</t>
  </si>
  <si>
    <t>UP78 GN 4486</t>
  </si>
  <si>
    <t>Raju Gupta</t>
  </si>
  <si>
    <t>DL 51 GD 5214</t>
  </si>
  <si>
    <t>Gorav sharma</t>
  </si>
  <si>
    <t>Shahibabad Ghaziabad up</t>
  </si>
  <si>
    <t>Up 1720200013138</t>
  </si>
  <si>
    <t>8525 2007 8075</t>
  </si>
  <si>
    <t>Up 14 MT 6791</t>
  </si>
  <si>
    <t>Nitesh kumar</t>
  </si>
  <si>
    <t>Rajender nagar edstrej area Galee no 5 shahibabad Ghaziabad up</t>
  </si>
  <si>
    <t>BR 2420230000194</t>
  </si>
  <si>
    <t>5080 4446 5107</t>
  </si>
  <si>
    <t>DL 1 LZ 9702</t>
  </si>
  <si>
    <t>Shelesh ogha</t>
  </si>
  <si>
    <t>Rajesh kumar shing</t>
  </si>
  <si>
    <t>413/shibabad Bat baniya mohlla Ghaziabad</t>
  </si>
  <si>
    <t>DL 720097153599</t>
  </si>
  <si>
    <t>DL 1LAk 1561</t>
  </si>
  <si>
    <t>Dhani Ram</t>
  </si>
  <si>
    <t>Dhane ram</t>
  </si>
  <si>
    <t>B/897 dash garden gale no 23 babrola bihar nagfghar new delhi</t>
  </si>
  <si>
    <t>DL 0420090035974</t>
  </si>
  <si>
    <t>2825 8828 5141</t>
  </si>
  <si>
    <t>Nagafghrh dilhe</t>
  </si>
  <si>
    <t>Amit  Sharma</t>
  </si>
  <si>
    <t>Hind international cargo</t>
  </si>
  <si>
    <t>Tughlakabad</t>
  </si>
  <si>
    <t>Mundra port</t>
  </si>
  <si>
    <t>1400 km</t>
  </si>
  <si>
    <t>Umesh Traders</t>
  </si>
  <si>
    <t>Vasundhara sec 3 uttar pradesh</t>
  </si>
  <si>
    <t>manoj jain</t>
  </si>
  <si>
    <t>TUEJD9817O</t>
  </si>
  <si>
    <t>prem electronics</t>
  </si>
  <si>
    <t>gumti no. 5 crossing opp. sahab samose kanpur</t>
  </si>
  <si>
    <t>banti</t>
  </si>
  <si>
    <t>09AEFPA3332Q1ZE</t>
  </si>
  <si>
    <t>AASPT4566R</t>
  </si>
  <si>
    <t>shanti electronics</t>
  </si>
  <si>
    <t>118/1, Gumti No 5, Kanpur - 208012 (Opp JAI Hind Talkies)</t>
  </si>
  <si>
    <t>sandeep chopra</t>
  </si>
  <si>
    <t>AASPI3467P</t>
  </si>
  <si>
    <t>krishna graph and prints</t>
  </si>
  <si>
    <t>109/306-B, Ram Krishna Nagar, Kanpur - 208012</t>
  </si>
  <si>
    <t>girdhar bajpai</t>
  </si>
  <si>
    <t>09AEBPB3010Q1ZQ</t>
  </si>
  <si>
    <t>DPSAR2264E</t>
  </si>
  <si>
    <t>Mayur printers</t>
  </si>
  <si>
    <t>118/574, sant nagar chauraha gumti no. 5 kanpur</t>
  </si>
  <si>
    <t>Chandan</t>
  </si>
  <si>
    <t>09AAPPT3745CIZD</t>
  </si>
  <si>
    <t>AADPR2472H</t>
  </si>
  <si>
    <t>117/64, coca cola chauraha kanpur</t>
  </si>
  <si>
    <t>Jai gupta</t>
  </si>
  <si>
    <t>ADJP4564K</t>
  </si>
  <si>
    <t>Health healing pharmaceutical pvt. Ltd.</t>
  </si>
  <si>
    <t>123/941, 3rd floor industrial area fazalganj kanpur</t>
  </si>
  <si>
    <t>Mayank singh chauhan</t>
  </si>
  <si>
    <t>AAFPS2374R</t>
  </si>
  <si>
    <t>A54 mahipal pur</t>
  </si>
  <si>
    <t>5000kg</t>
  </si>
  <si>
    <t>07aqdps5430m1zi</t>
  </si>
  <si>
    <t>Aqdps5430m</t>
  </si>
  <si>
    <t>1000km</t>
  </si>
  <si>
    <t>DL 1LZ 7193</t>
  </si>
  <si>
    <t>Kundan singh</t>
  </si>
  <si>
    <t>Kundan shing</t>
  </si>
  <si>
    <t>Aradhna shahibabad Rajbag Ghaziabad</t>
  </si>
  <si>
    <t>Up 1420160023529</t>
  </si>
  <si>
    <t>4064 7428 3127</t>
  </si>
  <si>
    <t>DL 51 GD 7922</t>
  </si>
  <si>
    <t>Bhart mishra</t>
  </si>
  <si>
    <t>Subhm tivare</t>
  </si>
  <si>
    <t>Ghanda pur gesh agency shahibabad Ghaziabad up</t>
  </si>
  <si>
    <t>Up 7220180010670</t>
  </si>
  <si>
    <t>2150 7393 8755</t>
  </si>
  <si>
    <t>Up 14 jt 6942</t>
  </si>
  <si>
    <t>Mohin</t>
  </si>
  <si>
    <t>D337 sahid nagar sahibabad gajiyabad</t>
  </si>
  <si>
    <t>Dl 1l ak 0775</t>
  </si>
  <si>
    <t>Anuj kumar</t>
  </si>
  <si>
    <t>B/51 samadhe vale gale pratap nagar dille</t>
  </si>
  <si>
    <t>Dl05 02120181355</t>
  </si>
  <si>
    <t>Dl 1l AH3791</t>
  </si>
  <si>
    <t>Axay</t>
  </si>
  <si>
    <t>267 indraprastha kad kad sahibabaad</t>
  </si>
  <si>
    <t>Sahibabaad gajiyabad</t>
  </si>
  <si>
    <t>Up 14 20190044818</t>
  </si>
  <si>
    <t>DL 51GD5481</t>
  </si>
  <si>
    <t>Prteek Dhekchit</t>
  </si>
  <si>
    <t>Prteek dhekchit</t>
  </si>
  <si>
    <t>Sector 63 Noida</t>
  </si>
  <si>
    <t>Up 76/0010591/2023</t>
  </si>
  <si>
    <t>7978 8635 1082</t>
  </si>
  <si>
    <t>Dl 1L AL 1430</t>
  </si>
  <si>
    <t>Mohammad aasim</t>
  </si>
  <si>
    <t>Mohammad navaj</t>
  </si>
  <si>
    <t>Salempur dille</t>
  </si>
  <si>
    <t>Up21 20180010978</t>
  </si>
  <si>
    <t>DL 51 GD 5522</t>
  </si>
  <si>
    <t>Neeraj kumar</t>
  </si>
  <si>
    <t>Mandole lone Delhi</t>
  </si>
  <si>
    <t>Up 8120230004038</t>
  </si>
  <si>
    <t>8124 5715 0694</t>
  </si>
  <si>
    <t>DL1 ln 3757</t>
  </si>
  <si>
    <t>Santos kumar</t>
  </si>
  <si>
    <t>Sahid nagar gajiyabad</t>
  </si>
  <si>
    <t>Up16 20190011566</t>
  </si>
  <si>
    <t>DL 1 LAH 8691</t>
  </si>
  <si>
    <t>Ashok kumar</t>
  </si>
  <si>
    <t>C/609 sahid nagar Ghaziabad</t>
  </si>
  <si>
    <t>Sahid nagar</t>
  </si>
  <si>
    <t>Up 14 20080049624</t>
  </si>
  <si>
    <t>3625 6501 3119</t>
  </si>
  <si>
    <t>Noida Ghaziabad</t>
  </si>
  <si>
    <t>Azadpur mandi</t>
  </si>
  <si>
    <t>azadpur mandi</t>
  </si>
  <si>
    <t>jhilmil industrail area</t>
  </si>
  <si>
    <t>Jhilmil industrial area</t>
  </si>
  <si>
    <t>Fruits</t>
  </si>
  <si>
    <t>fruits</t>
  </si>
  <si>
    <t>elhi</t>
  </si>
  <si>
    <t>delghi</t>
  </si>
  <si>
    <t>Chai fai greater Noida</t>
  </si>
  <si>
    <t>Sikanderpur to jor baag</t>
  </si>
  <si>
    <t>Hauz khas To Sec 54 Gurgaon</t>
  </si>
  <si>
    <t>Ashok</t>
  </si>
  <si>
    <t>Kanpur, uttar Pradesh</t>
  </si>
  <si>
    <t>DL1lAf6909</t>
  </si>
  <si>
    <t>Satvir kumar</t>
  </si>
  <si>
    <t>D 296 school block nathu colony nd 93</t>
  </si>
  <si>
    <t>Yadav glass and hardware</t>
  </si>
  <si>
    <t>109/382 B, R.K. Nagar kanpur</t>
  </si>
  <si>
    <t>R.M. yadav</t>
  </si>
  <si>
    <t>09ACEPY5613P1ZT</t>
  </si>
  <si>
    <t>AASPN1232N</t>
  </si>
  <si>
    <t>New vayu furniture</t>
  </si>
  <si>
    <t>107/62 A, jawahar nagar kanpur</t>
  </si>
  <si>
    <t>Sachin gupta</t>
  </si>
  <si>
    <t>APNHY2022H</t>
  </si>
  <si>
    <t>Tondon sales</t>
  </si>
  <si>
    <t>Tondon</t>
  </si>
  <si>
    <t>118/193 A, kaushalpuri sant nagar chauraha kanpur</t>
  </si>
  <si>
    <t>09ABFPT9293GIZY</t>
  </si>
  <si>
    <t>AANPS1231C</t>
  </si>
  <si>
    <t>Aakar industries</t>
  </si>
  <si>
    <t>J.K. Cotton, KN 07, 84/50, Kalpi Rd, Jareeb Chowki, Uttar Pradesh 208012</t>
  </si>
  <si>
    <t>09AAVFA3297L1ZL</t>
  </si>
  <si>
    <t>AASPN4468R</t>
  </si>
  <si>
    <t>Krishna tape industries</t>
  </si>
  <si>
    <t>Mukesh Jaiswal KN-4 Situated At 84/50, Jarib Chowki, Kalpi Road, Kanpur Nagar</t>
  </si>
  <si>
    <t>Mukesh jaiswal</t>
  </si>
  <si>
    <t>09AVDPJ2642K1ZH</t>
  </si>
  <si>
    <t>PPNKS4542S</t>
  </si>
  <si>
    <t>Rama laminates</t>
  </si>
  <si>
    <t>123/788-A, Fazalganj, Factory Area, Kanpur</t>
  </si>
  <si>
    <t>Anup khanna</t>
  </si>
  <si>
    <t>09AAXPK3602M1Z5</t>
  </si>
  <si>
    <t>DEEPSNR2562R</t>
  </si>
  <si>
    <t>Rajshree innovations pvt. Ltd.</t>
  </si>
  <si>
    <t>84/50 jareeb chawki kalpi road kanpur</t>
  </si>
  <si>
    <t>Kamal arora</t>
  </si>
  <si>
    <t>09AAGCR6027B1ZK</t>
  </si>
  <si>
    <t>PASTH2341H</t>
  </si>
  <si>
    <t>Uma traders</t>
  </si>
  <si>
    <t>84/50, jareeb chawki kalpi road kanpur</t>
  </si>
  <si>
    <t>Mr. Agrawal</t>
  </si>
  <si>
    <t>09CJQPS7622M1Z7</t>
  </si>
  <si>
    <t>AASDF7352B</t>
  </si>
  <si>
    <t>Orange decore</t>
  </si>
  <si>
    <t>84/50, jareeb chawki kalpi road Kanpur</t>
  </si>
  <si>
    <t>Ibrahim</t>
  </si>
  <si>
    <t>AAPRT7658T</t>
  </si>
  <si>
    <t>JANKI ELECTRICALS</t>
  </si>
  <si>
    <t>Anupam khetan</t>
  </si>
  <si>
    <t>09ACDPG9628F1ZI</t>
  </si>
  <si>
    <t>DEERS6543H</t>
  </si>
  <si>
    <t>Dr. Fix it</t>
  </si>
  <si>
    <t>Chattarpur delhi</t>
  </si>
  <si>
    <t>Fream</t>
  </si>
  <si>
    <t>Rithala</t>
  </si>
  <si>
    <t>10-Aug</t>
  </si>
  <si>
    <t>11-Aug</t>
  </si>
  <si>
    <t>05-Aug</t>
  </si>
  <si>
    <t>07-Aug</t>
  </si>
  <si>
    <t>08-Aug</t>
  </si>
  <si>
    <t>Famous furniture</t>
  </si>
  <si>
    <t>Asif nagar zeera</t>
  </si>
  <si>
    <t>Syed Mobil</t>
  </si>
  <si>
    <t>NA</t>
  </si>
  <si>
    <t>kalyanbabu1416@gmail.com</t>
  </si>
  <si>
    <t>Hyderabad</t>
  </si>
  <si>
    <t>Khans furniture</t>
  </si>
  <si>
    <t>Asif nagar</t>
  </si>
  <si>
    <t>Mohammed Javeed</t>
  </si>
  <si>
    <t>Sofa beds</t>
  </si>
  <si>
    <t>20-30</t>
  </si>
  <si>
    <t>8-Week</t>
  </si>
  <si>
    <t>TS09UA2402</t>
  </si>
  <si>
    <t>Nagaesh wale</t>
  </si>
  <si>
    <t>Sanju</t>
  </si>
  <si>
    <t>Hyderabad Asif nagar</t>
  </si>
  <si>
    <t>KA3820120001147</t>
  </si>
  <si>
    <t>Hyderabad local</t>
  </si>
  <si>
    <t>Tata 20 feet</t>
  </si>
  <si>
    <t>Eicher</t>
  </si>
  <si>
    <t>HR38AC5258</t>
  </si>
  <si>
    <t>Akash kumar</t>
  </si>
  <si>
    <t>13/4, mathura road nhpc chowk budia Nala near maha lakshi dharam kata</t>
  </si>
  <si>
    <t>HR5120180012317</t>
  </si>
  <si>
    <t>All india permit</t>
  </si>
  <si>
    <t>PUSHPENDER</t>
  </si>
  <si>
    <t>Eicher 22 feet</t>
  </si>
  <si>
    <t>HR38Z3188</t>
  </si>
  <si>
    <t>Aakash</t>
  </si>
  <si>
    <t>13/4 mathura road ,nhpc chowk budia Nala near mahalakshi dharam kata</t>
  </si>
  <si>
    <t>Hr5120180012317</t>
  </si>
  <si>
    <t>Armaan Hussain</t>
  </si>
  <si>
    <t>DL1LAE5486</t>
  </si>
  <si>
    <t>13/4 mathura road ,nhpc chowk near Lakshmi dharam katan</t>
  </si>
  <si>
    <t>Pushpender</t>
  </si>
  <si>
    <t>Up 81 ET2953</t>
  </si>
  <si>
    <t>Harendar kumar</t>
  </si>
  <si>
    <t>Tigode gol chandar Ghaziabad</t>
  </si>
  <si>
    <t>Up 81200120006742</t>
  </si>
  <si>
    <t>6408 0340 0786</t>
  </si>
  <si>
    <t>DL 1LAK 0712</t>
  </si>
  <si>
    <t>Tarun ghupta</t>
  </si>
  <si>
    <t>Shalimar garden Ghaziabad up</t>
  </si>
  <si>
    <t>T 30009NT/2006</t>
  </si>
  <si>
    <t>2225 2251 7661</t>
  </si>
  <si>
    <t>DL1L U1611</t>
  </si>
  <si>
    <t>Jhil mil sahibabaad gajiyabad</t>
  </si>
  <si>
    <t>Dl7 20180007312</t>
  </si>
  <si>
    <t>6956-0980-2279</t>
  </si>
  <si>
    <t>UP78 DN 7468</t>
  </si>
  <si>
    <t>Mantu</t>
  </si>
  <si>
    <t>Pankaj Kumar</t>
  </si>
  <si>
    <t>UP78 CN2606</t>
  </si>
  <si>
    <t>UP78 GT 8956</t>
  </si>
  <si>
    <t>Santosh</t>
  </si>
  <si>
    <t>UP78 CN 5542</t>
  </si>
  <si>
    <t>UP78 FN3519</t>
  </si>
  <si>
    <t>Rajat Srivastava</t>
  </si>
  <si>
    <t>UP78 CT 9248</t>
  </si>
  <si>
    <t>Rahul Srivastava</t>
  </si>
  <si>
    <t>UP78 FN 6592</t>
  </si>
  <si>
    <t>Prem Bajpai</t>
  </si>
  <si>
    <t>UP78 DN8393</t>
  </si>
  <si>
    <t>Mohit Singh</t>
  </si>
  <si>
    <t>UP78 HT 0125</t>
  </si>
  <si>
    <t>Ranjeet</t>
  </si>
  <si>
    <t>UP78 HT 6334</t>
  </si>
  <si>
    <t>Rahul maherotra</t>
  </si>
  <si>
    <t>UP78 HN 6312</t>
  </si>
  <si>
    <t>UP78 FN4670</t>
  </si>
  <si>
    <t>DL 1LP 1781</t>
  </si>
  <si>
    <t>Daysram</t>
  </si>
  <si>
    <t>Dayaram</t>
  </si>
  <si>
    <t>Kela kheda vijay nagar gajiyabad</t>
  </si>
  <si>
    <t>, 9717611671</t>
  </si>
  <si>
    <t>UP 14 20120022824</t>
  </si>
  <si>
    <t>6752-1213-6940</t>
  </si>
  <si>
    <t>DL1L AG 3539</t>
  </si>
  <si>
    <t>Gotam</t>
  </si>
  <si>
    <t>Som lal</t>
  </si>
  <si>
    <t>Keerti nagar dille</t>
  </si>
  <si>
    <t>Br 0720070003148</t>
  </si>
  <si>
    <t>3513-5928-6652</t>
  </si>
  <si>
    <t>UP14 LT 9398</t>
  </si>
  <si>
    <t>Rojan sharma</t>
  </si>
  <si>
    <t>Rohan sharma</t>
  </si>
  <si>
    <t>UP 14 , 2017170034111</t>
  </si>
  <si>
    <t>4109-8749-7950</t>
  </si>
  <si>
    <t>Nvr</t>
  </si>
  <si>
    <t>Vehicle Company (OEM)</t>
  </si>
  <si>
    <t>Owner Contact Number</t>
  </si>
  <si>
    <t>Driver Name</t>
  </si>
  <si>
    <t>Driver Contact Number</t>
  </si>
  <si>
    <t>Preferred Route</t>
  </si>
  <si>
    <t>Operation Limit</t>
  </si>
  <si>
    <t>Interested to Work with Handover</t>
  </si>
  <si>
    <t>If not interested them mention reason</t>
  </si>
  <si>
    <t>4 w</t>
  </si>
  <si>
    <t>Up 14 jT 9109</t>
  </si>
  <si>
    <t>Yaseen</t>
  </si>
  <si>
    <t>D 337/shahid nagar shahibabad Ghaziabad up</t>
  </si>
  <si>
    <t>Yasen</t>
  </si>
  <si>
    <t>Intra City (Within city)</t>
  </si>
  <si>
    <t>Not trust</t>
  </si>
  <si>
    <t>4 W</t>
  </si>
  <si>
    <t>Echer</t>
  </si>
  <si>
    <t>MH01CR3978</t>
  </si>
  <si>
    <t>Pramod Sriwasan</t>
  </si>
  <si>
    <t>Wadala udhyog Bhawan</t>
  </si>
  <si>
    <t>Morning/ Afternoon</t>
  </si>
  <si>
    <t>Inter City (Long Distance)</t>
  </si>
  <si>
    <t>Shimon</t>
  </si>
  <si>
    <t>Nill</t>
  </si>
  <si>
    <t>8 Week</t>
  </si>
  <si>
    <t>Hero Honda chock</t>
  </si>
  <si>
    <t>mehtab alam</t>
  </si>
  <si>
    <t>Narela</t>
  </si>
  <si>
    <t>Mehtab alam</t>
  </si>
  <si>
    <t>Cenent</t>
  </si>
  <si>
    <t>Kirti Nagar delhi</t>
  </si>
  <si>
    <t>Murad nagar main road</t>
  </si>
  <si>
    <t>Mehtab a</t>
  </si>
  <si>
    <t>Karol Bag</t>
  </si>
  <si>
    <t>Dlhi</t>
  </si>
  <si>
    <t>Faridabad hariyana</t>
  </si>
  <si>
    <t>Vehicle Survey</t>
  </si>
  <si>
    <t>No. of Vehicle Survey</t>
  </si>
  <si>
    <t>04-Aug</t>
  </si>
  <si>
    <t>No. of trips</t>
  </si>
  <si>
    <t>Total Load</t>
  </si>
  <si>
    <t>Distance</t>
  </si>
  <si>
    <t>Revenue</t>
  </si>
  <si>
    <t>Aakar Industries</t>
  </si>
  <si>
    <t>Carton</t>
  </si>
  <si>
    <t>J.k Juit mill</t>
  </si>
  <si>
    <t>Transport Nagar</t>
  </si>
  <si>
    <t>Hero Honda chock Gurgaon</t>
  </si>
  <si>
    <t>DLF Face 1(3 trip)</t>
  </si>
  <si>
    <t>Delhi Kriti Nagar</t>
  </si>
  <si>
    <t>Muradnagar Uttar Pradesh</t>
  </si>
  <si>
    <t>Najafgarh Delhi</t>
  </si>
  <si>
    <t>shahhed Nagar UP</t>
  </si>
  <si>
    <t>ni</t>
  </si>
  <si>
    <t>Cemetn</t>
  </si>
  <si>
    <t>Kriti nagar delhi</t>
  </si>
  <si>
    <t>Nuh Haryana</t>
  </si>
  <si>
    <t>Jhilmil Industrail area</t>
  </si>
  <si>
    <t>Narela Delhi</t>
  </si>
  <si>
    <t>DElhi</t>
  </si>
  <si>
    <t>Raj bag metro station</t>
  </si>
  <si>
    <t>Noida extension 1</t>
  </si>
  <si>
    <t>Mansahar</t>
  </si>
  <si>
    <t>Shaet</t>
  </si>
  <si>
    <t>DL1LAH5426</t>
  </si>
  <si>
    <t>Ravinder</t>
  </si>
  <si>
    <t>Sona chowk</t>
  </si>
  <si>
    <t>Gurgoan</t>
  </si>
  <si>
    <t>HR1920160091094</t>
  </si>
  <si>
    <t>Sona chowk gurgoan</t>
  </si>
  <si>
    <t>Sagar Sharma</t>
  </si>
  <si>
    <t>DL1LAJ5710</t>
  </si>
  <si>
    <t>Sukhvinder singh</t>
  </si>
  <si>
    <t>Sukhvinder Singh</t>
  </si>
  <si>
    <t>HR5520110208389</t>
  </si>
  <si>
    <t>Gurgaon and other</t>
  </si>
  <si>
    <t>Sagar sharma</t>
  </si>
  <si>
    <t>AP22Y6951</t>
  </si>
  <si>
    <t>Mehboob</t>
  </si>
  <si>
    <t>Towlichowki mohmmedi line</t>
  </si>
  <si>
    <t>DLFA012332552007</t>
  </si>
  <si>
    <t>AP12W1080</t>
  </si>
  <si>
    <t>TS01320200007932</t>
  </si>
  <si>
    <t>TS07UL0627</t>
  </si>
  <si>
    <t>Althamaz</t>
  </si>
  <si>
    <t>Muradh nagar choti masjid, Asif nagar</t>
  </si>
  <si>
    <t>TS01320220012379</t>
  </si>
  <si>
    <t>HR 39E9731</t>
  </si>
  <si>
    <t>Lohari raghu hisar haryana</t>
  </si>
  <si>
    <t>HR 2120160114814</t>
  </si>
  <si>
    <t>6436 2302 5228</t>
  </si>
  <si>
    <t>Up 14 kT 2590</t>
  </si>
  <si>
    <t>Ranjeet pal</t>
  </si>
  <si>
    <t>Ranjet pal</t>
  </si>
  <si>
    <t>Rajender nagar industrial area gale no 2</t>
  </si>
  <si>
    <t>UK1120160012496</t>
  </si>
  <si>
    <t>3383 7607 2076</t>
  </si>
  <si>
    <t>DL 1 LAJ 2257</t>
  </si>
  <si>
    <t>Tarun tivare</t>
  </si>
  <si>
    <t>Rajender nagar edstrej area gali no 2</t>
  </si>
  <si>
    <t>Up4320170001249</t>
  </si>
  <si>
    <t>4713 4046 5793</t>
  </si>
  <si>
    <t>Up 14 DT 7863</t>
  </si>
  <si>
    <t>Manoj kumar</t>
  </si>
  <si>
    <t>Secend relve rod GDA market shahibabad Ghaziabad</t>
  </si>
  <si>
    <t>Up 1420160021739</t>
  </si>
  <si>
    <t>6586 7218 3034</t>
  </si>
  <si>
    <t>UP35B6209</t>
  </si>
  <si>
    <t>Bupendra</t>
  </si>
  <si>
    <t>DL1LT 3304</t>
  </si>
  <si>
    <t>Goree sankar</t>
  </si>
  <si>
    <t>G/119 old sema pure DL 95</t>
  </si>
  <si>
    <t>DL 0520040059310</t>
  </si>
  <si>
    <t>7908 9262 3987</t>
  </si>
  <si>
    <t>DL 1LW4774</t>
  </si>
  <si>
    <t>Shahid nagar metro stesan shshibabad ghaziabad</t>
  </si>
  <si>
    <t>Up1420160031737</t>
  </si>
  <si>
    <t>2368 1611 5010</t>
  </si>
  <si>
    <t>Up31AT 6779</t>
  </si>
  <si>
    <t>Mohan nagar shshibabad ghaziabad</t>
  </si>
  <si>
    <t>4478 9608 8689</t>
  </si>
  <si>
    <t>MH 01DR8782</t>
  </si>
  <si>
    <t>Arun Rane</t>
  </si>
  <si>
    <t>Srikant Rane</t>
  </si>
  <si>
    <t>Cotton Green</t>
  </si>
  <si>
    <t>Mh0120160029667</t>
  </si>
  <si>
    <t>Afternoon</t>
  </si>
  <si>
    <t>DL 1 LAS 9396</t>
  </si>
  <si>
    <t>Naveen pal</t>
  </si>
  <si>
    <t>Ranjeet lal</t>
  </si>
  <si>
    <t>Rajender nagar edstrej area gale no 2</t>
  </si>
  <si>
    <t>3383 7606 2076</t>
  </si>
  <si>
    <t>MH04HV3273</t>
  </si>
  <si>
    <t>Guddu Bhai</t>
  </si>
  <si>
    <t>Pradeep</t>
  </si>
  <si>
    <t>MH0120150035881</t>
  </si>
  <si>
    <t>Morning</t>
  </si>
  <si>
    <t>UP78 HT 1566</t>
  </si>
  <si>
    <t>Uttam Kumar</t>
  </si>
  <si>
    <t>UP78 DN8478</t>
  </si>
  <si>
    <t>Deepak Singh</t>
  </si>
  <si>
    <t>UP78 CT 1952</t>
  </si>
  <si>
    <t>Riyakat ali</t>
  </si>
  <si>
    <t>UP78 CN 5139</t>
  </si>
  <si>
    <t>Dinesh</t>
  </si>
  <si>
    <t>Log 9 battery</t>
  </si>
  <si>
    <t>DL51GD7824</t>
  </si>
  <si>
    <t>Mahender</t>
  </si>
  <si>
    <t>Chhattarpur</t>
  </si>
  <si>
    <t>MP39N20140089189</t>
  </si>
  <si>
    <t>DelhiNCR</t>
  </si>
  <si>
    <t>Dl1 lu 6402</t>
  </si>
  <si>
    <t>Raj kumar</t>
  </si>
  <si>
    <t>Mohan nagar sahibabaad gajiyabad</t>
  </si>
  <si>
    <t>Up40 20140006100</t>
  </si>
  <si>
    <t>6174-4291-4982</t>
  </si>
  <si>
    <t>Up 14 LT9982</t>
  </si>
  <si>
    <t>Jay prakas</t>
  </si>
  <si>
    <t>Indra puram gajiyabad</t>
  </si>
  <si>
    <t>Up 14 20230012014</t>
  </si>
  <si>
    <t>9874-6686-3609</t>
  </si>
  <si>
    <t>Eco</t>
  </si>
  <si>
    <t>Maruti Suzuki</t>
  </si>
  <si>
    <t>DL1LT8242</t>
  </si>
  <si>
    <t>Miklesh kumar roy</t>
  </si>
  <si>
    <t>Karam pura delhi</t>
  </si>
  <si>
    <t>WB0120010112496</t>
  </si>
  <si>
    <t>Delhi/ncr</t>
  </si>
  <si>
    <t>Armaan hussain</t>
  </si>
  <si>
    <t>TS13UC2030</t>
  </si>
  <si>
    <t>TS01320210018409</t>
  </si>
  <si>
    <t>Hyderabad and district</t>
  </si>
  <si>
    <t>DL1LN8672</t>
  </si>
  <si>
    <t>Sec 58 Noida</t>
  </si>
  <si>
    <t>All over India</t>
  </si>
  <si>
    <t>Santosh Singh</t>
  </si>
  <si>
    <t>DL 1LAE9093</t>
  </si>
  <si>
    <t>Islam</t>
  </si>
  <si>
    <t>Islam Khan</t>
  </si>
  <si>
    <t>DL 1LY6686</t>
  </si>
  <si>
    <t>Ajay pal</t>
  </si>
  <si>
    <t>DL 1LAH4933</t>
  </si>
  <si>
    <t>Bhoopendra Singh</t>
  </si>
  <si>
    <t>DL 1LAH0564</t>
  </si>
  <si>
    <t>Omveer singh</t>
  </si>
  <si>
    <t>DL 1LAG5148</t>
  </si>
  <si>
    <t>armanhussain0433@gmail.com</t>
  </si>
  <si>
    <t>KCDNPL1468</t>
  </si>
  <si>
    <t>Business</t>
  </si>
  <si>
    <t>Logistic</t>
  </si>
  <si>
    <t>Delivery</t>
  </si>
  <si>
    <t>Business's Logistic</t>
  </si>
  <si>
    <t>Ali vihar</t>
  </si>
  <si>
    <t>8272000724a@gmail.com</t>
  </si>
  <si>
    <t>Kcdmpl 1454</t>
  </si>
  <si>
    <t>Pushpendra</t>
  </si>
  <si>
    <t>Ravi</t>
  </si>
  <si>
    <t>KCDNPL4168</t>
  </si>
  <si>
    <t>Logistic service</t>
  </si>
  <si>
    <t>3 w</t>
  </si>
  <si>
    <t>DL 1Lu 6716</t>
  </si>
  <si>
    <t>Rajender nagar edstrej area shahibabad</t>
  </si>
  <si>
    <t>No trst not aprual documents</t>
  </si>
  <si>
    <t>Up 14 kT 3426</t>
  </si>
  <si>
    <t>Shaden shing</t>
  </si>
  <si>
    <t>Govindpure Bhisokhar modenager</t>
  </si>
  <si>
    <t>Shaden singh</t>
  </si>
  <si>
    <t>Document not aveleval</t>
  </si>
  <si>
    <t>ACE</t>
  </si>
  <si>
    <t>Tata</t>
  </si>
  <si>
    <t>UP 17 BT 2044</t>
  </si>
  <si>
    <t>Kavi nagar gajiyabad</t>
  </si>
  <si>
    <t>Not avelable aadhaar</t>
  </si>
  <si>
    <t>Champion</t>
  </si>
  <si>
    <t>Document not show With any new person</t>
  </si>
  <si>
    <t>DCM</t>
  </si>
  <si>
    <t>DL1LAE9093</t>
  </si>
  <si>
    <t>Sec 58 Noida khoda colony</t>
  </si>
  <si>
    <t>4w</t>
  </si>
  <si>
    <t>Asok lelend</t>
  </si>
  <si>
    <t>DL1 LAG 0336</t>
  </si>
  <si>
    <t>Mobish</t>
  </si>
  <si>
    <t>Dadna gajiyabad</t>
  </si>
  <si>
    <t>Mubish</t>
  </si>
  <si>
    <t>No document</t>
  </si>
  <si>
    <t>Bolero</t>
  </si>
  <si>
    <t>DL1LY6686</t>
  </si>
  <si>
    <t>Ajay Pal</t>
  </si>
  <si>
    <t>NCR all over UP</t>
  </si>
  <si>
    <t>4wACE</t>
  </si>
  <si>
    <t>DL IL AB 7171</t>
  </si>
  <si>
    <t>Satendra kumar</t>
  </si>
  <si>
    <t>No documents</t>
  </si>
  <si>
    <t>Yoges</t>
  </si>
  <si>
    <t>Tata Ace</t>
  </si>
  <si>
    <t>DL1LAH4933</t>
  </si>
  <si>
    <t>TATA ace</t>
  </si>
  <si>
    <t>Tata motors</t>
  </si>
  <si>
    <t>Om veer singh</t>
  </si>
  <si>
    <t>Tata ace</t>
  </si>
  <si>
    <t>Jay engineering works</t>
  </si>
  <si>
    <t>Plot no. E 1721, 27 feet raod, Dabua colony, NIT faridabad</t>
  </si>
  <si>
    <t>Jai</t>
  </si>
  <si>
    <t>Packaging Materials</t>
  </si>
  <si>
    <t>10 kl</t>
  </si>
  <si>
    <t>Rahul Kumar</t>
  </si>
  <si>
    <t>rahulkumar0736035@gmail.com</t>
  </si>
  <si>
    <t>Gurgaon sector 57</t>
  </si>
  <si>
    <t>Fridge</t>
  </si>
  <si>
    <t>KALYANPUR</t>
  </si>
  <si>
    <t>Delivery in process</t>
  </si>
  <si>
    <t>LR Traders</t>
  </si>
  <si>
    <t>Noo</t>
  </si>
  <si>
    <t>Rangpuri</t>
  </si>
  <si>
    <t>AKR Infratech India Pvt Ltd</t>
  </si>
  <si>
    <t>Shop no. 47, S.F.C. Faridabad</t>
  </si>
  <si>
    <t>Shivraj</t>
  </si>
  <si>
    <t>U70109HR2020PTC091895</t>
  </si>
  <si>
    <t>AAUCA5924C</t>
  </si>
  <si>
    <t>15km</t>
  </si>
  <si>
    <t>Harkesh verma</t>
  </si>
  <si>
    <t>Frist Floor 15/5, Escort Corporation Center, Mathura Road Faridabad Haryana</t>
  </si>
  <si>
    <t>250kg</t>
  </si>
  <si>
    <t>061800001252GPY</t>
  </si>
  <si>
    <t>AHYPV2479F</t>
  </si>
  <si>
    <t>20km</t>
  </si>
  <si>
    <t>LR Logistics</t>
  </si>
  <si>
    <t>Shaheed Nagar Uttar Pradesgh</t>
  </si>
  <si>
    <t>Amit Srivastva</t>
  </si>
  <si>
    <t>16Ton</t>
  </si>
  <si>
    <t>DERTP9810U</t>
  </si>
  <si>
    <t>4 wheeler</t>
  </si>
  <si>
    <t>TS13UB3726</t>
  </si>
  <si>
    <t>Mohmmad</t>
  </si>
  <si>
    <t>Mohammed</t>
  </si>
  <si>
    <t>Kalyan</t>
  </si>
  <si>
    <t>Own</t>
  </si>
  <si>
    <t>Piagoo</t>
  </si>
  <si>
    <t>Ap13x9733</t>
  </si>
  <si>
    <t>Doing his own</t>
  </si>
  <si>
    <t>Ap11y0636</t>
  </si>
  <si>
    <t>Raghu</t>
  </si>
  <si>
    <t>Mallepally</t>
  </si>
  <si>
    <t>TaTa</t>
  </si>
  <si>
    <t>DL 1 Lp 7326</t>
  </si>
  <si>
    <t>Ded prkash</t>
  </si>
  <si>
    <t>Paip market shahibabad Ghaziabad</t>
  </si>
  <si>
    <t>Ded Prkash</t>
  </si>
  <si>
    <t>No document probait</t>
  </si>
  <si>
    <t>3w</t>
  </si>
  <si>
    <t>Dl1 lq 8098</t>
  </si>
  <si>
    <t>Savir</t>
  </si>
  <si>
    <t>Selam pur delhi 53</t>
  </si>
  <si>
    <t>Krashan gopal singh</t>
  </si>
  <si>
    <t>Not documents</t>
  </si>
  <si>
    <t>Dl 1Lu 5906</t>
  </si>
  <si>
    <t>Sushil kumar</t>
  </si>
  <si>
    <t>H. No. M177 modan parmir vihar delhi</t>
  </si>
  <si>
    <t>Not documents avelable</t>
  </si>
  <si>
    <t>Dl 1 LZ 3934</t>
  </si>
  <si>
    <t>Sanjeev yadav</t>
  </si>
  <si>
    <t>H. No. 51 gali -2karval nagar delhi</t>
  </si>
  <si>
    <t>Sanjev yadav</t>
  </si>
  <si>
    <t>Not avelable documents</t>
  </si>
  <si>
    <t>Eeco</t>
  </si>
  <si>
    <t>Maruti</t>
  </si>
  <si>
    <t>DL5CU9527</t>
  </si>
  <si>
    <t>Ram Lal</t>
  </si>
  <si>
    <t>Noida Gaur city char Murti</t>
  </si>
  <si>
    <t>All UP NCR</t>
  </si>
  <si>
    <t>Ok</t>
  </si>
  <si>
    <t>HR38AF3323</t>
  </si>
  <si>
    <t>Mithhu arrora</t>
  </si>
  <si>
    <t>Shukla</t>
  </si>
  <si>
    <t>All India</t>
  </si>
  <si>
    <t>No document show</t>
  </si>
  <si>
    <t>UP 16JT0846</t>
  </si>
  <si>
    <t>Ushman</t>
  </si>
  <si>
    <t>DL1LAF8831</t>
  </si>
  <si>
    <t>Noida sec 80</t>
  </si>
  <si>
    <t>No Document show</t>
  </si>
  <si>
    <t>DL 1L2668</t>
  </si>
  <si>
    <t>Delhi bhajanpura</t>
  </si>
  <si>
    <t>Md Jeelani</t>
  </si>
  <si>
    <t>40ft container</t>
  </si>
  <si>
    <t>HR55X5567</t>
  </si>
  <si>
    <t>Jeelani</t>
  </si>
  <si>
    <t>Delhi Tughlaqabad</t>
  </si>
  <si>
    <t>Document not available</t>
  </si>
  <si>
    <t>DL1LAD2615</t>
  </si>
  <si>
    <t>Bolero pick up</t>
  </si>
  <si>
    <t>UP 14KT5216</t>
  </si>
  <si>
    <t>Govind</t>
  </si>
  <si>
    <t>No document available</t>
  </si>
  <si>
    <t>DL 1LAD4543</t>
  </si>
  <si>
    <t>Santy</t>
  </si>
  <si>
    <t>UP 16GP1407</t>
  </si>
  <si>
    <t>Nitin Kumar</t>
  </si>
  <si>
    <t>DL1LX8249</t>
  </si>
  <si>
    <t>Arun kumar</t>
  </si>
  <si>
    <t>A454 phase 2 Gautam puri Near Ayuveda hospital</t>
  </si>
  <si>
    <t>HR1020230001289</t>
  </si>
  <si>
    <t>Delhi /Ncr</t>
  </si>
  <si>
    <t>Ashok Leyland 8ft</t>
  </si>
  <si>
    <t>TS13UB0972</t>
  </si>
  <si>
    <t>DLFAP01355342003</t>
  </si>
  <si>
    <t>Hyderabad district</t>
  </si>
  <si>
    <t>DL1AC6165</t>
  </si>
  <si>
    <t>Mohan</t>
  </si>
  <si>
    <t>A454 Gautam puri phase 2 near Ayurveda hospital</t>
  </si>
  <si>
    <t>BR3120160096770</t>
  </si>
  <si>
    <t>DL1LAE5412</t>
  </si>
  <si>
    <t>Avnish</t>
  </si>
  <si>
    <t>BR0720220013458</t>
  </si>
  <si>
    <t>Delhi/Ncr</t>
  </si>
  <si>
    <t>DL1LAE5032</t>
  </si>
  <si>
    <t>Karan</t>
  </si>
  <si>
    <t>Sector 78 gurgoan</t>
  </si>
  <si>
    <t>HR26/0011358/2023</t>
  </si>
  <si>
    <t>Tata ace gold 8 feet</t>
  </si>
  <si>
    <t>DL1LAF9440</t>
  </si>
  <si>
    <t>DL120220070450</t>
  </si>
  <si>
    <t>DL 1L AJ 3040</t>
  </si>
  <si>
    <t>Vijay kumar</t>
  </si>
  <si>
    <t>DL120230019212</t>
  </si>
  <si>
    <t>2506 2854 5117</t>
  </si>
  <si>
    <t>DL1 LAk 1393</t>
  </si>
  <si>
    <t>Anil kumar duvey</t>
  </si>
  <si>
    <t>Up 1420220064326</t>
  </si>
  <si>
    <t>3155 0913 5290</t>
  </si>
  <si>
    <t>MH01CR6256</t>
  </si>
  <si>
    <t>Kiran Shinde</t>
  </si>
  <si>
    <t>Ashok Tingre</t>
  </si>
  <si>
    <t>GTP</t>
  </si>
  <si>
    <t>Mh0119970057926</t>
  </si>
  <si>
    <t>Mh01dr9049</t>
  </si>
  <si>
    <t>Hasmat Alli</t>
  </si>
  <si>
    <t>GTB</t>
  </si>
  <si>
    <t>Mh015930</t>
  </si>
  <si>
    <t>Morning Afternoon</t>
  </si>
  <si>
    <t>MH01EE3620</t>
  </si>
  <si>
    <t>Rajanees</t>
  </si>
  <si>
    <t>MH0120210031344</t>
  </si>
  <si>
    <t>MH03CY3587</t>
  </si>
  <si>
    <t>Jawar</t>
  </si>
  <si>
    <t>Soin koliwada</t>
  </si>
  <si>
    <t>MH0120140008599</t>
  </si>
  <si>
    <t>Morning, Afternoon</t>
  </si>
  <si>
    <t>Abhijeet Nanavare</t>
  </si>
  <si>
    <t>Eco 4 Wheel</t>
  </si>
  <si>
    <t>DL1LV5031</t>
  </si>
  <si>
    <t>Santosh rana</t>
  </si>
  <si>
    <t>Dlf industriel area shop no. B6</t>
  </si>
  <si>
    <t>UP7420170006405</t>
  </si>
  <si>
    <t>DL1LAG2603</t>
  </si>
  <si>
    <t>DL1220190003047</t>
  </si>
  <si>
    <t>DL 1 LAA 1612</t>
  </si>
  <si>
    <t>Ramu varma</t>
  </si>
  <si>
    <t>Up 1420130014622</t>
  </si>
  <si>
    <t>9624 6744 0593</t>
  </si>
  <si>
    <t>DL1LZ3431</t>
  </si>
  <si>
    <t>Chanderbhan</t>
  </si>
  <si>
    <t>RJ3220120000631</t>
  </si>
  <si>
    <t>HR55AN2855</t>
  </si>
  <si>
    <t>BR0520220011084</t>
  </si>
  <si>
    <t>Dl1 LAH7591</t>
  </si>
  <si>
    <t>Lalit</t>
  </si>
  <si>
    <t>Shaheed nagar metro stesan shshibabad</t>
  </si>
  <si>
    <t>UP 27 20200009720</t>
  </si>
  <si>
    <t>3978-0021-5066</t>
  </si>
  <si>
    <t>DL1 LAJ 8024</t>
  </si>
  <si>
    <t>Vikram singh</t>
  </si>
  <si>
    <t>Kanjavala industrial eriya dille</t>
  </si>
  <si>
    <t>DL11-20100111295</t>
  </si>
  <si>
    <t>4346-4778-5534</t>
  </si>
  <si>
    <t>MH01CV1367</t>
  </si>
  <si>
    <t>Razaq Husein Shaikh</t>
  </si>
  <si>
    <t>MH0120080121788</t>
  </si>
  <si>
    <t>MH01DR1440</t>
  </si>
  <si>
    <t>Satish Jaiswal</t>
  </si>
  <si>
    <t>MH0120130019664</t>
  </si>
  <si>
    <t>TS13UC5563</t>
  </si>
  <si>
    <t>K.SATYNARYANA</t>
  </si>
  <si>
    <t>Satyanarayana</t>
  </si>
  <si>
    <t>Asif nagar Hyderabad</t>
  </si>
  <si>
    <t>DLFAP02883942009</t>
  </si>
  <si>
    <t>MH01CV6092</t>
  </si>
  <si>
    <t>Sandeep Jaiswal</t>
  </si>
  <si>
    <t>MH0120150040132</t>
  </si>
  <si>
    <t>Morning Afternoon Evening</t>
  </si>
  <si>
    <t>Room no 103 Antophill Church</t>
  </si>
  <si>
    <t>Afternoon.</t>
  </si>
  <si>
    <t>Mazhar</t>
  </si>
  <si>
    <t>UP14 JT 6420</t>
  </si>
  <si>
    <t>Avadhesh misra</t>
  </si>
  <si>
    <t>Up 42-200019637552</t>
  </si>
  <si>
    <t>2535-8633-2084</t>
  </si>
  <si>
    <t>DL 1LAk 0952</t>
  </si>
  <si>
    <t>Raja kumar</t>
  </si>
  <si>
    <t>Up 1420230016473</t>
  </si>
  <si>
    <t>4535 8923 9377</t>
  </si>
  <si>
    <t>DL1Aw9505</t>
  </si>
  <si>
    <t>Susheel kumar</t>
  </si>
  <si>
    <t>UP14 19990000654</t>
  </si>
  <si>
    <t>9655-8135-1727</t>
  </si>
  <si>
    <t>Pickup 8 feet</t>
  </si>
  <si>
    <t>DL1LAJ8047</t>
  </si>
  <si>
    <t>Rajkumar</t>
  </si>
  <si>
    <t>Santosh yadav</t>
  </si>
  <si>
    <t>Jhilmil mansarovar park</t>
  </si>
  <si>
    <t>UP4220220006118</t>
  </si>
  <si>
    <t>Bolero 8feet</t>
  </si>
  <si>
    <t>DL1LAJ7472</t>
  </si>
  <si>
    <t>Afjal khan</t>
  </si>
  <si>
    <t>Amjad khan</t>
  </si>
  <si>
    <t>Okhla phase 2</t>
  </si>
  <si>
    <t>UP4220210018454</t>
  </si>
  <si>
    <t>Delhi /NCR</t>
  </si>
  <si>
    <t>DL 1LZ 3290</t>
  </si>
  <si>
    <t>Sandep kumar</t>
  </si>
  <si>
    <t>DL 1320110104753</t>
  </si>
  <si>
    <t>2171 7958 7210</t>
  </si>
  <si>
    <t>DL 5CU9527</t>
  </si>
  <si>
    <t>NCR local</t>
  </si>
  <si>
    <t>Delhi/NCR</t>
  </si>
  <si>
    <t>14-Aug</t>
  </si>
  <si>
    <t>MH01DR2826</t>
  </si>
  <si>
    <t>GTB NAGAR</t>
  </si>
  <si>
    <t>MH0120190002911</t>
  </si>
  <si>
    <t>Morning evening</t>
  </si>
  <si>
    <t>DL1LAL2888</t>
  </si>
  <si>
    <t>F46 tekhand village okhla phase 1</t>
  </si>
  <si>
    <t>DL620200002750</t>
  </si>
  <si>
    <t>MH0120150032744</t>
  </si>
  <si>
    <t>MH01EE6559</t>
  </si>
  <si>
    <t>Shyam</t>
  </si>
  <si>
    <t>MH0320080037532</t>
  </si>
  <si>
    <t>MH01DR0592</t>
  </si>
  <si>
    <t>Mahesh Sonkar</t>
  </si>
  <si>
    <t>MH0120050050369</t>
  </si>
  <si>
    <t>MH01DR5329</t>
  </si>
  <si>
    <t>MD Riyajuddin</t>
  </si>
  <si>
    <t>JH0220090047638</t>
  </si>
  <si>
    <t>MH05DK7391</t>
  </si>
  <si>
    <t>MH0120070017726</t>
  </si>
  <si>
    <t>DL 1 Lz 7719</t>
  </si>
  <si>
    <t>Jitender yadav</t>
  </si>
  <si>
    <t>340/26 pirinc coloney gale 1 jhilmil shadra</t>
  </si>
  <si>
    <t>DL 1320120108734</t>
  </si>
  <si>
    <t>6872 0268 7959</t>
  </si>
  <si>
    <t>MH14JL7951</t>
  </si>
  <si>
    <t>Mallesh bare</t>
  </si>
  <si>
    <t>Rupesh Ghole</t>
  </si>
  <si>
    <t>Wadala</t>
  </si>
  <si>
    <t>MH 0620110011386</t>
  </si>
  <si>
    <t>TS13UB7887</t>
  </si>
  <si>
    <t>Jabbar</t>
  </si>
  <si>
    <t>Thousif</t>
  </si>
  <si>
    <t>Ts01320190020150</t>
  </si>
  <si>
    <t>MH01DR8957</t>
  </si>
  <si>
    <t>Asif shaikh</t>
  </si>
  <si>
    <t>Dadar</t>
  </si>
  <si>
    <t>MH0220080181314</t>
  </si>
  <si>
    <t>MH04LQ1154</t>
  </si>
  <si>
    <t>Sagar sanjay</t>
  </si>
  <si>
    <t>MH0120130015930</t>
  </si>
  <si>
    <t>DL1LAB4347</t>
  </si>
  <si>
    <t>Om prakash</t>
  </si>
  <si>
    <t>Samlkha new delhi</t>
  </si>
  <si>
    <t>BR2420190009293</t>
  </si>
  <si>
    <t>Ace</t>
  </si>
  <si>
    <t>DL1LSC7667</t>
  </si>
  <si>
    <t>Samalka new delhi</t>
  </si>
  <si>
    <t>BR2420190009294</t>
  </si>
  <si>
    <t>DL 1 L W 0206</t>
  </si>
  <si>
    <t>Ace tata</t>
  </si>
  <si>
    <t>DL1LT1375</t>
  </si>
  <si>
    <t>Samalka delhi</t>
  </si>
  <si>
    <t>Tata 17 feet</t>
  </si>
  <si>
    <t>DL1LAG9222</t>
  </si>
  <si>
    <t>Harikesh</t>
  </si>
  <si>
    <t>Mahipal pur delhi</t>
  </si>
  <si>
    <t>UP3620190001818</t>
  </si>
  <si>
    <t>UP78 FN4317</t>
  </si>
  <si>
    <t>Shobhit tiwari</t>
  </si>
  <si>
    <t>Deepu</t>
  </si>
  <si>
    <t>UP78 20160003083</t>
  </si>
  <si>
    <t>Vinay kumar yadav</t>
  </si>
  <si>
    <t>DL 51 GD 5257</t>
  </si>
  <si>
    <t>Nand nagre D2/420 delhi</t>
  </si>
  <si>
    <t>DL 520220005132</t>
  </si>
  <si>
    <t>7960 1456 9101</t>
  </si>
  <si>
    <t>Ghaziabad to delhi</t>
  </si>
  <si>
    <t>Dl1 Ae 3129</t>
  </si>
  <si>
    <t>Sanu</t>
  </si>
  <si>
    <t>D/474 Shaheed nagar gajiyabad</t>
  </si>
  <si>
    <t>Up14 20220010309</t>
  </si>
  <si>
    <t>4720-9733-1022</t>
  </si>
  <si>
    <t>Up14 ft 4946</t>
  </si>
  <si>
    <t>Vivek</t>
  </si>
  <si>
    <t>Jafar</t>
  </si>
  <si>
    <t>Shshibabad mande ghaziabad</t>
  </si>
  <si>
    <t>Up 23202330007206</t>
  </si>
  <si>
    <t>3196 1606 0499</t>
  </si>
  <si>
    <t>Dl1 laj 1866</t>
  </si>
  <si>
    <t>Sahajha</t>
  </si>
  <si>
    <t>Heeran kunda mundaka delhi</t>
  </si>
  <si>
    <t>Dl,-br 0620170192414</t>
  </si>
  <si>
    <t>3149-6910-3430</t>
  </si>
  <si>
    <t>Dl1 lah 2473</t>
  </si>
  <si>
    <t>Suneel</t>
  </si>
  <si>
    <t>Harsh vihar sahibabaad gajiyabad</t>
  </si>
  <si>
    <t>DL 0820150288245</t>
  </si>
  <si>
    <t>4495-4344-6051</t>
  </si>
  <si>
    <t>KA637418</t>
  </si>
  <si>
    <t>Aghast</t>
  </si>
  <si>
    <t>AGH ENTERPRISES</t>
  </si>
  <si>
    <t>Hubli</t>
  </si>
  <si>
    <t>Ka2620100002143</t>
  </si>
  <si>
    <t>Amith</t>
  </si>
  <si>
    <t>DL1LAH9937</t>
  </si>
  <si>
    <t>Murari thakur</t>
  </si>
  <si>
    <t>Nemish kumar</t>
  </si>
  <si>
    <t>Farid pur Sector 37 noida</t>
  </si>
  <si>
    <t>UP3020170011330</t>
  </si>
  <si>
    <t>Bhoopendra singh</t>
  </si>
  <si>
    <t>UP78 FT 0241</t>
  </si>
  <si>
    <t>Manoj Gupta</t>
  </si>
  <si>
    <t>UP78 14692</t>
  </si>
  <si>
    <t>UP78 DT 8286</t>
  </si>
  <si>
    <t>Bhanu pratap singh</t>
  </si>
  <si>
    <t>UP78 520014186</t>
  </si>
  <si>
    <t>NCR and long route</t>
  </si>
  <si>
    <t>Mahindrachampion</t>
  </si>
  <si>
    <t>DL1LL6223</t>
  </si>
  <si>
    <t>Janadhan pandey</t>
  </si>
  <si>
    <t>Janardhan pandey</t>
  </si>
  <si>
    <t>105 shyam colony faridabad extension near garima garden</t>
  </si>
  <si>
    <t>DL0320010099090</t>
  </si>
  <si>
    <t>MH03DC6299</t>
  </si>
  <si>
    <t>GTP NAGAR</t>
  </si>
  <si>
    <t>MH0320110003652</t>
  </si>
  <si>
    <t>Evening morning</t>
  </si>
  <si>
    <t>MH03CV9491</t>
  </si>
  <si>
    <t>Amir</t>
  </si>
  <si>
    <t>MH032020200018490</t>
  </si>
  <si>
    <t>MH01BR2046</t>
  </si>
  <si>
    <t>UP5820230003222</t>
  </si>
  <si>
    <t>Shree Visam Packers &amp; Movers</t>
  </si>
  <si>
    <t>Rawatpur Gawn</t>
  </si>
  <si>
    <t>Sanjay Dixit</t>
  </si>
  <si>
    <t>Packers &amp; Movers</t>
  </si>
  <si>
    <t>09BSWPD9742B2ZC</t>
  </si>
  <si>
    <t>BSWPD9742B</t>
  </si>
  <si>
    <t>Heera Lal Spices</t>
  </si>
  <si>
    <t>Civil Lines Kanpur</t>
  </si>
  <si>
    <t>Spices</t>
  </si>
  <si>
    <t>09AAKCR5963L1ZK</t>
  </si>
  <si>
    <t>AAKCR5963L</t>
  </si>
  <si>
    <t>Dynamic Electrode</t>
  </si>
  <si>
    <t>Roshan Nagar</t>
  </si>
  <si>
    <t>Yusuf</t>
  </si>
  <si>
    <t>Welding Rod Manufacture</t>
  </si>
  <si>
    <t>09AAMFD5378A1ZC</t>
  </si>
  <si>
    <t>AAFMD5378A</t>
  </si>
  <si>
    <t>Jeeto</t>
  </si>
  <si>
    <t>Ts135753</t>
  </si>
  <si>
    <t>Naveen</t>
  </si>
  <si>
    <t>Not interested</t>
  </si>
  <si>
    <t>AP13Uf5273</t>
  </si>
  <si>
    <t>Dost</t>
  </si>
  <si>
    <t>Ts15uc1647</t>
  </si>
  <si>
    <t>Abdul</t>
  </si>
  <si>
    <t>Not having smart phone</t>
  </si>
  <si>
    <t>Ts09ug4931</t>
  </si>
  <si>
    <t>Balraj</t>
  </si>
  <si>
    <t>99630 15688</t>
  </si>
  <si>
    <t>Own transport</t>
  </si>
  <si>
    <t>DL 1LAF 8568</t>
  </si>
  <si>
    <t>Manish kumar</t>
  </si>
  <si>
    <t>Burrari chok Delhi</t>
  </si>
  <si>
    <t>Manesh kumar</t>
  </si>
  <si>
    <t>TaTa ACE</t>
  </si>
  <si>
    <t>UP 14 GT 3245</t>
  </si>
  <si>
    <t>Prem nath</t>
  </si>
  <si>
    <t>Gale no 4 indra coloney shahibabad Ghaziabad</t>
  </si>
  <si>
    <t>Document not probait</t>
  </si>
  <si>
    <t>Tat</t>
  </si>
  <si>
    <t>Dl1 lac 2391</t>
  </si>
  <si>
    <t>Amit kumar</t>
  </si>
  <si>
    <t>D/62 old semapure delhi 110095</t>
  </si>
  <si>
    <t>Up14 ht 5076</t>
  </si>
  <si>
    <t>Neeraj</t>
  </si>
  <si>
    <t>C/342 janakpuri sahibabaad gajiyabad</t>
  </si>
  <si>
    <t>TATA motors</t>
  </si>
  <si>
    <t>DL 1L AF7809</t>
  </si>
  <si>
    <t>Ashish</t>
  </si>
  <si>
    <t>Sec 80 Noida phase 2</t>
  </si>
  <si>
    <t>All up and NCR</t>
  </si>
  <si>
    <t>DL 1LAH8053</t>
  </si>
  <si>
    <t>Yogi Yadav</t>
  </si>
  <si>
    <t>DL 1LAL2904</t>
  </si>
  <si>
    <t>Yes pal</t>
  </si>
  <si>
    <t>Ghaziabad meerut Road</t>
  </si>
  <si>
    <t>Local and NCR</t>
  </si>
  <si>
    <t>Not show Document</t>
  </si>
  <si>
    <t>UP 14GT8555</t>
  </si>
  <si>
    <t>Ghaziabad Lal Kuan</t>
  </si>
  <si>
    <t>DL 1LAE9113</t>
  </si>
  <si>
    <t>Santosh Kumar</t>
  </si>
  <si>
    <t>Up16hp5926</t>
  </si>
  <si>
    <t>Ram</t>
  </si>
  <si>
    <t>Noida fes 2</t>
  </si>
  <si>
    <t>No Documents</t>
  </si>
  <si>
    <t>DL 1LAD5003</t>
  </si>
  <si>
    <t>Arun</t>
  </si>
  <si>
    <t>Noida fhase 2</t>
  </si>
  <si>
    <t>Bolero picup</t>
  </si>
  <si>
    <t>DL 1LAE 7384</t>
  </si>
  <si>
    <t>Noida pesh 2</t>
  </si>
  <si>
    <t>Bolero pic up</t>
  </si>
  <si>
    <t>DL 1LV 9413</t>
  </si>
  <si>
    <t>Perdep</t>
  </si>
  <si>
    <t>Pradep</t>
  </si>
  <si>
    <t>DL 1Lz3857</t>
  </si>
  <si>
    <t>R s Pal</t>
  </si>
  <si>
    <t>R s pal</t>
  </si>
  <si>
    <t>All nct</t>
  </si>
  <si>
    <t>Thiner</t>
  </si>
  <si>
    <t>Avinish kumar singh</t>
  </si>
  <si>
    <t>Karol bagh</t>
  </si>
  <si>
    <t>Kotla Mubarakpur</t>
  </si>
  <si>
    <t>Visam Packers and Movers</t>
  </si>
  <si>
    <t>Nawabganj</t>
  </si>
  <si>
    <t>Asiyana lucknow</t>
  </si>
  <si>
    <t>Machine</t>
  </si>
  <si>
    <t>Padpadganz</t>
  </si>
  <si>
    <t>Mahindergadh</t>
  </si>
  <si>
    <t xml:space="preserve"> Hyderabad</t>
  </si>
  <si>
    <t xml:space="preserve">Najafghar </t>
  </si>
  <si>
    <t>Bhoopender</t>
  </si>
  <si>
    <t>MH04HD6330</t>
  </si>
  <si>
    <t>Govandi</t>
  </si>
  <si>
    <t>UP5220170015639</t>
  </si>
  <si>
    <t>MH03CV 5197</t>
  </si>
  <si>
    <t>Tauseef</t>
  </si>
  <si>
    <t>MH0320081666886</t>
  </si>
  <si>
    <t>DL1LAA7769</t>
  </si>
  <si>
    <t>Kayum khan</t>
  </si>
  <si>
    <t>UP76 20180006307</t>
  </si>
  <si>
    <t>TS07UF5659</t>
  </si>
  <si>
    <t>Afroz</t>
  </si>
  <si>
    <t>DLFAP013169762008</t>
  </si>
  <si>
    <t>KA453442</t>
  </si>
  <si>
    <t>Sayaed</t>
  </si>
  <si>
    <t>Bomanhali</t>
  </si>
  <si>
    <t>KA20150047336</t>
  </si>
  <si>
    <t>Goods</t>
  </si>
  <si>
    <t>Manoj</t>
  </si>
  <si>
    <t>MH03AH8555</t>
  </si>
  <si>
    <t>Raju shaikh</t>
  </si>
  <si>
    <t>MH0320120043308</t>
  </si>
  <si>
    <t>KA01AM6222</t>
  </si>
  <si>
    <t>Anbarasan</t>
  </si>
  <si>
    <t>Kormangala</t>
  </si>
  <si>
    <t>KA0120160006511</t>
  </si>
  <si>
    <t>Highway</t>
  </si>
  <si>
    <t>MH03CV3334</t>
  </si>
  <si>
    <t>MH0320160028854</t>
  </si>
  <si>
    <t>DL1LAE0534</t>
  </si>
  <si>
    <t>Karan pal</t>
  </si>
  <si>
    <t>Shiv verma</t>
  </si>
  <si>
    <t>BR44 20180054316</t>
  </si>
  <si>
    <t>NCR and other</t>
  </si>
  <si>
    <t>HR55AN1438</t>
  </si>
  <si>
    <t>Brijesh shah</t>
  </si>
  <si>
    <t>BR4420180054316</t>
  </si>
  <si>
    <t>DL1LAD7688</t>
  </si>
  <si>
    <t>Vikas verma</t>
  </si>
  <si>
    <t>UP 14 LT 4272</t>
  </si>
  <si>
    <t>RAJESH TIVARE</t>
  </si>
  <si>
    <t>Rajesh tivare</t>
  </si>
  <si>
    <t>Sec 23 sanjay nager Ghaziabad</t>
  </si>
  <si>
    <t>Up 1420170023216</t>
  </si>
  <si>
    <t>2531 4717 6289</t>
  </si>
  <si>
    <t>DL1LAJ5957</t>
  </si>
  <si>
    <t>Bablu</t>
  </si>
  <si>
    <t>UP80 200000244</t>
  </si>
  <si>
    <t>Up 14 FT 6332</t>
  </si>
  <si>
    <t>Ashish ghupta</t>
  </si>
  <si>
    <t>Ashesh ghupta</t>
  </si>
  <si>
    <t>Mohan nager rajender nagar edstrej area</t>
  </si>
  <si>
    <t>Up 1420150015132</t>
  </si>
  <si>
    <t>8362 4345 3379</t>
  </si>
  <si>
    <t>DL1LAF9645</t>
  </si>
  <si>
    <t>Tinku Kumar</t>
  </si>
  <si>
    <t>10/31/68 Tri nagar karol bagh</t>
  </si>
  <si>
    <t>BR0420170108502</t>
  </si>
  <si>
    <t>DL1LAE8248</t>
  </si>
  <si>
    <t>Rizwan</t>
  </si>
  <si>
    <t>Rajinder nagar Industrial area</t>
  </si>
  <si>
    <t>UP142019304556</t>
  </si>
  <si>
    <t>All UP ncr</t>
  </si>
  <si>
    <t>Dl1 lq 2264</t>
  </si>
  <si>
    <t>Mohammad shajid</t>
  </si>
  <si>
    <t>Shaheed nagar sahibabaad gajiyabad</t>
  </si>
  <si>
    <t>Up 114-20130011792</t>
  </si>
  <si>
    <t>5667-9795-7045</t>
  </si>
  <si>
    <t>Dl1 lae9484</t>
  </si>
  <si>
    <t>Bhagwaan</t>
  </si>
  <si>
    <t>Nand nagaree gagan takeej Delhi</t>
  </si>
  <si>
    <t>Up24-20150000069</t>
  </si>
  <si>
    <t>4425-7903-5860</t>
  </si>
  <si>
    <t>Ka19AF4017</t>
  </si>
  <si>
    <t>Prajeesh</t>
  </si>
  <si>
    <t>prajeesh</t>
  </si>
  <si>
    <t>Malemar kottara mangalore</t>
  </si>
  <si>
    <t>Mangalore</t>
  </si>
  <si>
    <t>Kottara</t>
  </si>
  <si>
    <t>Chethan</t>
  </si>
  <si>
    <t>MH01DR5320</t>
  </si>
  <si>
    <t>MH012017006049</t>
  </si>
  <si>
    <t>MH01CR4942</t>
  </si>
  <si>
    <t>MH3120090006204</t>
  </si>
  <si>
    <t>MH01CV8835</t>
  </si>
  <si>
    <t>Imamuddin shaikh</t>
  </si>
  <si>
    <t>MH01200762900</t>
  </si>
  <si>
    <t>Mh01cv8333</t>
  </si>
  <si>
    <t>Bhajan Bali</t>
  </si>
  <si>
    <t>Bhajan bali</t>
  </si>
  <si>
    <t>MH032008003130</t>
  </si>
  <si>
    <t>D L 1 LZ 6495</t>
  </si>
  <si>
    <t>Manesh</t>
  </si>
  <si>
    <t>Rajender nagar edstrej area shahibabad Ghaziabad</t>
  </si>
  <si>
    <t>Up1420190033043</t>
  </si>
  <si>
    <t>2372 4407 4312</t>
  </si>
  <si>
    <t>MH03CP7132</t>
  </si>
  <si>
    <t>ARSHAD</t>
  </si>
  <si>
    <t>Mh0320135652623</t>
  </si>
  <si>
    <t>TS08UE9784</t>
  </si>
  <si>
    <t>SyedMukram</t>
  </si>
  <si>
    <t>Mukram</t>
  </si>
  <si>
    <t>TS01320180013425</t>
  </si>
  <si>
    <t>Mahindra maxxtruck</t>
  </si>
  <si>
    <t>DL1LAL2506</t>
  </si>
  <si>
    <t>Ratan</t>
  </si>
  <si>
    <t>Dlf phase 1 industrial area faridabad</t>
  </si>
  <si>
    <t>UP7620190003191</t>
  </si>
  <si>
    <t>DL1LAH1633</t>
  </si>
  <si>
    <t>Rajat</t>
  </si>
  <si>
    <t>HR38CA2334</t>
  </si>
  <si>
    <t>18 feet</t>
  </si>
  <si>
    <t>HR38Z4272</t>
  </si>
  <si>
    <t>Dlf industrial area phase 1 faridabad</t>
  </si>
  <si>
    <t>DL1LAF7593</t>
  </si>
  <si>
    <t>Dl1LAh1903</t>
  </si>
  <si>
    <t>Sonu verma</t>
  </si>
  <si>
    <t>Sonu Verma</t>
  </si>
  <si>
    <t>Punjabi bhagh</t>
  </si>
  <si>
    <t>Up8020210027019</t>
  </si>
  <si>
    <t>Delhi ncr</t>
  </si>
  <si>
    <t>Dl1lAG4153</t>
  </si>
  <si>
    <t>Punjabi bhage</t>
  </si>
  <si>
    <t>Up8020210036436</t>
  </si>
  <si>
    <t>HR38AD0384</t>
  </si>
  <si>
    <t>Chandan kumar</t>
  </si>
  <si>
    <t>Dabua colony</t>
  </si>
  <si>
    <t>HR5120200011041</t>
  </si>
  <si>
    <t>DL1LW8676</t>
  </si>
  <si>
    <t>Lucky</t>
  </si>
  <si>
    <t>Lal Kuan delhi</t>
  </si>
  <si>
    <t>DL0920150299585</t>
  </si>
  <si>
    <t>DL 1 L AD 9928</t>
  </si>
  <si>
    <t>RAM GOPAL</t>
  </si>
  <si>
    <t>RAM gopal</t>
  </si>
  <si>
    <t>Rajender nager indestrej area shahibabad Ghaziabad</t>
  </si>
  <si>
    <t>Up1420170010256</t>
  </si>
  <si>
    <t>3216 8215 7863</t>
  </si>
  <si>
    <t>Dl1 lz 7881</t>
  </si>
  <si>
    <t>Saleem</t>
  </si>
  <si>
    <t>Said4 sahibabaad gajiyabad</t>
  </si>
  <si>
    <t>Up14 2023001440</t>
  </si>
  <si>
    <t>5334-8366-4854</t>
  </si>
  <si>
    <t>Dl1 laj 3932</t>
  </si>
  <si>
    <t>Susheel</t>
  </si>
  <si>
    <t>Up 14 19990000654</t>
  </si>
  <si>
    <t>DL 1LAH1583</t>
  </si>
  <si>
    <t>Vijay Kumar</t>
  </si>
  <si>
    <t>UP1420190004556</t>
  </si>
  <si>
    <t>DL 1 L AJ 8666</t>
  </si>
  <si>
    <t>Rajeev coloney mohan nagar shahibabad</t>
  </si>
  <si>
    <t>DL 1 LAC 1276</t>
  </si>
  <si>
    <t>Rajveer shing</t>
  </si>
  <si>
    <t>Shubhash park naven shahibabad Ghaziabad</t>
  </si>
  <si>
    <t>Dl 1 lx 6955</t>
  </si>
  <si>
    <t>Ranjeet kumar</t>
  </si>
  <si>
    <t>288/31 camp krishna colonymain basti delhi 59</t>
  </si>
  <si>
    <t>Dl1 lah 2542</t>
  </si>
  <si>
    <t>Rajev lal</t>
  </si>
  <si>
    <t>295 t camp krishna colonymain basti delhi 59</t>
  </si>
  <si>
    <t>Up14kt3426</t>
  </si>
  <si>
    <t>Sadan</t>
  </si>
  <si>
    <t>Govind puri ghaziyabad</t>
  </si>
  <si>
    <t>Saden</t>
  </si>
  <si>
    <t>Dl1lz9334</t>
  </si>
  <si>
    <t>Karawal naga new delhi</t>
  </si>
  <si>
    <t>Dl1lu8229</t>
  </si>
  <si>
    <t>Pocket Rohini new delhi</t>
  </si>
  <si>
    <t>DL 1LAE8248</t>
  </si>
  <si>
    <t>Rajinder nagar Sahibabad</t>
  </si>
  <si>
    <t>DL 1LM6715</t>
  </si>
  <si>
    <t>Pappu pal</t>
  </si>
  <si>
    <t>Karwal Nagar</t>
  </si>
  <si>
    <t>DL 1LAF0944</t>
  </si>
  <si>
    <t>steel</t>
  </si>
  <si>
    <t>jhilmil</t>
  </si>
  <si>
    <t>azadpur</t>
  </si>
  <si>
    <t>cement</t>
  </si>
  <si>
    <t>fuentirue</t>
  </si>
  <si>
    <t>kriti nagar</t>
  </si>
  <si>
    <t>shalimar bagh</t>
  </si>
  <si>
    <t>Fittings items</t>
  </si>
  <si>
    <t>Sikanderpur to Manesar</t>
  </si>
  <si>
    <t>Khandsa to sec 102 Gurgaon</t>
  </si>
  <si>
    <t>Yadav Glass and Hardware</t>
  </si>
  <si>
    <t>Baba ka dhal</t>
  </si>
  <si>
    <t>Kesavpuram</t>
  </si>
  <si>
    <t>Sector 128</t>
  </si>
  <si>
    <t>Noida 181</t>
  </si>
  <si>
    <t>Sector 43</t>
  </si>
  <si>
    <t>Mangaluru</t>
  </si>
  <si>
    <t>Lohadi ghaziabad</t>
  </si>
  <si>
    <t>Shaeet</t>
  </si>
  <si>
    <t>Sector 9</t>
  </si>
  <si>
    <t>mehtab alam,</t>
  </si>
  <si>
    <t>8505803872+</t>
  </si>
  <si>
    <t>furtitre</t>
  </si>
  <si>
    <t>delhiq</t>
  </si>
  <si>
    <t>deljhi</t>
  </si>
  <si>
    <t>furtnireyu</t>
  </si>
  <si>
    <t>narela</t>
  </si>
  <si>
    <t>amit srivastva</t>
  </si>
  <si>
    <t>drum</t>
  </si>
  <si>
    <t>site iv sahibabad</t>
  </si>
  <si>
    <t>kashmiri gate</t>
  </si>
  <si>
    <t>AMIT SRFIVASTVA</t>
  </si>
  <si>
    <t>DRUM</t>
  </si>
  <si>
    <t>KASHMIRI GATE</t>
  </si>
  <si>
    <t>SITE IV SAHIBABAD</t>
  </si>
  <si>
    <t>DELHI</t>
  </si>
  <si>
    <t>Rubbers Dia samples</t>
  </si>
  <si>
    <t>Plot no. 23, sector 25 faridabad haryana</t>
  </si>
  <si>
    <t>Plot no. 288, udyog vihar phase 1, gurgaon</t>
  </si>
  <si>
    <t>Almiraha</t>
  </si>
  <si>
    <t>Aarol</t>
  </si>
  <si>
    <t>Kanpur Dehat</t>
  </si>
  <si>
    <t>Truck 17 feet</t>
  </si>
  <si>
    <t>Up16ET3348</t>
  </si>
  <si>
    <t>Virender</t>
  </si>
  <si>
    <t>Village ,Lakhnwali post surajpur district Gautam Buddh Nagar pin code 201306</t>
  </si>
  <si>
    <t>Up1620130008484</t>
  </si>
  <si>
    <t>KA517162</t>
  </si>
  <si>
    <t>Mohammed SAHAFYULLA</t>
  </si>
  <si>
    <t>KA5120150004698</t>
  </si>
  <si>
    <t>Manoj Barik</t>
  </si>
  <si>
    <t>KA03AA1973</t>
  </si>
  <si>
    <t>Ameen</t>
  </si>
  <si>
    <t>KA0120050005242</t>
  </si>
  <si>
    <t>Highway road</t>
  </si>
  <si>
    <t>Ashok layland</t>
  </si>
  <si>
    <t>KA01AN4947</t>
  </si>
  <si>
    <t>Muneer pasha</t>
  </si>
  <si>
    <t>KA0920030015650</t>
  </si>
  <si>
    <t>Manoj barik</t>
  </si>
  <si>
    <t>Super s</t>
  </si>
  <si>
    <t>KA11A4728</t>
  </si>
  <si>
    <t>Munner pasha</t>
  </si>
  <si>
    <t>Basha</t>
  </si>
  <si>
    <t>KA5120150017706</t>
  </si>
  <si>
    <t>DL1LT0919</t>
  </si>
  <si>
    <t>Amardeep</t>
  </si>
  <si>
    <t>Okhla phase 1 delhi</t>
  </si>
  <si>
    <t>DL120220035592</t>
  </si>
  <si>
    <t>Tata Ace 7 feet</t>
  </si>
  <si>
    <t>DL1LX1522</t>
  </si>
  <si>
    <t>DL1LV8861</t>
  </si>
  <si>
    <t>Okhla phase 2 delhi</t>
  </si>
  <si>
    <t>UP5720130014543</t>
  </si>
  <si>
    <t>Mh03cv2730</t>
  </si>
  <si>
    <t>Rajendra Yadav</t>
  </si>
  <si>
    <t>Gtb</t>
  </si>
  <si>
    <t>Mh0320080031882</t>
  </si>
  <si>
    <t>DL 1 LV9690</t>
  </si>
  <si>
    <t>Up 14 20190028521</t>
  </si>
  <si>
    <t>3970 9792 5267</t>
  </si>
  <si>
    <t>Up 16 kT 7703</t>
  </si>
  <si>
    <t>Up 1320120001551</t>
  </si>
  <si>
    <t>7494 3538 9166</t>
  </si>
  <si>
    <t>MH47AW2854</t>
  </si>
  <si>
    <t>Jamir</t>
  </si>
  <si>
    <t>Mohd Bashir</t>
  </si>
  <si>
    <t>MH0120190035727</t>
  </si>
  <si>
    <t>KA458645</t>
  </si>
  <si>
    <t>Nenjappa</t>
  </si>
  <si>
    <t>KA0120120004631</t>
  </si>
  <si>
    <t>Dl1 LAA5620</t>
  </si>
  <si>
    <t>Aasif khan</t>
  </si>
  <si>
    <t>M4u mehar mohit sharma metro stesan shshibabad ghaziabad</t>
  </si>
  <si>
    <t>UP14 20190049339</t>
  </si>
  <si>
    <t>6209-1900-0229</t>
  </si>
  <si>
    <t>DL1 LAJ1630</t>
  </si>
  <si>
    <t>Mohammad aasig</t>
  </si>
  <si>
    <t>Rajendr nagar sahibabaad gajiyabad</t>
  </si>
  <si>
    <t>Up17 20190011824</t>
  </si>
  <si>
    <t>3712-9127-0417</t>
  </si>
  <si>
    <t>Tata ace 8 feet</t>
  </si>
  <si>
    <t>DL1LAE7562</t>
  </si>
  <si>
    <t>I125 A lal Kuan mb road</t>
  </si>
  <si>
    <t>DL0320140481918</t>
  </si>
  <si>
    <t>SJL2327749</t>
  </si>
  <si>
    <t>DL 1LAA7808</t>
  </si>
  <si>
    <t>Ramesh chand Tanwar</t>
  </si>
  <si>
    <t>714 horam sanjay colony bhati mains</t>
  </si>
  <si>
    <t>Super carry</t>
  </si>
  <si>
    <t>DL1LAE9625</t>
  </si>
  <si>
    <t>Harender singh</t>
  </si>
  <si>
    <t>Faruk</t>
  </si>
  <si>
    <t>A191 JJR CAMP OKHLA PH. 2 DELHI</t>
  </si>
  <si>
    <t>JH1320210002015</t>
  </si>
  <si>
    <t>DL1LAH8705</t>
  </si>
  <si>
    <t>Ram charan singh</t>
  </si>
  <si>
    <t>Up9020110000231</t>
  </si>
  <si>
    <t>Dl1 lah 3405</t>
  </si>
  <si>
    <t>Mohammad ali</t>
  </si>
  <si>
    <t>Sectr 63 Noida</t>
  </si>
  <si>
    <t>Up14 20190016645</t>
  </si>
  <si>
    <t>6366-7600-9069</t>
  </si>
  <si>
    <t>Up14JT2637</t>
  </si>
  <si>
    <t>AkhTar Ale</t>
  </si>
  <si>
    <t>Aktar ale</t>
  </si>
  <si>
    <t>Hindan pusta balaje vihar mohan nager Ghaziabad</t>
  </si>
  <si>
    <t>Up1420150004916</t>
  </si>
  <si>
    <t>2508 3234 8830</t>
  </si>
  <si>
    <t>Dl1 lz 7641</t>
  </si>
  <si>
    <t>Ravindra singh</t>
  </si>
  <si>
    <t>4/139 trilok pure delhi</t>
  </si>
  <si>
    <t>Dl09, 20110137771</t>
  </si>
  <si>
    <t>7693-7286-3116</t>
  </si>
  <si>
    <t>DL 1LH1002</t>
  </si>
  <si>
    <t>Mohan nagar edstrej area shahibabad</t>
  </si>
  <si>
    <t>Up 1420210047290</t>
  </si>
  <si>
    <t>3809 4803 7860</t>
  </si>
  <si>
    <t>Pijgglo</t>
  </si>
  <si>
    <t>DL51GD7937</t>
  </si>
  <si>
    <t>Ravi singh</t>
  </si>
  <si>
    <t>Mandoli</t>
  </si>
  <si>
    <t>Mp30N-2016-0133537</t>
  </si>
  <si>
    <t>Up14MT1228</t>
  </si>
  <si>
    <t>Radhe</t>
  </si>
  <si>
    <t>Up 1420040006931</t>
  </si>
  <si>
    <t>4826 8281 4219</t>
  </si>
  <si>
    <t>Golden cargo movers</t>
  </si>
  <si>
    <t>A 240 sec 69</t>
  </si>
  <si>
    <t>Any item</t>
  </si>
  <si>
    <t>No average</t>
  </si>
  <si>
    <t>09ASAPG8997N1ZT</t>
  </si>
  <si>
    <t>Depend customer</t>
  </si>
  <si>
    <t>ss4001919@gmail.com</t>
  </si>
  <si>
    <t>Chauhan traders</t>
  </si>
  <si>
    <t>Sec 63 Noida</t>
  </si>
  <si>
    <t>09CLFPK3023HIZA</t>
  </si>
  <si>
    <t>N/a</t>
  </si>
  <si>
    <t>10km/12km</t>
  </si>
  <si>
    <t>19-Aug</t>
  </si>
  <si>
    <t>09-Aug</t>
  </si>
  <si>
    <t>Bhoopender Singh</t>
  </si>
  <si>
    <t>Mahindra supro</t>
  </si>
  <si>
    <t>Up 16FT 3801</t>
  </si>
  <si>
    <t>Ts07U5659</t>
  </si>
  <si>
    <t>Ok to work</t>
  </si>
  <si>
    <t>Dl1 AF7824</t>
  </si>
  <si>
    <t>Akhilesh yadav</t>
  </si>
  <si>
    <t>Babana industrial eriya c3 delhi</t>
  </si>
  <si>
    <t>, 7217691512</t>
  </si>
  <si>
    <t>4e</t>
  </si>
  <si>
    <t>Up14 ft4812</t>
  </si>
  <si>
    <t>Gajiyabad</t>
  </si>
  <si>
    <t>Mahendra</t>
  </si>
  <si>
    <t>Dl1 laf 7824</t>
  </si>
  <si>
    <t>Akhilesh kumar</t>
  </si>
  <si>
    <t>B33 vikas enclave prem nagar nithare</t>
  </si>
  <si>
    <t>Up 16 kt 6888</t>
  </si>
  <si>
    <t>Src lojistik</t>
  </si>
  <si>
    <t>491 Sector 69 tpt nagar Noida</t>
  </si>
  <si>
    <t>All indiya</t>
  </si>
  <si>
    <t>Not provaid DACUMENT</t>
  </si>
  <si>
    <t>TS13UB7317</t>
  </si>
  <si>
    <t>Aleem</t>
  </si>
  <si>
    <t>Tata Mehndra</t>
  </si>
  <si>
    <t>Mudura</t>
  </si>
  <si>
    <t>NI</t>
  </si>
  <si>
    <t>He has his own.</t>
  </si>
  <si>
    <t>TS13UD0566</t>
  </si>
  <si>
    <t>ASIF Nagar</t>
  </si>
  <si>
    <t>Dl 1 LAA 7169</t>
  </si>
  <si>
    <t>Cs/182 kandoli nd</t>
  </si>
  <si>
    <t>Sunel kumar</t>
  </si>
  <si>
    <t>Not documents provided</t>
  </si>
  <si>
    <t>Dl1 q 3051</t>
  </si>
  <si>
    <t>Sanjay kumar</t>
  </si>
  <si>
    <t>Palam viharND</t>
  </si>
  <si>
    <t>Not provide documents</t>
  </si>
  <si>
    <t>TaTa ace</t>
  </si>
  <si>
    <t>DL 1 LQ 0966</t>
  </si>
  <si>
    <t>Lalman shing</t>
  </si>
  <si>
    <t>F88 BLkf siraj pur nd</t>
  </si>
  <si>
    <t>ND</t>
  </si>
  <si>
    <t>Amit sharma</t>
  </si>
  <si>
    <t>Dl1LX1986</t>
  </si>
  <si>
    <t>Sec 6 near park Noida</t>
  </si>
  <si>
    <t>Sanjay Kumar Prasad</t>
  </si>
  <si>
    <t>DL 1LAB4519</t>
  </si>
  <si>
    <t>A 325 Mayur vihar delhi</t>
  </si>
  <si>
    <t>DL 16Q0966</t>
  </si>
  <si>
    <t>Manish Singh</t>
  </si>
  <si>
    <t>F 88 sirasq pur new Delhi</t>
  </si>
  <si>
    <t>All NCR</t>
  </si>
  <si>
    <t>Ravindra</t>
  </si>
  <si>
    <t>UP 16DT3990</t>
  </si>
  <si>
    <t>Gautam Buddha Nagar dadri road Noida</t>
  </si>
  <si>
    <t>All india</t>
  </si>
  <si>
    <t>Up16dt3990</t>
  </si>
  <si>
    <t>Gautam puri dadri</t>
  </si>
  <si>
    <t>UP 16GT6553</t>
  </si>
  <si>
    <t>Krishna Kumar</t>
  </si>
  <si>
    <t>Habitpur peer vihar sec 122 Noida</t>
  </si>
  <si>
    <t>Up16gt6553</t>
  </si>
  <si>
    <t>Krishan Kumar</t>
  </si>
  <si>
    <t>Haibatpur sec 122</t>
  </si>
  <si>
    <t>Krishan kumar</t>
  </si>
  <si>
    <t>Up16bt5205</t>
  </si>
  <si>
    <t>Arun shukla</t>
  </si>
  <si>
    <t>Ghari</t>
  </si>
  <si>
    <t>9-Week</t>
  </si>
  <si>
    <t>Navi Mumbai</t>
  </si>
  <si>
    <t>MH43BX2290</t>
  </si>
  <si>
    <t>Kailash</t>
  </si>
  <si>
    <t>Sanpada</t>
  </si>
  <si>
    <t>GJ1920130000321</t>
  </si>
  <si>
    <t>MH43BX6496</t>
  </si>
  <si>
    <t>Sanjay pandey</t>
  </si>
  <si>
    <t>RJ3020160006387</t>
  </si>
  <si>
    <t>MH01DR8819</t>
  </si>
  <si>
    <t>Koparkhairane</t>
  </si>
  <si>
    <t>MH11201500008917</t>
  </si>
  <si>
    <t>DL1LAF5634</t>
  </si>
  <si>
    <t>AMOJ kumar</t>
  </si>
  <si>
    <t>Anoop</t>
  </si>
  <si>
    <t>W 26 okhla phase 2 delhi</t>
  </si>
  <si>
    <t>DL0320160526976</t>
  </si>
  <si>
    <t>Tata ace 7 feet</t>
  </si>
  <si>
    <t>DL1LAB8697</t>
  </si>
  <si>
    <t>Amoj kumar</t>
  </si>
  <si>
    <t>Anoop kumar</t>
  </si>
  <si>
    <t>W26 okhla ph.2 delhi</t>
  </si>
  <si>
    <t>DL1 Lx 0730</t>
  </si>
  <si>
    <t>Radey</t>
  </si>
  <si>
    <t>Up1420040006931</t>
  </si>
  <si>
    <t>DL1 AC 1276</t>
  </si>
  <si>
    <t>Up 1420190028521</t>
  </si>
  <si>
    <t>Dl51 gd 8088</t>
  </si>
  <si>
    <t>Sonpan sharma</t>
  </si>
  <si>
    <t>Sec 63 noida</t>
  </si>
  <si>
    <t>Dl0-820130207320</t>
  </si>
  <si>
    <t>8485-5499-6052</t>
  </si>
  <si>
    <t>Kunal Traders</t>
  </si>
  <si>
    <t>Vasundhara Sec 5</t>
  </si>
  <si>
    <t>Kunal</t>
  </si>
  <si>
    <t>SEDRT4565T</t>
  </si>
  <si>
    <t>Vasundhara Sector 3</t>
  </si>
  <si>
    <t>Harsh Bhai</t>
  </si>
  <si>
    <t>DYUTE9810P</t>
  </si>
  <si>
    <t>B2b onboard</t>
  </si>
  <si>
    <t>Harkesh nagar delhi</t>
  </si>
  <si>
    <t>Logistics</t>
  </si>
  <si>
    <t>barikmanoj601@gmail.com</t>
  </si>
  <si>
    <t>KCDNPL1464</t>
  </si>
  <si>
    <t>39,Shivaganga Mutt Road, 1st Main,Chamrapet, Bengaluru</t>
  </si>
  <si>
    <t>Gupta paints and hardware</t>
  </si>
  <si>
    <t>Sohna</t>
  </si>
  <si>
    <t>Kruti nagar delhi</t>
  </si>
  <si>
    <t>Shalimar bagh</t>
  </si>
  <si>
    <t>SM Traders</t>
  </si>
  <si>
    <t>Muneeb</t>
  </si>
  <si>
    <t>300kg</t>
  </si>
  <si>
    <t>Krishna plywood</t>
  </si>
  <si>
    <t>Athul Kumar</t>
  </si>
  <si>
    <t>36AFVPG8207K1ZX</t>
  </si>
  <si>
    <t>AFVPG8207</t>
  </si>
  <si>
    <t>20pm</t>
  </si>
  <si>
    <t>sonu chemical plant</t>
  </si>
  <si>
    <t>jhilmil industrail area delhi</t>
  </si>
  <si>
    <t>sobu sharma</t>
  </si>
  <si>
    <t>DFGEY5287Q</t>
  </si>
  <si>
    <t>Kamal Furniture Plant</t>
  </si>
  <si>
    <t>Site Iv Shahhed Nagar UP</t>
  </si>
  <si>
    <t>DERFA2596W</t>
  </si>
  <si>
    <t>Lavish Booklet</t>
  </si>
  <si>
    <t>Vasundhara Sector 4 UP</t>
  </si>
  <si>
    <t>Kamal Sharma</t>
  </si>
  <si>
    <t>DERFE8541Q</t>
  </si>
  <si>
    <t>5+00</t>
  </si>
  <si>
    <t>mh43Bx6364</t>
  </si>
  <si>
    <t>UP5420140007470</t>
  </si>
  <si>
    <t>MH43BF8309</t>
  </si>
  <si>
    <t>Kailas anaji</t>
  </si>
  <si>
    <t>Kailash anaji</t>
  </si>
  <si>
    <t>MH0420039155698</t>
  </si>
  <si>
    <t>MH43BP8424</t>
  </si>
  <si>
    <t>MH0120090027417</t>
  </si>
  <si>
    <t>MH43BX4008</t>
  </si>
  <si>
    <t>Mh0220086433358</t>
  </si>
  <si>
    <t>DL1LAH6151</t>
  </si>
  <si>
    <t>Anjar ansari</t>
  </si>
  <si>
    <t>HR51 20150335845</t>
  </si>
  <si>
    <t>All over</t>
  </si>
  <si>
    <t>DL1LAF5499</t>
  </si>
  <si>
    <t>Ansari</t>
  </si>
  <si>
    <t>HR5120150335845</t>
  </si>
  <si>
    <t>MH06BW6407</t>
  </si>
  <si>
    <t>Yadav Kumar</t>
  </si>
  <si>
    <t>Gagan</t>
  </si>
  <si>
    <t>MH432006524665</t>
  </si>
  <si>
    <t>MH43BR4827</t>
  </si>
  <si>
    <t>Gupta</t>
  </si>
  <si>
    <t>Rajput</t>
  </si>
  <si>
    <t>MH012006542166</t>
  </si>
  <si>
    <t>20feet</t>
  </si>
  <si>
    <t>UP78 CN 4157</t>
  </si>
  <si>
    <t>Salim</t>
  </si>
  <si>
    <t>Lalman</t>
  </si>
  <si>
    <t>UP7120042801440</t>
  </si>
  <si>
    <t>DL 1LL5867</t>
  </si>
  <si>
    <t>Radhe pal</t>
  </si>
  <si>
    <t>Rhade pal</t>
  </si>
  <si>
    <t>Up16gt8552</t>
  </si>
  <si>
    <t>Vishnu kumar</t>
  </si>
  <si>
    <t>Sector 121 noida</t>
  </si>
  <si>
    <t>Up8620060019639</t>
  </si>
  <si>
    <t>Up16gt8875</t>
  </si>
  <si>
    <t>Rajeev Singh</t>
  </si>
  <si>
    <t>UP 19FT4812</t>
  </si>
  <si>
    <t>UP78 CT 1099</t>
  </si>
  <si>
    <t>UP78 6320120003527</t>
  </si>
  <si>
    <t>UP78 DN 1925</t>
  </si>
  <si>
    <t>Fagoo gupta</t>
  </si>
  <si>
    <t>UP78 20180035904</t>
  </si>
  <si>
    <t>Container</t>
  </si>
  <si>
    <t>HR 38AD7272</t>
  </si>
  <si>
    <t>Subhas Kumar</t>
  </si>
  <si>
    <t>Sec 3 Ballabgarh 121004</t>
  </si>
  <si>
    <t>Suresh Kumar</t>
  </si>
  <si>
    <t>UP 16BT9303</t>
  </si>
  <si>
    <t>Sec 71 Noida 201301</t>
  </si>
  <si>
    <t>Maruti motors</t>
  </si>
  <si>
    <t>DL 1AC1276</t>
  </si>
  <si>
    <t>Rajender nagar industrial area Ghaziabad</t>
  </si>
  <si>
    <t>Rajender nagar industrial Ghaziabad</t>
  </si>
  <si>
    <t>B2B</t>
  </si>
  <si>
    <t>#16,Shop No.2,3rd Main,2nd Cross,New Tharagupet, Bengaluru</t>
  </si>
  <si>
    <t>Manoj kumar Barik</t>
  </si>
  <si>
    <t>79/03,3rd Main. New Tharagupet</t>
  </si>
  <si>
    <t>Rice</t>
  </si>
  <si>
    <t>#21/1 3rd Main road,New Tharagupet, Bangalore 560002</t>
  </si>
  <si>
    <t>13/1 New Tharagupet 3rd Main road</t>
  </si>
  <si>
    <t>29,4th Main Road, Tharagupet, Bangalore</t>
  </si>
  <si>
    <t>Dry Fruits and spices</t>
  </si>
  <si>
    <t>Chemical Products</t>
  </si>
  <si>
    <t>Shree Visam packers and movers</t>
  </si>
  <si>
    <t>Varanasi</t>
  </si>
  <si>
    <t>steel cemen t</t>
  </si>
  <si>
    <t>Shitla marble</t>
  </si>
  <si>
    <t>Tiales</t>
  </si>
  <si>
    <t>Sec 34 Gurgaon To Rangpuri</t>
  </si>
  <si>
    <t>Sikanderpur To kanhai</t>
  </si>
  <si>
    <t>Shultanpur metro</t>
  </si>
  <si>
    <t>Rewadi</t>
  </si>
  <si>
    <t>Dr fixit</t>
  </si>
  <si>
    <t>Iffco chouk</t>
  </si>
  <si>
    <t>MH43BX0039</t>
  </si>
  <si>
    <t>MH4320090022517</t>
  </si>
  <si>
    <t>MH16CC0523</t>
  </si>
  <si>
    <t>Naneshwer</t>
  </si>
  <si>
    <t>Mumbai Sanpada</t>
  </si>
  <si>
    <t>MH1620091216648</t>
  </si>
  <si>
    <t>Morning, evening</t>
  </si>
  <si>
    <t>Shahrukh shaikh</t>
  </si>
  <si>
    <t>MH43BB1811</t>
  </si>
  <si>
    <t>Satyanarayan</t>
  </si>
  <si>
    <t>Navi mumbai</t>
  </si>
  <si>
    <t>MH4320070021029</t>
  </si>
  <si>
    <t>Hr67d6331</t>
  </si>
  <si>
    <t>Raj Kumar</t>
  </si>
  <si>
    <t>MH02FG6386</t>
  </si>
  <si>
    <t>MD aftab</t>
  </si>
  <si>
    <t>UP4220110012982</t>
  </si>
  <si>
    <t>MH01CV9563</t>
  </si>
  <si>
    <t>Abu sufiyan</t>
  </si>
  <si>
    <t>MH4320140007293</t>
  </si>
  <si>
    <t>MH04KX1889</t>
  </si>
  <si>
    <t>Mohd irshad</t>
  </si>
  <si>
    <t>MH4320140008633</t>
  </si>
  <si>
    <t>Hr67c8798</t>
  </si>
  <si>
    <t>AP28TD4001</t>
  </si>
  <si>
    <t>Mojes</t>
  </si>
  <si>
    <t>Mangalghat</t>
  </si>
  <si>
    <t>KASS20150000180</t>
  </si>
  <si>
    <t>UP78 CN 1458</t>
  </si>
  <si>
    <t>Sudeep swasthi</t>
  </si>
  <si>
    <t>Sudeep</t>
  </si>
  <si>
    <t>UP7870200377111</t>
  </si>
  <si>
    <t>TS13UD0722</t>
  </si>
  <si>
    <t>Shaik Ahmed</t>
  </si>
  <si>
    <t>Murath nagar Mehdipatnam</t>
  </si>
  <si>
    <t>AP01320120014756</t>
  </si>
  <si>
    <t>Local district</t>
  </si>
  <si>
    <t>DL1LAC9756</t>
  </si>
  <si>
    <t>Kalka ji industrial area gate no. 2 delhi</t>
  </si>
  <si>
    <t>BR3020160058272</t>
  </si>
  <si>
    <t>Mahindra maxxtruck 9 feet</t>
  </si>
  <si>
    <t>DL1LAJ1510</t>
  </si>
  <si>
    <t>Ankur</t>
  </si>
  <si>
    <t>Kalkaji industrial area gate no. 2 delhi</t>
  </si>
  <si>
    <t>DL0320090089235</t>
  </si>
  <si>
    <t>DL1LAG1314</t>
  </si>
  <si>
    <t>UP78 GN 8766</t>
  </si>
  <si>
    <t>UP78 CN 5345</t>
  </si>
  <si>
    <t>Virendra</t>
  </si>
  <si>
    <t>Verendra</t>
  </si>
  <si>
    <t>UP78 782016000666</t>
  </si>
  <si>
    <t>UP78 70200377111</t>
  </si>
  <si>
    <t>Dowry Articles</t>
  </si>
  <si>
    <t>Party will pay on delivery of goods.</t>
  </si>
  <si>
    <t>Jareeb Choki</t>
  </si>
  <si>
    <t>SITE IV UP</t>
  </si>
  <si>
    <t>AZADPUR</t>
  </si>
  <si>
    <t>Sikanderpur to dasai</t>
  </si>
  <si>
    <t>Sec 10 to sohna</t>
  </si>
  <si>
    <t>Escort</t>
  </si>
  <si>
    <t>Steal product</t>
  </si>
  <si>
    <t>15/5, Escort, matura road, faridabad</t>
  </si>
  <si>
    <t>Okhla phase 1, new Delhi</t>
  </si>
  <si>
    <t>Murali &amp; plywood</t>
  </si>
  <si>
    <t>Venkatesh babu</t>
  </si>
  <si>
    <t>29ACZPR3110R1ZL</t>
  </si>
  <si>
    <t>https://drive.google.com/open?id=1z3qFeLHxDTg9Co2Pigvi6z9XBL9swn7E</t>
  </si>
  <si>
    <t>https://drive.google.com/open?id=1e81RKimKLRluK-6OvNAX5fvYnRS4xgdN</t>
  </si>
  <si>
    <t>10km</t>
  </si>
  <si>
    <t>Gns enterprise</t>
  </si>
  <si>
    <t>Taverkare main road, near forum mall</t>
  </si>
  <si>
    <t>Tiles and Ceramic</t>
  </si>
  <si>
    <t>5ton</t>
  </si>
  <si>
    <t>29AFIPV0471P1ZM</t>
  </si>
  <si>
    <t>https://drive.google.com/open?id=1kZt65QeWOTmfP7MGTIMM6xI7Io37MpI0</t>
  </si>
  <si>
    <t>https://drive.google.com/open?id=1vi7yN9TlmG93ROHjgeu06EANJMXkvJDM</t>
  </si>
  <si>
    <t>15klm</t>
  </si>
  <si>
    <t>SRI Maruti playwoods</t>
  </si>
  <si>
    <t>#6,Bhuvanappa Layout, Hosur Road. DRC Post, Opp the forum mall,560029, Bangalore</t>
  </si>
  <si>
    <t>KA Balaji</t>
  </si>
  <si>
    <t>All kind of glass and Plywoods</t>
  </si>
  <si>
    <t>29ADDPB1004D1ZH</t>
  </si>
  <si>
    <t>https://drive.google.com/open?id=1Gui8MNNoJCH-hoU1iFszf0J8e2IrczXA</t>
  </si>
  <si>
    <t>https://drive.google.com/open?id=1t00mbItjvzT7vAWXsfhPj7o6HrbxBdKj</t>
  </si>
  <si>
    <t>V.M Studio</t>
  </si>
  <si>
    <t>Navi Mumbai Turba</t>
  </si>
  <si>
    <t>Patel</t>
  </si>
  <si>
    <t>Ceramic</t>
  </si>
  <si>
    <t>27AAUFV3600R1ZC</t>
  </si>
  <si>
    <t>AJVPB8530D</t>
  </si>
  <si>
    <t>50KM</t>
  </si>
  <si>
    <t>9.am</t>
  </si>
  <si>
    <t>8.pm</t>
  </si>
  <si>
    <t>abhijeetnanavare6@gmail.com</t>
  </si>
  <si>
    <t>Maruti Marble</t>
  </si>
  <si>
    <t>Kothari</t>
  </si>
  <si>
    <t>27ADGPK4666F1ZF</t>
  </si>
  <si>
    <t>ADGPK4623F</t>
  </si>
  <si>
    <t>30KM</t>
  </si>
  <si>
    <t>9.30.am</t>
  </si>
  <si>
    <t>7.pm</t>
  </si>
  <si>
    <t>SR hardware and sons</t>
  </si>
  <si>
    <t>No22, Ground floor,Doddamutthaappa Garden, Taverkare, Bangalore</t>
  </si>
  <si>
    <t>Faheem</t>
  </si>
  <si>
    <t>29AEKFS0205B1ZF</t>
  </si>
  <si>
    <t>https://drive.google.com/open?id=1edmax--FTnHRLkOJpVqMDrU7-C0E1GkY</t>
  </si>
  <si>
    <t>https://drive.google.com/open?id=199FP8viAOTM9mc0qWkB-xDZKydhoBRgN</t>
  </si>
  <si>
    <t>shimon.hiwale1@gmail.com</t>
  </si>
  <si>
    <t>Krishna Ceramic &amp; Plumbing</t>
  </si>
  <si>
    <t>A 2 572 Sector 21 Turbhe</t>
  </si>
  <si>
    <t>Mansa Rothore</t>
  </si>
  <si>
    <t>27EFLPS7829D3ZT</t>
  </si>
  <si>
    <t>EFLPM8792R</t>
  </si>
  <si>
    <t>KR electrical &amp; hardware</t>
  </si>
  <si>
    <t>#1,8/19,old Gurappanapalya, Bannerghatta Road Cross</t>
  </si>
  <si>
    <t>Kunnar ram</t>
  </si>
  <si>
    <t>Hardware,paints</t>
  </si>
  <si>
    <t>29APYPP6794H1ZM</t>
  </si>
  <si>
    <t>https://drive.google.com/open?id=1ejyskBov3HXNsi-JDMMe2TpwJV-mx5at</t>
  </si>
  <si>
    <t>DLYPB7497E</t>
  </si>
  <si>
    <t>https://drive.google.com/open?id=1mXeAvAnsiv6eKJgk82VSRznwqPI0pMlp</t>
  </si>
  <si>
    <t>Paras distributors</t>
  </si>
  <si>
    <t>2 bba main road mandawli faisapur delhi</t>
  </si>
  <si>
    <t>Paras</t>
  </si>
  <si>
    <t>07AAOFP30710120</t>
  </si>
  <si>
    <t>AAOFP3071C</t>
  </si>
  <si>
    <t xml:space="preserve">#7, Mathrusree ComplexThavarekete Main road, Bengaluru  </t>
  </si>
  <si>
    <t>Ashok Leyland dost LS</t>
  </si>
  <si>
    <t>KA51AG4291</t>
  </si>
  <si>
    <t>Nayas khan</t>
  </si>
  <si>
    <t>BTM 1st stage</t>
  </si>
  <si>
    <t>BTM Bangalore</t>
  </si>
  <si>
    <t>Nayaz khan</t>
  </si>
  <si>
    <t>All type</t>
  </si>
  <si>
    <t>4wheeler</t>
  </si>
  <si>
    <t>Ashoklaylend</t>
  </si>
  <si>
    <t>KA01AK0290</t>
  </si>
  <si>
    <t>Asif pasha</t>
  </si>
  <si>
    <t>BTM, Bangalore</t>
  </si>
  <si>
    <t>BTM</t>
  </si>
  <si>
    <t>DL 1LAB1108</t>
  </si>
  <si>
    <t>Bhushan Yadav</t>
  </si>
  <si>
    <t>Bhooshan Yadav</t>
  </si>
  <si>
    <t>DL 1LAG2693</t>
  </si>
  <si>
    <t>DL 1LAF5680</t>
  </si>
  <si>
    <t>Shashi Bhushan singh</t>
  </si>
  <si>
    <t>Dl1lx6497</t>
  </si>
  <si>
    <t>Sector 168 noida</t>
  </si>
  <si>
    <t>Dl1lad5415</t>
  </si>
  <si>
    <t>Pramod</t>
  </si>
  <si>
    <t>Dl1lt1504</t>
  </si>
  <si>
    <t>25-Augg</t>
  </si>
  <si>
    <t>#7, Mathrusree complex,Thavarekere main Road</t>
  </si>
  <si>
    <t>TATA AC</t>
  </si>
  <si>
    <t>KA14B0907</t>
  </si>
  <si>
    <t>Suheel pasha</t>
  </si>
  <si>
    <t>BMT</t>
  </si>
  <si>
    <t>KA1320120001654</t>
  </si>
  <si>
    <t>Tata ac</t>
  </si>
  <si>
    <t>KA52B0003</t>
  </si>
  <si>
    <t>Rahim ali</t>
  </si>
  <si>
    <t>KA0120120002870</t>
  </si>
  <si>
    <t>HR55AH6397</t>
  </si>
  <si>
    <t>UP74 20230001415</t>
  </si>
  <si>
    <t>TS09UD2570</t>
  </si>
  <si>
    <t>Mirgude dnyanobaganpatrao</t>
  </si>
  <si>
    <t>Ganpatroa</t>
  </si>
  <si>
    <t>Begum bazar</t>
  </si>
  <si>
    <t>TS01320170012675</t>
  </si>
  <si>
    <t>Ashok Leyland vI7</t>
  </si>
  <si>
    <t>KA51AJ0214</t>
  </si>
  <si>
    <t>KA3320220001695</t>
  </si>
  <si>
    <t>MH43BX9439</t>
  </si>
  <si>
    <t>Vaibhav</t>
  </si>
  <si>
    <t>MH4320180007243</t>
  </si>
  <si>
    <t>MH04LQ1097</t>
  </si>
  <si>
    <t>Ramavadh</t>
  </si>
  <si>
    <t>MH0420190001363</t>
  </si>
  <si>
    <t>MH04LE0868</t>
  </si>
  <si>
    <t>Sandip</t>
  </si>
  <si>
    <t>MH4320160016290</t>
  </si>
  <si>
    <t>MH04KU6502</t>
  </si>
  <si>
    <t>GAJENDRA</t>
  </si>
  <si>
    <t>MH0320080087247</t>
  </si>
  <si>
    <t>MH01DR4703</t>
  </si>
  <si>
    <t>Munsar ali</t>
  </si>
  <si>
    <t>Munsar qli</t>
  </si>
  <si>
    <t>Grand road</t>
  </si>
  <si>
    <t>MH0320060005466</t>
  </si>
  <si>
    <t>DL1LW 5243</t>
  </si>
  <si>
    <t>Ravi shanker</t>
  </si>
  <si>
    <t>BR 28 20050000051</t>
  </si>
  <si>
    <t>DL1LW3207</t>
  </si>
  <si>
    <t>Shikanderpur</t>
  </si>
  <si>
    <t>MH03DV7066</t>
  </si>
  <si>
    <t>Shafique shaikh</t>
  </si>
  <si>
    <t>MH0320160034344</t>
  </si>
  <si>
    <t>Maruti super 1 8 feet</t>
  </si>
  <si>
    <t>DL1LAF6911</t>
  </si>
  <si>
    <t>Ravindra kumar</t>
  </si>
  <si>
    <t>A83 okhla ph 2 delhi</t>
  </si>
  <si>
    <t>DL320180004416</t>
  </si>
  <si>
    <t>DL 1LV 9043</t>
  </si>
  <si>
    <t>Kousar khan</t>
  </si>
  <si>
    <t>Cyber city shikanderpur</t>
  </si>
  <si>
    <t>DL 120220090589</t>
  </si>
  <si>
    <t>MH03DV9437</t>
  </si>
  <si>
    <t>Sameer shaikh</t>
  </si>
  <si>
    <t>MH0320120000369</t>
  </si>
  <si>
    <t>Euler 3 wheeler</t>
  </si>
  <si>
    <t>Euler</t>
  </si>
  <si>
    <t>DL51GD3925</t>
  </si>
  <si>
    <t>Inderjeet</t>
  </si>
  <si>
    <t>RZ-C2/55 VIJAY ENCLAVE PALAM ROAD</t>
  </si>
  <si>
    <t>DL920220001955</t>
  </si>
  <si>
    <t>DL1LAG6304</t>
  </si>
  <si>
    <t>Ravinder kumar</t>
  </si>
  <si>
    <t>OKHLA PH. 2 A83 DELHI</t>
  </si>
  <si>
    <t>MH01EE1287</t>
  </si>
  <si>
    <t>RAFIQUE SHAIKH</t>
  </si>
  <si>
    <t>RAFIQUE shaikh</t>
  </si>
  <si>
    <t>Vashi</t>
  </si>
  <si>
    <t>MH0420090046455</t>
  </si>
  <si>
    <t>Champion 3 wheeler</t>
  </si>
  <si>
    <t>DL1LN8212</t>
  </si>
  <si>
    <t>Shailender kumar</t>
  </si>
  <si>
    <t>F24/3 okhla ph.2 delhi</t>
  </si>
  <si>
    <t>UP4420060007955</t>
  </si>
  <si>
    <t>Kalka ji industrial area govindpuri delhi</t>
  </si>
  <si>
    <t>DL1LJ0743</t>
  </si>
  <si>
    <t>Bisnu kumar</t>
  </si>
  <si>
    <t>Sec 121 noida</t>
  </si>
  <si>
    <t>Up 8620060019639</t>
  </si>
  <si>
    <t>Mahindra CHAMPION 3 wheeler</t>
  </si>
  <si>
    <t>DL1LU5343</t>
  </si>
  <si>
    <t>Kalka ji industriel area govindpuri</t>
  </si>
  <si>
    <t>DL 1LAC4303</t>
  </si>
  <si>
    <t>Rajinder Singh</t>
  </si>
  <si>
    <t>Delhi yamuna nagar</t>
  </si>
  <si>
    <t>Dl1319770076443</t>
  </si>
  <si>
    <t>Force Motors</t>
  </si>
  <si>
    <t>KA13D1738</t>
  </si>
  <si>
    <t>Rajesh DM</t>
  </si>
  <si>
    <t>Hasan</t>
  </si>
  <si>
    <t>KA1320180052628</t>
  </si>
  <si>
    <t>4 Fridge</t>
  </si>
  <si>
    <t>Dining Table</t>
  </si>
  <si>
    <t>Gopal Furniture</t>
  </si>
  <si>
    <t>4 Ton Ply</t>
  </si>
  <si>
    <t>Bhauti</t>
  </si>
  <si>
    <t>AKR INFRATECH PVT LTD</t>
  </si>
  <si>
    <t>Rubber products</t>
  </si>
  <si>
    <t>Plot no. 76, sector 32 faridabad</t>
  </si>
  <si>
    <t>Shop no 12/2, chawla colony, ballabhgarh faridabad</t>
  </si>
  <si>
    <t>Sikanderpur to Noida</t>
  </si>
  <si>
    <t>Basai to Dlf</t>
  </si>
  <si>
    <t>Mahendragarh</t>
  </si>
  <si>
    <t>Shaheed Nagar</t>
  </si>
  <si>
    <t>Kasmiri gate</t>
  </si>
  <si>
    <t>Pabipat</t>
  </si>
  <si>
    <t>Paipay6</t>
  </si>
  <si>
    <t>Kashmiri gate</t>
  </si>
  <si>
    <t>Shahhed nagar</t>
  </si>
  <si>
    <t>Ram krishna nagar</t>
  </si>
  <si>
    <t>Maswanpur</t>
  </si>
  <si>
    <t>Neelkanth hardware</t>
  </si>
  <si>
    <t>Rohtak</t>
  </si>
  <si>
    <t>Avanish Kumar</t>
  </si>
  <si>
    <t>Pitampura</t>
  </si>
  <si>
    <t>26-Aug</t>
  </si>
  <si>
    <t>SS Ceramics</t>
  </si>
  <si>
    <t>No.100,9th A main road BTM Layout 1st stage, Bangalore</t>
  </si>
  <si>
    <t>Syed Musaddiq</t>
  </si>
  <si>
    <t>Tiles, senitary</t>
  </si>
  <si>
    <t>1000kg</t>
  </si>
  <si>
    <t>29BKXPM2088FIZR</t>
  </si>
  <si>
    <t>Aggarwal Earthmover &amp; Crushers</t>
  </si>
  <si>
    <t>Turbhe Shop No 2, plot no 464, Sector 23,Bof road Navi Mumbai</t>
  </si>
  <si>
    <t>Nikshit Aggarwal</t>
  </si>
  <si>
    <t>Breaker spares</t>
  </si>
  <si>
    <t>27ABYFA3095L1ZM</t>
  </si>
  <si>
    <t>ABYFA9643A</t>
  </si>
  <si>
    <t>20 km</t>
  </si>
  <si>
    <t>Shree Swastik Marble</t>
  </si>
  <si>
    <t>Shop no 1,2 ews colony sector 24,Turbhe</t>
  </si>
  <si>
    <t>Kuldeep Jha</t>
  </si>
  <si>
    <t>27AHCPJ6135A1ZU</t>
  </si>
  <si>
    <t>AHPCK6531J</t>
  </si>
  <si>
    <t>15 to 25 km</t>
  </si>
  <si>
    <t>Choice Buildmat</t>
  </si>
  <si>
    <t>Shop no 12, plot 66, sector 23, Turbhe</t>
  </si>
  <si>
    <t>Dhrumil</t>
  </si>
  <si>
    <t>PVC Panels &amp; tiles</t>
  </si>
  <si>
    <t>AAC Block</t>
  </si>
  <si>
    <t>27AAOPD0416B1ZC</t>
  </si>
  <si>
    <t>AAOPD1640D</t>
  </si>
  <si>
    <t>Ryansh Paint &amp; Hardware</t>
  </si>
  <si>
    <t>Shop no 1, survey noA2/508/507 sector 21 Turbhe</t>
  </si>
  <si>
    <t>Gorakh Mukharji</t>
  </si>
  <si>
    <t>27BBAPR2777M1Z2</t>
  </si>
  <si>
    <t>BBAPG2771M</t>
  </si>
  <si>
    <t>Elfin Tiles</t>
  </si>
  <si>
    <t>#6,9th Main,BTM Layout 1st Stage, Bangalore</t>
  </si>
  <si>
    <t>Syed Asrar</t>
  </si>
  <si>
    <t>Ceramics and tiles</t>
  </si>
  <si>
    <t>29AOWPM5142H1ZD</t>
  </si>
  <si>
    <t>https://drive.google.com/open?id=1g76-MefHEiyEEvTKkfg17VxfRwABA5en</t>
  </si>
  <si>
    <t>30days</t>
  </si>
  <si>
    <t>S.B Ceramics</t>
  </si>
  <si>
    <t>#7,A Main Road,BTM1st Stage Bangalore 560029</t>
  </si>
  <si>
    <t>Syad sultan</t>
  </si>
  <si>
    <t>Ceramic tiles</t>
  </si>
  <si>
    <t>https://drive.google.com/open?id=1soiYW-qqFPt3opxNIua_hvB0ohZ7uskb</t>
  </si>
  <si>
    <t>PRIME Ceramics</t>
  </si>
  <si>
    <t>#4/18,9th A Main, BTM 1st Stage, Bengaluru 560029</t>
  </si>
  <si>
    <t>Adil Ahmed</t>
  </si>
  <si>
    <t>29AHAPA7118C1ZW</t>
  </si>
  <si>
    <t>https://drive.google.com/open?id=1SuZhF_UHzFsp_prUKGJfYqP7mzAl1teY</t>
  </si>
  <si>
    <t>B.M. Ceramics</t>
  </si>
  <si>
    <t>#3/28,9th A main Road,B.T.M Layout,1st Stage, Bengaluru 560029</t>
  </si>
  <si>
    <t>Abdul Basit</t>
  </si>
  <si>
    <t>Saumeet traders</t>
  </si>
  <si>
    <t>105/511A, anand bagh kanpur</t>
  </si>
  <si>
    <t>Saumeet</t>
  </si>
  <si>
    <t>09ECSPM1680J1ZW</t>
  </si>
  <si>
    <t>ECSPM1680J</t>
  </si>
  <si>
    <t>Sonu enterprises</t>
  </si>
  <si>
    <t>105/511 C, anand bagh kanpur</t>
  </si>
  <si>
    <t>Owner was not available meet qith manager</t>
  </si>
  <si>
    <t>09AFLPJ3402R1Z0</t>
  </si>
  <si>
    <t>AFLPJ3402R</t>
  </si>
  <si>
    <t>Steel pipes distributors</t>
  </si>
  <si>
    <t>Kanpur tenury acharya nagar kanpur</t>
  </si>
  <si>
    <t>Deepak sharma</t>
  </si>
  <si>
    <t>09ADFZS7096Q1Z0</t>
  </si>
  <si>
    <t>ADFZS7096Q</t>
  </si>
  <si>
    <t>Saurabh store</t>
  </si>
  <si>
    <t>105/518, anand bagh kanpur</t>
  </si>
  <si>
    <t>09AWRPG5285E1Z4</t>
  </si>
  <si>
    <t>AWRPG5285E</t>
  </si>
  <si>
    <t>J.S. furniture</t>
  </si>
  <si>
    <t>Jawahar nagar kanpur</t>
  </si>
  <si>
    <t>Rajesh nigam</t>
  </si>
  <si>
    <t>09AGIPS5322H1Z5</t>
  </si>
  <si>
    <t>AGIPS5322H</t>
  </si>
  <si>
    <t>Shree durga trading company</t>
  </si>
  <si>
    <t>Ram krishna nagar kanpur</t>
  </si>
  <si>
    <t>Naresh mangnani</t>
  </si>
  <si>
    <t>09ACCPM40071Z6K</t>
  </si>
  <si>
    <t>ACCPM40071Z</t>
  </si>
  <si>
    <t>Dreamland ateel and furniture</t>
  </si>
  <si>
    <t>110/174 r.k. nagar kanpur</t>
  </si>
  <si>
    <t>Karan haswani</t>
  </si>
  <si>
    <t>09ABNPH7551H1ZB</t>
  </si>
  <si>
    <t>ABNPH7551H</t>
  </si>
  <si>
    <t>Super trading company</t>
  </si>
  <si>
    <t>Harpreet singh</t>
  </si>
  <si>
    <t>ACZPB6037D</t>
  </si>
  <si>
    <t>Delhi tractor</t>
  </si>
  <si>
    <t>123/712 A, gadarianpurwa kanpur</t>
  </si>
  <si>
    <t>Sanjay awasthi</t>
  </si>
  <si>
    <t>09ABIPA1387K1ZI</t>
  </si>
  <si>
    <t>ABIPA1387K</t>
  </si>
  <si>
    <t>Bhairav alluminium</t>
  </si>
  <si>
    <t>110/159 B, R.K. nagar kanpur</t>
  </si>
  <si>
    <t>R.s. dubey</t>
  </si>
  <si>
    <t>09BLFPR4852L1ZG</t>
  </si>
  <si>
    <t>BLFPR4852L</t>
  </si>
  <si>
    <t>Pooja doors</t>
  </si>
  <si>
    <t>87/4 A, jareeb chawki kanpur</t>
  </si>
  <si>
    <t>Azad gupta</t>
  </si>
  <si>
    <t>09AAVPG6629G1Z7</t>
  </si>
  <si>
    <t>AAVPG6629G</t>
  </si>
  <si>
    <t>U.p. glass and plywood co.</t>
  </si>
  <si>
    <t>110/173, 80ft. Road kanpur</t>
  </si>
  <si>
    <t>J.B. Arora</t>
  </si>
  <si>
    <t>09AALPA1333K1ZV</t>
  </si>
  <si>
    <t>AALPA1333K</t>
  </si>
  <si>
    <t>TATa ace</t>
  </si>
  <si>
    <t>DL1LAF 9553</t>
  </si>
  <si>
    <t>Jareev</t>
  </si>
  <si>
    <t>Sahibabada Ghagiziabad</t>
  </si>
  <si>
    <t>TaTaAce</t>
  </si>
  <si>
    <t>DL 1LAH 1700</t>
  </si>
  <si>
    <t>Sahibabad Ghaziabad</t>
  </si>
  <si>
    <t>Ghgiabad</t>
  </si>
  <si>
    <t>Mahindra champion</t>
  </si>
  <si>
    <t>DL1LU7913</t>
  </si>
  <si>
    <t>Hemant kumar</t>
  </si>
  <si>
    <t>Hemnt kumar</t>
  </si>
  <si>
    <t>DL1LAZ1160</t>
  </si>
  <si>
    <t>Shyam sunder</t>
  </si>
  <si>
    <t>All UP, NCR</t>
  </si>
  <si>
    <t>Pegion</t>
  </si>
  <si>
    <t>Bajaj</t>
  </si>
  <si>
    <t>DL1LU4004</t>
  </si>
  <si>
    <t>Ram jatan</t>
  </si>
  <si>
    <t>UP14HT5061</t>
  </si>
  <si>
    <t>Neeraj Verma</t>
  </si>
  <si>
    <t>DL1LAK3043</t>
  </si>
  <si>
    <t>Ajay Gupta</t>
  </si>
  <si>
    <t>Chempion</t>
  </si>
  <si>
    <t>UP14KT9466</t>
  </si>
  <si>
    <t>Johar</t>
  </si>
  <si>
    <t>Mushtaq enterprise</t>
  </si>
  <si>
    <t>BG road, Bangalore -560029 BTM</t>
  </si>
  <si>
    <t>Itshir Ahamad</t>
  </si>
  <si>
    <t>29BBVPM9182N1ZB</t>
  </si>
  <si>
    <t>https://drive.google.com/open?id=1CrqdyeTBbEH8_VCAh9MAEIB_K9FgX5iH</t>
  </si>
  <si>
    <t>Anant glass and hardware (p.) Ltd.</t>
  </si>
  <si>
    <t>110/173, R K. NAGAR KANPUR</t>
  </si>
  <si>
    <t>Sanjay jain</t>
  </si>
  <si>
    <t>09AAFCA7732N12Z</t>
  </si>
  <si>
    <t>AAFCA7732N</t>
  </si>
  <si>
    <t>Venya industries</t>
  </si>
  <si>
    <t>105/522, anand bagh kanpur</t>
  </si>
  <si>
    <t>Jitendra</t>
  </si>
  <si>
    <t>09AENPC8059A1ZP</t>
  </si>
  <si>
    <t>AENPC8059A</t>
  </si>
  <si>
    <t>Dewani traders</t>
  </si>
  <si>
    <t>105/515, anand bagh kanpur</t>
  </si>
  <si>
    <t>Maanas</t>
  </si>
  <si>
    <t>09ARNPD6877A1ZL</t>
  </si>
  <si>
    <t>ARNPD6877A</t>
  </si>
  <si>
    <t>Venta International</t>
  </si>
  <si>
    <t>229,satra plaza plot no 19,20, Sector 19D, Turbhe</t>
  </si>
  <si>
    <t>Shivang Aggarwal</t>
  </si>
  <si>
    <t>27AAPFV3502M1ZQ</t>
  </si>
  <si>
    <t>AAPFV6794A</t>
  </si>
  <si>
    <t>15 km</t>
  </si>
  <si>
    <t>Jay Ambika Engineering Work Shop</t>
  </si>
  <si>
    <t>Shop no 4, plot no 66,cidco industry Area Turbhe</t>
  </si>
  <si>
    <t>Shikant</t>
  </si>
  <si>
    <t>27BJLPS8399M1ZV</t>
  </si>
  <si>
    <t>BJLPS9993S</t>
  </si>
  <si>
    <t>One10 Aluminium Fabrication</t>
  </si>
  <si>
    <t>Shop no 1, plot no 66, Sector 23, Turbhe</t>
  </si>
  <si>
    <t>Sayed jafar</t>
  </si>
  <si>
    <t>27CGMPS8770F1ZO</t>
  </si>
  <si>
    <t>CGMPS6533J</t>
  </si>
  <si>
    <t>Kamal Trading company</t>
  </si>
  <si>
    <t>Plot E,W,S, B-4, opp Turbhe plaza sector 24 Turbhe</t>
  </si>
  <si>
    <t>Wire rope</t>
  </si>
  <si>
    <t>Welding Equipment's</t>
  </si>
  <si>
    <t>27CMFPS9364A1ZS</t>
  </si>
  <si>
    <t>CMFPS5642R</t>
  </si>
  <si>
    <t>Swathi's Furniture</t>
  </si>
  <si>
    <t>Apoorva,17 Opp,. Reliance Fresh, 100 feet Road,BTM 1st Stage, Bengaluru</t>
  </si>
  <si>
    <t>B.Shekar</t>
  </si>
  <si>
    <t>29ALJPS30741ZA</t>
  </si>
  <si>
    <t>https://drive.google.com/open?id=1FACS86Ohh2SqwjcbxYKzjXJQVAo6fFjU</t>
  </si>
  <si>
    <t>Lighto Light</t>
  </si>
  <si>
    <t>Shop no 7, Plot no 10, sector 23,Janta Market Turbhe</t>
  </si>
  <si>
    <t>Light's</t>
  </si>
  <si>
    <t>27CFTPS9775L1ZZ</t>
  </si>
  <si>
    <t>CFTPS5643M</t>
  </si>
  <si>
    <t>Arbour</t>
  </si>
  <si>
    <t>BTM 1st Stage, 100 feet Road, Opposite State Bank Of india</t>
  </si>
  <si>
    <t>Firoz Khan</t>
  </si>
  <si>
    <t>750kg</t>
  </si>
  <si>
    <t>29ABRPF1001G1Z0</t>
  </si>
  <si>
    <t>https://drive.google.com/open?id=1j-TvpuszPiDG-eyXoat1jJrZ4wGYnAPJ</t>
  </si>
  <si>
    <t>SR Hardware</t>
  </si>
  <si>
    <t>No 20, Shop No. 3&amp; 4, 100ft ring opp.indian oil petrol bunk.Btm layout 1st Stage, Bangalore 560029</t>
  </si>
  <si>
    <t>Mutturaj</t>
  </si>
  <si>
    <t>29AKTPS9874T1ZE</t>
  </si>
  <si>
    <t>https://drive.google.com/open?id=1yhOuYASyagHvFIAYAt3jjoMd4G6QVbeZ</t>
  </si>
  <si>
    <t>Lenin park</t>
  </si>
  <si>
    <t>Chakeri</t>
  </si>
  <si>
    <t>UP78 CT 3248</t>
  </si>
  <si>
    <t>Shop no. 47, SFC Faridabad</t>
  </si>
  <si>
    <t>Plot no. 667, udyog vihar phase 2, gurugram</t>
  </si>
  <si>
    <t>Gurugram</t>
  </si>
  <si>
    <t>Plot no. 764, sector 32 faridabad haryana</t>
  </si>
  <si>
    <t>Shop no. 66, Bhudatt colony, faridabad haryana</t>
  </si>
  <si>
    <t>Kidawai nagar</t>
  </si>
  <si>
    <t>Loading start @11pm</t>
  </si>
  <si>
    <t>Pari chowk</t>
  </si>
  <si>
    <t>Noida extension</t>
  </si>
  <si>
    <t>LR LOGISTICS</t>
  </si>
  <si>
    <t>CEMENT</t>
  </si>
  <si>
    <t>KRITI NAGAR DELHI</t>
  </si>
  <si>
    <t>SHADIPUR METRO</t>
  </si>
  <si>
    <t>HARSH TRADERS</t>
  </si>
  <si>
    <t>DRUM ROLL</t>
  </si>
  <si>
    <t>NARELA</t>
  </si>
  <si>
    <t>UDYOG VIHAR GURUGRAM</t>
  </si>
  <si>
    <t>HARYANA</t>
  </si>
  <si>
    <t>STEEL</t>
  </si>
  <si>
    <t>AZADPUR MANDI</t>
  </si>
  <si>
    <t>JHILMIL</t>
  </si>
  <si>
    <t>CIVIL LINES DELHI</t>
  </si>
  <si>
    <t>KUNAL TRADERS</t>
  </si>
  <si>
    <t>ROHINI SEC 20</t>
  </si>
  <si>
    <t>MEHTAB ALAM</t>
  </si>
  <si>
    <t>STEEL GATE</t>
  </si>
  <si>
    <t>UDYOG VIHAR GURUGRAN</t>
  </si>
  <si>
    <t>STEEL DRUM</t>
  </si>
  <si>
    <t>STEEL FURNITURE</t>
  </si>
  <si>
    <t>MURABABAD UP</t>
  </si>
  <si>
    <t>Rampur</t>
  </si>
  <si>
    <t>Sultanpur metro</t>
  </si>
  <si>
    <t>28-Aug</t>
  </si>
  <si>
    <t>Difference</t>
  </si>
  <si>
    <t>KA-542583</t>
  </si>
  <si>
    <t>Tapaish pasha</t>
  </si>
  <si>
    <t>KA0120052014036</t>
  </si>
  <si>
    <t>Highway riad</t>
  </si>
  <si>
    <t>DL1LAG7598</t>
  </si>
  <si>
    <t>F24/3 okhla ph. 2 delhi</t>
  </si>
  <si>
    <t>UP4420150088531</t>
  </si>
  <si>
    <t>DL1LQ0932</t>
  </si>
  <si>
    <t>Okhla phase 2 industriel area delhi</t>
  </si>
  <si>
    <t>Mahindra CHAMPION 3 wheeler 6 feet</t>
  </si>
  <si>
    <t>Okhla industriel area kalka ji delhi</t>
  </si>
  <si>
    <t>Tata mega xl</t>
  </si>
  <si>
    <t>KA04AB6949</t>
  </si>
  <si>
    <t>Waseem pasha</t>
  </si>
  <si>
    <t>Waseem</t>
  </si>
  <si>
    <t>KA04200802211</t>
  </si>
  <si>
    <t>TS02UC5887</t>
  </si>
  <si>
    <t>Shaik quadeer</t>
  </si>
  <si>
    <t>Vatapali falknuma</t>
  </si>
  <si>
    <t>TS01120190004478</t>
  </si>
  <si>
    <t>MH03CV3273</t>
  </si>
  <si>
    <t>Bashir</t>
  </si>
  <si>
    <t>Turbhe</t>
  </si>
  <si>
    <t>MH0320010002546</t>
  </si>
  <si>
    <t>MH03DV3252</t>
  </si>
  <si>
    <t>Mobin</t>
  </si>
  <si>
    <t>MH0120090117890</t>
  </si>
  <si>
    <t>MH47AS6378</t>
  </si>
  <si>
    <t>Sandeep Yadav</t>
  </si>
  <si>
    <t>Turbhe MIDC</t>
  </si>
  <si>
    <t>UP7020130034291</t>
  </si>
  <si>
    <t>All Mumbai</t>
  </si>
  <si>
    <t>MH03DV0712</t>
  </si>
  <si>
    <t>Shamsad</t>
  </si>
  <si>
    <t>MH0320200000792</t>
  </si>
  <si>
    <t>Ramesh soni</t>
  </si>
  <si>
    <t>Up7820190005602</t>
  </si>
  <si>
    <t>Vinod</t>
  </si>
  <si>
    <t>Maruti suzuki 6 feet</t>
  </si>
  <si>
    <t>DL1LV9946</t>
  </si>
  <si>
    <t>Navjeevan camp kalka ji govindpuri</t>
  </si>
  <si>
    <t>UP6220160020684</t>
  </si>
  <si>
    <t>Maruti suzuki EECO 6 feet</t>
  </si>
  <si>
    <t>DL1LT9644</t>
  </si>
  <si>
    <t>Navjeevan camp kalkaji govindpuri</t>
  </si>
  <si>
    <t>51GD8870</t>
  </si>
  <si>
    <t>Upender</t>
  </si>
  <si>
    <t>DL 1LAJ8725</t>
  </si>
  <si>
    <t>Hannu</t>
  </si>
  <si>
    <t>Dl1laa0638</t>
  </si>
  <si>
    <t>Samir</t>
  </si>
  <si>
    <t>Delhi 110032</t>
  </si>
  <si>
    <t>Dl1 lu 4004</t>
  </si>
  <si>
    <t>Dl1laz 1160</t>
  </si>
  <si>
    <t>Syam sundar</t>
  </si>
  <si>
    <t>Sahadara gajiyabad</t>
  </si>
  <si>
    <t>DL 1LV3012</t>
  </si>
  <si>
    <t>Satish</t>
  </si>
  <si>
    <t>Electric vehicle</t>
  </si>
  <si>
    <t>Ev</t>
  </si>
  <si>
    <t>Upendra</t>
  </si>
  <si>
    <t>DL 1LAE1085</t>
  </si>
  <si>
    <t>Satypal</t>
  </si>
  <si>
    <t>Dl1 loaj 6182</t>
  </si>
  <si>
    <t>DL 1LS4120</t>
  </si>
  <si>
    <t>sheet and glass</t>
  </si>
  <si>
    <t>R.k. nagar</t>
  </si>
  <si>
    <t>Rama devi</t>
  </si>
  <si>
    <t>24-Aug</t>
  </si>
  <si>
    <t>13-Aug</t>
  </si>
  <si>
    <t>Anil Package</t>
  </si>
  <si>
    <t>Govind Nagar</t>
  </si>
  <si>
    <t>@loading start</t>
  </si>
  <si>
    <t>Steel drum</t>
  </si>
  <si>
    <t>Dr. fixit</t>
  </si>
  <si>
    <t>sikanderpur</t>
  </si>
  <si>
    <t>Jhajjar</t>
  </si>
  <si>
    <t>Ashok layland dost</t>
  </si>
  <si>
    <t>KA51AA4420</t>
  </si>
  <si>
    <t>Satish M</t>
  </si>
  <si>
    <t>KA0120050013113</t>
  </si>
  <si>
    <t>TS13UD0931</t>
  </si>
  <si>
    <t>Salman</t>
  </si>
  <si>
    <t>Mehdipatnam</t>
  </si>
  <si>
    <t>AP01320140001759</t>
  </si>
  <si>
    <t>District and local</t>
  </si>
  <si>
    <t>Dl1lac3937</t>
  </si>
  <si>
    <t>Satpal singh</t>
  </si>
  <si>
    <t>Satpal simgh</t>
  </si>
  <si>
    <t>Sahibabad gajiyabad</t>
  </si>
  <si>
    <t>Up14 20130037046</t>
  </si>
  <si>
    <t>3255-2140-1309</t>
  </si>
  <si>
    <t>DL 1LN5717</t>
  </si>
  <si>
    <t>Monu Raghav</t>
  </si>
  <si>
    <t>Shahibabad Ghaziabad</t>
  </si>
  <si>
    <t>UP 1429180005458</t>
  </si>
  <si>
    <t>NCR, UK</t>
  </si>
  <si>
    <t>DL 1LN5248</t>
  </si>
  <si>
    <t>Up14 jt 9199</t>
  </si>
  <si>
    <t>Saibabad</t>
  </si>
  <si>
    <t>DL 1LV7185</t>
  </si>
  <si>
    <t>UP 78 GT 0589</t>
  </si>
  <si>
    <t>Vicky jaswal</t>
  </si>
  <si>
    <t>UP78 20070022190</t>
  </si>
  <si>
    <t>UP 78 FT 3624</t>
  </si>
  <si>
    <t>Amit jaswal</t>
  </si>
  <si>
    <t>UP 78 20050041804</t>
  </si>
  <si>
    <t>ADISHREE PHARMA</t>
  </si>
  <si>
    <t>H.no 14, ground floor.10th A cross, opp Mico Layout police station,BTM 2nf stage Bangalore 560076</t>
  </si>
  <si>
    <t>Amit Pai</t>
  </si>
  <si>
    <t>29APDPP1608P1ZF</t>
  </si>
  <si>
    <t>https://drive.google.com/open?id=1JhE-6nDxwKTrghAUn2rZc5ALC0qnmW9R</t>
  </si>
  <si>
    <t>Restofine mattress</t>
  </si>
  <si>
    <t>Beside Asif nagar petrol pump</t>
  </si>
  <si>
    <t>Gulam jabbar</t>
  </si>
  <si>
    <t>Beds</t>
  </si>
  <si>
    <t>Faridabad Nilam chok</t>
  </si>
  <si>
    <t>Uper ACE</t>
  </si>
  <si>
    <t>KA28B9187</t>
  </si>
  <si>
    <t>Jameeni raj</t>
  </si>
  <si>
    <t>KA2698850002375</t>
  </si>
  <si>
    <t>MH15FV3419</t>
  </si>
  <si>
    <t>Mirza</t>
  </si>
  <si>
    <t>MH0320160042924</t>
  </si>
  <si>
    <t>MH12PQ2081</t>
  </si>
  <si>
    <t>ASIF KHAN</t>
  </si>
  <si>
    <t>Asif khan</t>
  </si>
  <si>
    <t>MH0320200008262</t>
  </si>
  <si>
    <t>AP28TC7307</t>
  </si>
  <si>
    <t>Syed Jaleel</t>
  </si>
  <si>
    <t>DLFAP013156152008</t>
  </si>
  <si>
    <t>BOTH</t>
  </si>
  <si>
    <t>10-Week</t>
  </si>
  <si>
    <t>AP28TD1357</t>
  </si>
  <si>
    <t>Syed Mehmood</t>
  </si>
  <si>
    <t>20499/HW/1995</t>
  </si>
  <si>
    <t>Jaleel</t>
  </si>
  <si>
    <t>DL 1LAH8417</t>
  </si>
  <si>
    <t>UP 7220220006596</t>
  </si>
  <si>
    <t>greater Noida Surajpur</t>
  </si>
  <si>
    <t>Sana Enterprises</t>
  </si>
  <si>
    <t>Plot no 47, sector 24, Turbhe</t>
  </si>
  <si>
    <t>Abdul Hafeez</t>
  </si>
  <si>
    <t>Marble stone</t>
  </si>
  <si>
    <t>27BFUPK2143E1ZE</t>
  </si>
  <si>
    <t>BFUPK5479H</t>
  </si>
  <si>
    <t>Arun Enterprise</t>
  </si>
  <si>
    <t>Shop no 2,Changa Smruti, Plot no 35/3, Sector 24, Turbhe, Navi Mumbai</t>
  </si>
  <si>
    <t>Arvind pathak</t>
  </si>
  <si>
    <t>Carpet &amp; Wallpaper</t>
  </si>
  <si>
    <t>27ATNPP6684P1ZF</t>
  </si>
  <si>
    <t>ATNPA5643P</t>
  </si>
  <si>
    <t>Jagdamba Steel India</t>
  </si>
  <si>
    <t>Shop no 01, Changa Smruti Plot no 35/3, Sector 24 Turbhe Navi Mumbai</t>
  </si>
  <si>
    <t>27HGBPD8906A1ZP</t>
  </si>
  <si>
    <t>HGNPI4537A</t>
  </si>
  <si>
    <t>Ev3</t>
  </si>
  <si>
    <t>Othar</t>
  </si>
  <si>
    <t>Dl51gd 7972</t>
  </si>
  <si>
    <t>Devpal</t>
  </si>
  <si>
    <t>Sahadara Delhi</t>
  </si>
  <si>
    <t>Sahadara</t>
  </si>
  <si>
    <t>Dl1 lx 2685</t>
  </si>
  <si>
    <t>Ravi shankar</t>
  </si>
  <si>
    <t>Sankar nagar gali na. 3 Delhi</t>
  </si>
  <si>
    <t>Dl1lu 3915</t>
  </si>
  <si>
    <t>Mahaver</t>
  </si>
  <si>
    <t>Dl1lz 6631</t>
  </si>
  <si>
    <t>Rajeev sharma</t>
  </si>
  <si>
    <t>Kher sahadara Delhi</t>
  </si>
  <si>
    <t>Harish kumar</t>
  </si>
  <si>
    <t>Harish</t>
  </si>
  <si>
    <t>Arjun Singh</t>
  </si>
  <si>
    <t>UP 14GT8978</t>
  </si>
  <si>
    <t>DL 1LT8429</t>
  </si>
  <si>
    <t>Rajeshwar Singh</t>
  </si>
  <si>
    <t>DL 1LAD9883</t>
  </si>
  <si>
    <t>Ram dutt</t>
  </si>
  <si>
    <t>Ram Dutt</t>
  </si>
  <si>
    <t>DL 1LU3419</t>
  </si>
  <si>
    <t>Sanjay Tyagi</t>
  </si>
  <si>
    <t>Shahadra</t>
  </si>
  <si>
    <t>DL 1LAC1315</t>
  </si>
  <si>
    <t>Devendra Kumar</t>
  </si>
  <si>
    <t>HR 38AA9035</t>
  </si>
  <si>
    <t>31-Aug</t>
  </si>
  <si>
    <t>12-Aug</t>
  </si>
  <si>
    <t>september</t>
  </si>
  <si>
    <t>Krishna seals</t>
  </si>
  <si>
    <t>Murabadabad</t>
  </si>
  <si>
    <t>Deli</t>
  </si>
  <si>
    <t>Krishan sales</t>
  </si>
  <si>
    <t>16-Aug</t>
  </si>
  <si>
    <t>17-Aug</t>
  </si>
  <si>
    <t>25-Aug</t>
  </si>
  <si>
    <t>29-Aug</t>
  </si>
  <si>
    <t>01-Aug</t>
  </si>
  <si>
    <t>02-Aug</t>
  </si>
  <si>
    <t>03-Aug</t>
  </si>
  <si>
    <t>18-Aug</t>
  </si>
  <si>
    <t>20-Aug</t>
  </si>
  <si>
    <t>21-Aug</t>
  </si>
  <si>
    <t>22-Aug</t>
  </si>
  <si>
    <t>23-Aug</t>
  </si>
  <si>
    <t>27-Aug</t>
  </si>
  <si>
    <t>Sml 14 feet</t>
  </si>
  <si>
    <t>Jai prakash</t>
  </si>
  <si>
    <t>Dlf industrial area shop no. 6 faridabad</t>
  </si>
  <si>
    <t>DL0720010073489</t>
  </si>
  <si>
    <t>DL1LAG0682</t>
  </si>
  <si>
    <t>Ranvijay yadav</t>
  </si>
  <si>
    <t>Dlf faridabad</t>
  </si>
  <si>
    <t>HR3820100196411</t>
  </si>
  <si>
    <t>DL1LN3067</t>
  </si>
  <si>
    <t>Govinda</t>
  </si>
  <si>
    <t>Nandlal</t>
  </si>
  <si>
    <t>Dlf industrial area faridabad</t>
  </si>
  <si>
    <t>HR5120170010776</t>
  </si>
  <si>
    <t>DL1LW4866</t>
  </si>
  <si>
    <t>Babloo</t>
  </si>
  <si>
    <t>Dlf industrial area</t>
  </si>
  <si>
    <t>DL0320160541528</t>
  </si>
  <si>
    <t>DL1LV4098</t>
  </si>
  <si>
    <t>Avinash</t>
  </si>
  <si>
    <t>UP8120150014846</t>
  </si>
  <si>
    <t>DL1LAD4238</t>
  </si>
  <si>
    <t>Shiv shankar</t>
  </si>
  <si>
    <t>Industrial area</t>
  </si>
  <si>
    <t>DL0320130387882</t>
  </si>
  <si>
    <t>Dl1ln5717</t>
  </si>
  <si>
    <t>Monu</t>
  </si>
  <si>
    <t>Up1429180005458</t>
  </si>
  <si>
    <t>Dl1lu9228</t>
  </si>
  <si>
    <t>Sunil</t>
  </si>
  <si>
    <t>Sadara</t>
  </si>
  <si>
    <t>DL1LAE6081</t>
  </si>
  <si>
    <t>Lala Ram</t>
  </si>
  <si>
    <t>98735 32374</t>
  </si>
  <si>
    <t>DL0720040002376</t>
  </si>
  <si>
    <t>UP, UK, RJ</t>
  </si>
  <si>
    <t>DL1LM1924</t>
  </si>
  <si>
    <t>UP,UK,RJ</t>
  </si>
  <si>
    <t>DL1LAB0611</t>
  </si>
  <si>
    <t>DL1LAE6091</t>
  </si>
  <si>
    <t>September</t>
  </si>
  <si>
    <t>Ekveera Ceramic</t>
  </si>
  <si>
    <t>Shop no 5, Sector 23, Turbhe Navi Mumbai</t>
  </si>
  <si>
    <t>27AXEPK3665L1Z2</t>
  </si>
  <si>
    <t>AXEPK6635G</t>
  </si>
  <si>
    <t>Super Ciramic</t>
  </si>
  <si>
    <t>Plot no 541, sector 22 Turbhe Navi Mumbai</t>
  </si>
  <si>
    <t>Vikesh</t>
  </si>
  <si>
    <t>27AAGPJ9799M1ZN</t>
  </si>
  <si>
    <t>Aagpj4638v</t>
  </si>
  <si>
    <t>Rolex Enterprises</t>
  </si>
  <si>
    <t>Shop no 1, Plot no 503</t>
  </si>
  <si>
    <t>Gautam</t>
  </si>
  <si>
    <t>27ALRPB4939K1ZL</t>
  </si>
  <si>
    <t>ALRPV5643B</t>
  </si>
  <si>
    <t>Laxmi Tiles</t>
  </si>
  <si>
    <t>Plot no 69, Sector 23 Turbhe Navi Mumbai</t>
  </si>
  <si>
    <t>Pintu</t>
  </si>
  <si>
    <t>27BSGPS5758E1ZA</t>
  </si>
  <si>
    <t>Bsgpd4532s</t>
  </si>
  <si>
    <t>20to 30</t>
  </si>
  <si>
    <t>JAM JAM</t>
  </si>
  <si>
    <t>PLYWOOD</t>
  </si>
  <si>
    <t>AFIM KOTHI</t>
  </si>
  <si>
    <t>Ramadevi</t>
  </si>
  <si>
    <t>Chair</t>
  </si>
  <si>
    <t>Mall Road</t>
  </si>
  <si>
    <t>Khalasi Line SBI</t>
  </si>
  <si>
    <t>Welding Rod</t>
  </si>
  <si>
    <t>Namak Factory Chauraha</t>
  </si>
  <si>
    <t>Ghataghar</t>
  </si>
  <si>
    <t>RJ.Hardwere</t>
  </si>
  <si>
    <t>Feeting items</t>
  </si>
  <si>
    <t>Maneshar</t>
  </si>
  <si>
    <t>Kritinagar</t>
  </si>
  <si>
    <t>N c.r</t>
  </si>
  <si>
    <t>Krishna sales</t>
  </si>
  <si>
    <t>abhisheksrivastava0427@gmail.com</t>
  </si>
  <si>
    <t>Living plus</t>
  </si>
  <si>
    <t>02-Sep</t>
  </si>
  <si>
    <t>Vishnu</t>
  </si>
  <si>
    <t>UP16ET3985</t>
  </si>
  <si>
    <t>Sec</t>
  </si>
  <si>
    <t>Asho lelyand</t>
  </si>
  <si>
    <t>UP16GT8582</t>
  </si>
  <si>
    <t>Sec 69 gadi chaukhandi</t>
  </si>
  <si>
    <t>Chempiyan mahindra</t>
  </si>
  <si>
    <t>Dl1lq4465</t>
  </si>
  <si>
    <t>Dhirendra pratap</t>
  </si>
  <si>
    <t>Mahindra chempiyan</t>
  </si>
  <si>
    <t>Dl1ll6627</t>
  </si>
  <si>
    <t>Sapna devi</t>
  </si>
  <si>
    <t>Dl1lu4987</t>
  </si>
  <si>
    <t>Bhoop singh</t>
  </si>
  <si>
    <t>Up17jt5126</t>
  </si>
  <si>
    <t>Satya</t>
  </si>
  <si>
    <t>Sahibad</t>
  </si>
  <si>
    <t>Chemoiyan mahinda</t>
  </si>
  <si>
    <t>Up14kt9466</t>
  </si>
  <si>
    <t>Joher ali</t>
  </si>
  <si>
    <t>Main Shyam Park gali no 4 sahibab</t>
  </si>
  <si>
    <t>UP, UK RJ</t>
  </si>
  <si>
    <t>No. of Vender onboarding</t>
  </si>
  <si>
    <t>No. of Vehicle Onbarding</t>
  </si>
  <si>
    <t xml:space="preserve">Vehicle Survey </t>
  </si>
  <si>
    <t>Vender Survey</t>
  </si>
  <si>
    <t xml:space="preserve">August </t>
  </si>
  <si>
    <t>Krashan Gopal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</si>
</sst>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₹&quot;\ #,##0;[Red]&quot;₹&quot;\ \-#,##0"/>
    <numFmt numFmtId="8" formatCode="&quot;₹&quot;\ #,##0.00;[Red]&quot;₹&quot;\ \-#,##0.00"/>
    <numFmt numFmtId="43" formatCode="_ * #,##0.00_ ;_ * \-#,##0.00_ ;_ * &quot;-&quot;??_ ;_ @_ "/>
    <numFmt numFmtId="164" formatCode="[$-F800]dddd\,\ mmmm\ dd\,\ yyyy"/>
    <numFmt numFmtId="165" formatCode="_ * #,##0_ ;_ * \-#,##0_ ;_ * &quot;-&quot;??_ ;_ 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b/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72">
    <xf numFmtId="0" fontId="0" fillId="0" borderId="0" xfId="0"/>
    <xf numFmtId="0" fontId="3" fillId="2" borderId="1" xfId="0" applyFont="1" applyFill="1" applyBorder="1" applyAlignment="1">
      <alignment horizontal="center"/>
    </xf>
    <xf numFmtId="22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2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" fontId="0" fillId="0" borderId="0" xfId="0" applyNumberFormat="1"/>
    <xf numFmtId="9" fontId="0" fillId="0" borderId="1" xfId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6" fontId="0" fillId="0" borderId="0" xfId="0" applyNumberFormat="1"/>
    <xf numFmtId="15" fontId="0" fillId="0" borderId="0" xfId="0" applyNumberFormat="1"/>
    <xf numFmtId="8" fontId="0" fillId="0" borderId="0" xfId="0" applyNumberFormat="1"/>
    <xf numFmtId="6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22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22" fontId="4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22" fontId="4" fillId="0" borderId="5" xfId="0" applyNumberFormat="1" applyFont="1" applyBorder="1" applyAlignment="1">
      <alignment horizontal="right" wrapText="1"/>
    </xf>
    <xf numFmtId="16" fontId="0" fillId="0" borderId="0" xfId="0" applyNumberFormat="1"/>
    <xf numFmtId="0" fontId="4" fillId="0" borderId="5" xfId="0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22" fontId="4" fillId="0" borderId="5" xfId="0" applyNumberFormat="1" applyFont="1" applyBorder="1" applyAlignment="1">
      <alignment horizontal="right"/>
    </xf>
    <xf numFmtId="16" fontId="0" fillId="0" borderId="0" xfId="0" applyNumberFormat="1" applyAlignment="1"/>
    <xf numFmtId="0" fontId="4" fillId="0" borderId="5" xfId="0" applyFont="1" applyBorder="1" applyAlignment="1"/>
    <xf numFmtId="0" fontId="4" fillId="0" borderId="5" xfId="0" applyFont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9" fontId="2" fillId="0" borderId="0" xfId="1" applyFont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3" fontId="0" fillId="0" borderId="0" xfId="0" applyNumberFormat="1"/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0" xfId="0" applyFill="1"/>
    <xf numFmtId="0" fontId="2" fillId="0" borderId="1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0" xfId="0" applyFill="1"/>
    <xf numFmtId="3" fontId="0" fillId="0" borderId="8" xfId="0" applyNumberFormat="1" applyBorder="1" applyAlignment="1">
      <alignment horizontal="right" vertical="center" wrapText="1"/>
    </xf>
    <xf numFmtId="3" fontId="0" fillId="0" borderId="9" xfId="0" applyNumberFormat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16" fontId="0" fillId="0" borderId="1" xfId="0" applyNumberFormat="1" applyBorder="1" applyAlignment="1"/>
    <xf numFmtId="9" fontId="2" fillId="0" borderId="1" xfId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/>
    </xf>
    <xf numFmtId="22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8" fontId="4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1" xfId="0" applyNumberFormat="1" applyBorder="1"/>
    <xf numFmtId="165" fontId="2" fillId="0" borderId="1" xfId="0" applyNumberFormat="1" applyFont="1" applyBorder="1"/>
    <xf numFmtId="0" fontId="7" fillId="7" borderId="4" xfId="0" applyFont="1" applyFill="1" applyBorder="1" applyAlignment="1">
      <alignment horizontal="center"/>
    </xf>
    <xf numFmtId="0" fontId="7" fillId="0" borderId="1" xfId="0" applyFont="1" applyFill="1" applyBorder="1" applyAlignme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5" borderId="1" xfId="0" applyFont="1" applyFill="1" applyBorder="1" applyAlignment="1"/>
    <xf numFmtId="0" fontId="2" fillId="5" borderId="4" xfId="0" applyFont="1" applyFill="1" applyBorder="1" applyAlignment="1"/>
    <xf numFmtId="0" fontId="9" fillId="5" borderId="4" xfId="0" applyFont="1" applyFill="1" applyBorder="1" applyAlignment="1">
      <alignment horizontal="center" wrapText="1"/>
    </xf>
    <xf numFmtId="9" fontId="0" fillId="0" borderId="4" xfId="1" applyFont="1" applyBorder="1" applyAlignment="1">
      <alignment horizontal="center"/>
    </xf>
    <xf numFmtId="9" fontId="2" fillId="0" borderId="4" xfId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9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9" fontId="2" fillId="0" borderId="0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65" fontId="0" fillId="0" borderId="1" xfId="3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1" applyNumberFormat="1" applyFont="1" applyBorder="1" applyAlignment="1">
      <alignment horizontal="center"/>
    </xf>
    <xf numFmtId="0" fontId="0" fillId="0" borderId="1" xfId="3" applyNumberFormat="1" applyFont="1" applyBorder="1" applyAlignment="1">
      <alignment horizontal="center" vertical="top"/>
    </xf>
    <xf numFmtId="0" fontId="0" fillId="0" borderId="0" xfId="0" applyAlignment="1"/>
    <xf numFmtId="16" fontId="0" fillId="0" borderId="12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0" xfId="0" applyFont="1"/>
    <xf numFmtId="0" fontId="0" fillId="0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1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0" fontId="6" fillId="0" borderId="1" xfId="0" applyFont="1" applyBorder="1" applyAlignment="1"/>
    <xf numFmtId="16" fontId="0" fillId="0" borderId="6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vertical="center"/>
    </xf>
    <xf numFmtId="165" fontId="0" fillId="0" borderId="1" xfId="3" applyNumberFormat="1" applyFont="1" applyBorder="1" applyAlignment="1">
      <alignment vertical="center"/>
    </xf>
    <xf numFmtId="15" fontId="0" fillId="0" borderId="1" xfId="0" applyNumberFormat="1" applyFont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165" fontId="2" fillId="13" borderId="1" xfId="3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Border="1" applyAlignment="1">
      <alignment wrapText="1"/>
    </xf>
    <xf numFmtId="0" fontId="2" fillId="2" borderId="12" xfId="0" applyFont="1" applyFill="1" applyBorder="1" applyAlignment="1">
      <alignment horizontal="center"/>
    </xf>
    <xf numFmtId="16" fontId="0" fillId="0" borderId="1" xfId="0" applyNumberForma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/>
    <xf numFmtId="0" fontId="4" fillId="0" borderId="5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/>
    </xf>
    <xf numFmtId="22" fontId="4" fillId="0" borderId="9" xfId="0" applyNumberFormat="1" applyFont="1" applyBorder="1" applyAlignment="1">
      <alignment horizontal="right"/>
    </xf>
    <xf numFmtId="0" fontId="4" fillId="0" borderId="13" xfId="0" applyFont="1" applyBorder="1" applyAlignment="1"/>
    <xf numFmtId="0" fontId="4" fillId="0" borderId="13" xfId="0" applyFont="1" applyBorder="1" applyAlignment="1">
      <alignment horizontal="right"/>
    </xf>
    <xf numFmtId="0" fontId="4" fillId="0" borderId="13" xfId="0" applyFont="1" applyBorder="1" applyAlignment="1">
      <alignment horizontal="center"/>
    </xf>
    <xf numFmtId="0" fontId="0" fillId="0" borderId="0" xfId="0" applyFill="1" applyAlignment="1">
      <alignment horizontal="left"/>
    </xf>
    <xf numFmtId="22" fontId="4" fillId="0" borderId="9" xfId="0" applyNumberFormat="1" applyFont="1" applyBorder="1" applyAlignment="1">
      <alignment horizontal="center"/>
    </xf>
    <xf numFmtId="0" fontId="12" fillId="0" borderId="1" xfId="0" applyFont="1" applyBorder="1" applyAlignment="1"/>
    <xf numFmtId="0" fontId="6" fillId="0" borderId="1" xfId="0" applyFont="1" applyFill="1" applyBorder="1" applyAlignment="1"/>
    <xf numFmtId="16" fontId="4" fillId="0" borderId="5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9" fontId="0" fillId="0" borderId="1" xfId="1" applyNumberFormat="1" applyFont="1" applyBorder="1" applyAlignment="1">
      <alignment horizontal="center"/>
    </xf>
    <xf numFmtId="9" fontId="2" fillId="0" borderId="1" xfId="1" applyNumberFormat="1" applyFont="1" applyBorder="1" applyAlignment="1">
      <alignment horizontal="center"/>
    </xf>
    <xf numFmtId="0" fontId="2" fillId="14" borderId="1" xfId="0" applyFont="1" applyFill="1" applyBorder="1" applyAlignment="1">
      <alignment vertical="center"/>
    </xf>
    <xf numFmtId="0" fontId="0" fillId="0" borderId="1" xfId="0" applyNumberFormat="1" applyBorder="1" applyAlignment="1">
      <alignment horizontal="center"/>
    </xf>
    <xf numFmtId="165" fontId="0" fillId="0" borderId="1" xfId="3" applyNumberFormat="1" applyFont="1" applyBorder="1" applyAlignment="1">
      <alignment horizontal="center" vertical="center"/>
    </xf>
    <xf numFmtId="165" fontId="0" fillId="0" borderId="1" xfId="3" applyNumberFormat="1" applyFont="1" applyFill="1" applyBorder="1" applyAlignment="1">
      <alignment vertical="center"/>
    </xf>
    <xf numFmtId="165" fontId="0" fillId="0" borderId="0" xfId="0" applyNumberFormat="1"/>
    <xf numFmtId="165" fontId="2" fillId="15" borderId="1" xfId="0" applyNumberFormat="1" applyFont="1" applyFill="1" applyBorder="1" applyAlignment="1"/>
    <xf numFmtId="0" fontId="0" fillId="0" borderId="1" xfId="0" applyNumberFormat="1" applyBorder="1" applyAlignment="1"/>
    <xf numFmtId="0" fontId="2" fillId="14" borderId="6" xfId="0" applyFont="1" applyFill="1" applyBorder="1" applyAlignment="1">
      <alignment vertical="center"/>
    </xf>
    <xf numFmtId="165" fontId="0" fillId="0" borderId="6" xfId="3" applyNumberFormat="1" applyFont="1" applyFill="1" applyBorder="1" applyAlignment="1">
      <alignment vertical="center"/>
    </xf>
    <xf numFmtId="0" fontId="2" fillId="14" borderId="1" xfId="0" applyFont="1" applyFill="1" applyBorder="1" applyAlignment="1">
      <alignment horizontal="center" vertical="center"/>
    </xf>
    <xf numFmtId="165" fontId="2" fillId="13" borderId="1" xfId="3" applyNumberFormat="1" applyFont="1" applyFill="1" applyBorder="1" applyAlignment="1">
      <alignment horizontal="center" vertical="center"/>
    </xf>
    <xf numFmtId="0" fontId="14" fillId="0" borderId="1" xfId="0" applyNumberFormat="1" applyFont="1" applyBorder="1" applyAlignment="1"/>
    <xf numFmtId="165" fontId="0" fillId="0" borderId="0" xfId="0" applyNumberFormat="1" applyAlignment="1"/>
    <xf numFmtId="0" fontId="0" fillId="0" borderId="1" xfId="0" applyBorder="1" applyAlignment="1">
      <alignment horizontal="center"/>
    </xf>
    <xf numFmtId="0" fontId="2" fillId="13" borderId="1" xfId="0" applyFont="1" applyFill="1" applyBorder="1" applyAlignment="1">
      <alignment vertical="center"/>
    </xf>
    <xf numFmtId="0" fontId="0" fillId="0" borderId="0" xfId="0"/>
    <xf numFmtId="0" fontId="2" fillId="13" borderId="1" xfId="0" applyFont="1" applyFill="1" applyBorder="1"/>
    <xf numFmtId="0" fontId="14" fillId="0" borderId="1" xfId="0" applyNumberFormat="1" applyFont="1" applyBorder="1" applyAlignment="1">
      <alignment horizontal="center"/>
    </xf>
    <xf numFmtId="165" fontId="0" fillId="0" borderId="1" xfId="3" applyNumberFormat="1" applyFont="1" applyFill="1" applyBorder="1" applyAlignment="1">
      <alignment horizontal="center" vertical="center"/>
    </xf>
    <xf numFmtId="165" fontId="0" fillId="0" borderId="1" xfId="3" applyNumberFormat="1" applyFont="1" applyBorder="1"/>
    <xf numFmtId="9" fontId="0" fillId="0" borderId="1" xfId="1" applyFont="1" applyBorder="1"/>
    <xf numFmtId="0" fontId="2" fillId="0" borderId="0" xfId="0" applyFont="1"/>
    <xf numFmtId="0" fontId="0" fillId="0" borderId="1" xfId="0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wrapText="1"/>
    </xf>
    <xf numFmtId="164" fontId="4" fillId="0" borderId="6" xfId="0" applyNumberFormat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165" fontId="0" fillId="0" borderId="0" xfId="3" applyNumberFormat="1" applyFont="1" applyFill="1" applyBorder="1" applyAlignment="1">
      <alignment vertical="center"/>
    </xf>
    <xf numFmtId="15" fontId="0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3" fontId="0" fillId="0" borderId="0" xfId="0" applyNumberFormat="1"/>
    <xf numFmtId="165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/>
    <xf numFmtId="9" fontId="2" fillId="0" borderId="0" xfId="1" applyFont="1" applyFill="1" applyBorder="1" applyAlignment="1">
      <alignment horizontal="center" vertical="center"/>
    </xf>
    <xf numFmtId="18" fontId="4" fillId="0" borderId="5" xfId="0" applyNumberFormat="1" applyFont="1" applyBorder="1" applyAlignment="1"/>
    <xf numFmtId="0" fontId="3" fillId="16" borderId="5" xfId="0" applyFont="1" applyFill="1" applyBorder="1" applyAlignment="1"/>
    <xf numFmtId="0" fontId="3" fillId="16" borderId="5" xfId="0" applyNumberFormat="1" applyFont="1" applyFill="1" applyBorder="1" applyAlignment="1"/>
    <xf numFmtId="0" fontId="0" fillId="0" borderId="0" xfId="0"/>
    <xf numFmtId="0" fontId="3" fillId="2" borderId="4" xfId="0" applyFont="1" applyFill="1" applyBorder="1" applyAlignment="1"/>
    <xf numFmtId="0" fontId="4" fillId="0" borderId="4" xfId="0" applyFont="1" applyFill="1" applyBorder="1" applyAlignment="1"/>
    <xf numFmtId="0" fontId="4" fillId="0" borderId="4" xfId="0" applyFont="1" applyBorder="1" applyAlignment="1"/>
    <xf numFmtId="0" fontId="6" fillId="0" borderId="4" xfId="0" applyFont="1" applyBorder="1" applyAlignment="1"/>
    <xf numFmtId="0" fontId="4" fillId="0" borderId="16" xfId="0" applyFont="1" applyBorder="1" applyAlignment="1"/>
    <xf numFmtId="0" fontId="4" fillId="0" borderId="14" xfId="0" applyFont="1" applyBorder="1" applyAlignment="1"/>
    <xf numFmtId="164" fontId="4" fillId="0" borderId="1" xfId="0" applyNumberFormat="1" applyFont="1" applyBorder="1" applyAlignment="1">
      <alignment horizontal="right"/>
    </xf>
    <xf numFmtId="22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6" fontId="4" fillId="0" borderId="1" xfId="0" applyNumberFormat="1" applyFont="1" applyBorder="1" applyAlignment="1">
      <alignment horizontal="right"/>
    </xf>
    <xf numFmtId="0" fontId="5" fillId="0" borderId="5" xfId="2" applyBorder="1" applyAlignme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" fontId="2" fillId="0" borderId="1" xfId="0" applyNumberFormat="1" applyFont="1" applyFill="1" applyBorder="1" applyAlignment="1">
      <alignment horizontal="center"/>
    </xf>
    <xf numFmtId="0" fontId="4" fillId="5" borderId="5" xfId="0" applyFont="1" applyFill="1" applyBorder="1" applyAlignment="1">
      <alignment horizontal="right"/>
    </xf>
    <xf numFmtId="0" fontId="4" fillId="4" borderId="5" xfId="0" applyFont="1" applyFill="1" applyBorder="1" applyAlignment="1">
      <alignment horizontal="right"/>
    </xf>
    <xf numFmtId="0" fontId="6" fillId="0" borderId="5" xfId="0" applyFont="1" applyBorder="1" applyAlignment="1"/>
    <xf numFmtId="0" fontId="4" fillId="0" borderId="15" xfId="0" applyFont="1" applyFill="1" applyBorder="1" applyAlignment="1"/>
    <xf numFmtId="0" fontId="4" fillId="4" borderId="5" xfId="0" applyFont="1" applyFill="1" applyBorder="1" applyAlignment="1"/>
    <xf numFmtId="20" fontId="4" fillId="0" borderId="5" xfId="0" applyNumberFormat="1" applyFont="1" applyBorder="1" applyAlignment="1"/>
    <xf numFmtId="3" fontId="4" fillId="0" borderId="5" xfId="0" applyNumberFormat="1" applyFont="1" applyBorder="1" applyAlignment="1">
      <alignment horizontal="right"/>
    </xf>
    <xf numFmtId="0" fontId="0" fillId="0" borderId="0" xfId="0" applyNumberFormat="1" applyAlignment="1"/>
    <xf numFmtId="0" fontId="4" fillId="4" borderId="5" xfId="0" applyFont="1" applyFill="1" applyBorder="1" applyAlignment="1">
      <alignment horizontal="right" wrapText="1"/>
    </xf>
    <xf numFmtId="0" fontId="4" fillId="5" borderId="5" xfId="0" applyFont="1" applyFill="1" applyBorder="1" applyAlignment="1">
      <alignment horizontal="right" wrapText="1"/>
    </xf>
    <xf numFmtId="0" fontId="4" fillId="0" borderId="15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2" fillId="1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6" xfId="0" applyFill="1" applyBorder="1" applyAlignment="1"/>
    <xf numFmtId="0" fontId="3" fillId="16" borderId="5" xfId="0" applyFont="1" applyFill="1" applyBorder="1" applyAlignment="1">
      <alignment vertical="center"/>
    </xf>
    <xf numFmtId="0" fontId="9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/>
    <xf numFmtId="16" fontId="0" fillId="0" borderId="0" xfId="0" applyNumberFormat="1" applyBorder="1" applyAlignment="1">
      <alignment horizontal="center"/>
    </xf>
    <xf numFmtId="16" fontId="0" fillId="0" borderId="0" xfId="0" applyNumberForma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0" fillId="0" borderId="0" xfId="0"/>
    <xf numFmtId="3" fontId="4" fillId="0" borderId="5" xfId="0" applyNumberFormat="1" applyFont="1" applyBorder="1" applyAlignment="1">
      <alignment horizontal="right" wrapText="1"/>
    </xf>
    <xf numFmtId="0" fontId="4" fillId="4" borderId="5" xfId="0" applyFont="1" applyFill="1" applyBorder="1" applyAlignment="1">
      <alignment wrapText="1"/>
    </xf>
    <xf numFmtId="0" fontId="4" fillId="16" borderId="5" xfId="0" applyFont="1" applyFill="1" applyBorder="1" applyAlignment="1">
      <alignment horizontal="right"/>
    </xf>
    <xf numFmtId="0" fontId="4" fillId="16" borderId="5" xfId="0" applyFont="1" applyFill="1" applyBorder="1" applyAlignment="1"/>
    <xf numFmtId="14" fontId="0" fillId="0" borderId="0" xfId="0" applyNumberFormat="1" applyAlignment="1">
      <alignment horizontal="left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3" fillId="16" borderId="1" xfId="0" applyFont="1" applyFill="1" applyBorder="1" applyAlignment="1"/>
    <xf numFmtId="0" fontId="4" fillId="16" borderId="1" xfId="0" applyFont="1" applyFill="1" applyBorder="1" applyAlignment="1">
      <alignment horizontal="right"/>
    </xf>
    <xf numFmtId="0" fontId="6" fillId="16" borderId="1" xfId="0" applyFont="1" applyFill="1" applyBorder="1" applyAlignment="1">
      <alignment horizontal="right"/>
    </xf>
    <xf numFmtId="0" fontId="4" fillId="16" borderId="1" xfId="0" applyFont="1" applyFill="1" applyBorder="1" applyAlignment="1"/>
    <xf numFmtId="0" fontId="6" fillId="16" borderId="1" xfId="0" applyFont="1" applyFill="1" applyBorder="1" applyAlignment="1"/>
    <xf numFmtId="0" fontId="3" fillId="0" borderId="1" xfId="0" applyFont="1" applyFill="1" applyBorder="1" applyAlignment="1"/>
    <xf numFmtId="14" fontId="4" fillId="0" borderId="1" xfId="0" applyNumberFormat="1" applyFont="1" applyFill="1" applyBorder="1" applyAlignment="1">
      <alignment horizontal="right"/>
    </xf>
    <xf numFmtId="14" fontId="6" fillId="0" borderId="1" xfId="0" applyNumberFormat="1" applyFont="1" applyFill="1" applyBorder="1" applyAlignment="1">
      <alignment horizontal="right"/>
    </xf>
    <xf numFmtId="14" fontId="4" fillId="0" borderId="5" xfId="0" applyNumberFormat="1" applyFont="1" applyFill="1" applyBorder="1" applyAlignment="1">
      <alignment horizontal="right"/>
    </xf>
    <xf numFmtId="0" fontId="12" fillId="0" borderId="0" xfId="0" applyFont="1" applyAlignment="1"/>
    <xf numFmtId="0" fontId="0" fillId="16" borderId="0" xfId="0" applyFill="1" applyAlignment="1"/>
    <xf numFmtId="0" fontId="0" fillId="0" borderId="0" xfId="0" applyFill="1" applyAlignment="1"/>
    <xf numFmtId="165" fontId="14" fillId="0" borderId="1" xfId="3" applyNumberFormat="1" applyFont="1" applyBorder="1" applyAlignment="1">
      <alignment vertical="center"/>
    </xf>
    <xf numFmtId="0" fontId="0" fillId="0" borderId="0" xfId="0"/>
    <xf numFmtId="14" fontId="4" fillId="0" borderId="1" xfId="0" applyNumberFormat="1" applyFont="1" applyBorder="1" applyAlignment="1">
      <alignment horizontal="right"/>
    </xf>
    <xf numFmtId="14" fontId="4" fillId="0" borderId="5" xfId="0" applyNumberFormat="1" applyFont="1" applyBorder="1" applyAlignment="1">
      <alignment horizontal="right"/>
    </xf>
    <xf numFmtId="0" fontId="15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right"/>
    </xf>
    <xf numFmtId="0" fontId="11" fillId="3" borderId="1" xfId="0" applyFont="1" applyFill="1" applyBorder="1" applyAlignment="1"/>
    <xf numFmtId="0" fontId="11" fillId="3" borderId="5" xfId="0" applyFont="1" applyFill="1" applyBorder="1" applyAlignment="1">
      <alignment horizontal="right"/>
    </xf>
    <xf numFmtId="0" fontId="11" fillId="3" borderId="5" xfId="0" applyFont="1" applyFill="1" applyBorder="1" applyAlignment="1"/>
    <xf numFmtId="0" fontId="11" fillId="3" borderId="5" xfId="0" applyFont="1" applyFill="1" applyBorder="1" applyAlignment="1">
      <alignment horizontal="right" wrapText="1"/>
    </xf>
    <xf numFmtId="0" fontId="11" fillId="3" borderId="5" xfId="0" applyFont="1" applyFill="1" applyBorder="1" applyAlignment="1">
      <alignment wrapText="1"/>
    </xf>
    <xf numFmtId="0" fontId="14" fillId="3" borderId="0" xfId="0" applyFont="1" applyFill="1"/>
    <xf numFmtId="0" fontId="0" fillId="0" borderId="1" xfId="0" applyBorder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right" wrapText="1"/>
    </xf>
    <xf numFmtId="0" fontId="4" fillId="3" borderId="5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0" fillId="0" borderId="0" xfId="0"/>
    <xf numFmtId="22" fontId="4" fillId="0" borderId="17" xfId="0" applyNumberFormat="1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16" fontId="4" fillId="0" borderId="5" xfId="0" applyNumberFormat="1" applyFont="1" applyBorder="1" applyAlignment="1"/>
    <xf numFmtId="3" fontId="4" fillId="16" borderId="5" xfId="0" applyNumberFormat="1" applyFont="1" applyFill="1" applyBorder="1" applyAlignment="1">
      <alignment horizontal="right"/>
    </xf>
    <xf numFmtId="22" fontId="4" fillId="16" borderId="1" xfId="0" applyNumberFormat="1" applyFont="1" applyFill="1" applyBorder="1" applyAlignment="1">
      <alignment horizontal="right"/>
    </xf>
    <xf numFmtId="164" fontId="4" fillId="16" borderId="1" xfId="0" applyNumberFormat="1" applyFont="1" applyFill="1" applyBorder="1" applyAlignment="1">
      <alignment horizontal="right"/>
    </xf>
    <xf numFmtId="14" fontId="4" fillId="16" borderId="1" xfId="0" applyNumberFormat="1" applyFont="1" applyFill="1" applyBorder="1" applyAlignment="1">
      <alignment horizontal="right"/>
    </xf>
    <xf numFmtId="0" fontId="4" fillId="16" borderId="4" xfId="0" applyFont="1" applyFill="1" applyBorder="1" applyAlignment="1"/>
    <xf numFmtId="0" fontId="0" fillId="16" borderId="1" xfId="0" applyFill="1" applyBorder="1" applyAlignment="1"/>
    <xf numFmtId="0" fontId="15" fillId="6" borderId="5" xfId="0" applyFont="1" applyFill="1" applyBorder="1" applyAlignment="1"/>
    <xf numFmtId="0" fontId="11" fillId="6" borderId="5" xfId="0" applyFont="1" applyFill="1" applyBorder="1" applyAlignment="1"/>
    <xf numFmtId="0" fontId="14" fillId="6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right"/>
    </xf>
    <xf numFmtId="0" fontId="4" fillId="3" borderId="5" xfId="0" applyFont="1" applyFill="1" applyBorder="1" applyAlignment="1"/>
    <xf numFmtId="0" fontId="0" fillId="0" borderId="1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5" borderId="5" xfId="0" applyFont="1" applyFill="1" applyBorder="1" applyAlignment="1">
      <alignment wrapText="1"/>
    </xf>
    <xf numFmtId="0" fontId="0" fillId="0" borderId="0" xfId="0"/>
    <xf numFmtId="0" fontId="0" fillId="0" borderId="0" xfId="0"/>
    <xf numFmtId="16" fontId="14" fillId="0" borderId="0" xfId="0" applyNumberFormat="1" applyFont="1" applyAlignment="1"/>
    <xf numFmtId="0" fontId="14" fillId="0" borderId="0" xfId="0" applyFont="1" applyAlignment="1"/>
    <xf numFmtId="164" fontId="11" fillId="0" borderId="1" xfId="0" applyNumberFormat="1" applyFont="1" applyBorder="1" applyAlignment="1">
      <alignment horizontal="right"/>
    </xf>
    <xf numFmtId="0" fontId="0" fillId="0" borderId="0" xfId="0"/>
    <xf numFmtId="165" fontId="12" fillId="0" borderId="0" xfId="0" applyNumberFormat="1" applyFont="1"/>
    <xf numFmtId="43" fontId="12" fillId="0" borderId="0" xfId="0" applyNumberFormat="1" applyFont="1"/>
    <xf numFmtId="0" fontId="16" fillId="0" borderId="0" xfId="0" applyFont="1"/>
    <xf numFmtId="0" fontId="12" fillId="0" borderId="0" xfId="0" applyNumberFormat="1" applyFont="1"/>
    <xf numFmtId="0" fontId="0" fillId="17" borderId="1" xfId="0" applyFill="1" applyBorder="1"/>
    <xf numFmtId="0" fontId="0" fillId="0" borderId="0" xfId="0" pivotButton="1"/>
    <xf numFmtId="0" fontId="0" fillId="0" borderId="1" xfId="0" applyBorder="1" applyAlignment="1">
      <alignment horizontal="center"/>
    </xf>
    <xf numFmtId="0" fontId="0" fillId="0" borderId="0" xfId="0"/>
    <xf numFmtId="164" fontId="11" fillId="0" borderId="6" xfId="0" applyNumberFormat="1" applyFont="1" applyFill="1" applyBorder="1" applyAlignment="1">
      <alignment horizontal="right"/>
    </xf>
    <xf numFmtId="22" fontId="11" fillId="0" borderId="5" xfId="0" applyNumberFormat="1" applyFont="1" applyBorder="1" applyAlignment="1">
      <alignment horizontal="right"/>
    </xf>
    <xf numFmtId="0" fontId="11" fillId="0" borderId="5" xfId="0" applyFont="1" applyBorder="1" applyAlignment="1"/>
    <xf numFmtId="0" fontId="11" fillId="0" borderId="5" xfId="0" applyFont="1" applyBorder="1" applyAlignment="1">
      <alignment horizontal="right"/>
    </xf>
    <xf numFmtId="14" fontId="11" fillId="0" borderId="5" xfId="0" applyNumberFormat="1" applyFont="1" applyBorder="1" applyAlignment="1">
      <alignment horizontal="right"/>
    </xf>
    <xf numFmtId="22" fontId="4" fillId="0" borderId="5" xfId="0" applyNumberFormat="1" applyFont="1" applyFill="1" applyBorder="1" applyAlignment="1">
      <alignment horizontal="right"/>
    </xf>
    <xf numFmtId="16" fontId="0" fillId="0" borderId="0" xfId="0" applyNumberFormat="1" applyFill="1" applyAlignment="1"/>
    <xf numFmtId="0" fontId="4" fillId="0" borderId="5" xfId="0" applyFont="1" applyFill="1" applyBorder="1" applyAlignment="1">
      <alignment horizontal="right"/>
    </xf>
    <xf numFmtId="0" fontId="4" fillId="0" borderId="5" xfId="0" applyFont="1" applyFill="1" applyBorder="1" applyAlignment="1"/>
    <xf numFmtId="0" fontId="2" fillId="18" borderId="1" xfId="0" applyFont="1" applyFill="1" applyBorder="1" applyAlignment="1">
      <alignment horizontal="center"/>
    </xf>
    <xf numFmtId="0" fontId="11" fillId="0" borderId="1" xfId="0" applyFont="1" applyBorder="1" applyAlignment="1"/>
    <xf numFmtId="0" fontId="7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1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Fill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0" fontId="10" fillId="13" borderId="1" xfId="0" applyFont="1" applyFill="1" applyBorder="1" applyAlignment="1">
      <alignment horizontal="center" wrapText="1"/>
    </xf>
    <xf numFmtId="0" fontId="10" fillId="13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0" borderId="0" xfId="0" pivotButton="1"/>
    <xf numFmtId="0" fontId="0" fillId="0" borderId="0" xfId="0"/>
    <xf numFmtId="0" fontId="2" fillId="1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388"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  <border>
        <vertical/>
        <horizontal/>
      </border>
    </dxf>
    <dxf>
      <fill>
        <patternFill>
          <bgColor rgb="FF00B0F0"/>
        </patternFill>
      </fill>
      <border>
        <vertical/>
        <horizontal/>
      </border>
    </dxf>
    <dxf>
      <fill>
        <patternFill>
          <bgColor rgb="FF92D050"/>
        </patternFill>
      </fill>
      <border>
        <vertical/>
        <horizontal/>
      </border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  <border>
        <vertical/>
        <horizontal/>
      </border>
    </dxf>
    <dxf>
      <fill>
        <patternFill>
          <bgColor rgb="FF00B0F0"/>
        </patternFill>
      </fill>
      <border>
        <vertical/>
        <horizontal/>
      </border>
    </dxf>
    <dxf>
      <fill>
        <patternFill>
          <bgColor rgb="FF92D050"/>
        </patternFill>
      </fill>
      <border>
        <vertical/>
        <horizontal/>
      </border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4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2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pivotCacheDefinition" Target="pivotCache/pivotCacheDefinition4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V-3W%20Master%20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m/OneDrive/Desktop/Aggreg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egion&amp;ASM"/>
    </sheetNames>
    <sheetDataSet>
      <sheetData sheetId="0"/>
      <sheetData sheetId="1">
        <row r="2">
          <cell r="A2" t="str">
            <v>ashwanisinghchauhan@gmail.com</v>
          </cell>
          <cell r="B2" t="str">
            <v>Avinish Kumar</v>
          </cell>
          <cell r="C2" t="str">
            <v>NCR</v>
          </cell>
          <cell r="D2" t="str">
            <v>Abhishek Srivastava</v>
          </cell>
          <cell r="E2" t="str">
            <v>Delhi</v>
          </cell>
          <cell r="F2" t="str">
            <v>AASM</v>
          </cell>
        </row>
        <row r="3">
          <cell r="A3" t="str">
            <v>avanishsingh442@gmail.com</v>
          </cell>
          <cell r="B3" t="str">
            <v>Avinish Kumar</v>
          </cell>
          <cell r="C3" t="str">
            <v>NCR</v>
          </cell>
          <cell r="D3" t="str">
            <v>Abhishek Srivastava</v>
          </cell>
          <cell r="E3" t="str">
            <v>Delhi</v>
          </cell>
          <cell r="F3" t="str">
            <v>AASM</v>
          </cell>
        </row>
        <row r="4">
          <cell r="A4" t="str">
            <v>avinishk@handover.in</v>
          </cell>
          <cell r="B4" t="str">
            <v>Avinish Kumar</v>
          </cell>
          <cell r="C4" t="str">
            <v>NCR</v>
          </cell>
          <cell r="D4" t="str">
            <v>Abhishek Srivastava</v>
          </cell>
          <cell r="E4" t="str">
            <v>Delhi</v>
          </cell>
          <cell r="F4" t="str">
            <v>AASM</v>
          </cell>
        </row>
        <row r="5">
          <cell r="A5" t="str">
            <v>fa8802528717@gmail.com</v>
          </cell>
          <cell r="B5" t="str">
            <v>Md Faraz</v>
          </cell>
          <cell r="C5" t="str">
            <v>NCR</v>
          </cell>
          <cell r="D5" t="str">
            <v>Abhishek Srivastava</v>
          </cell>
          <cell r="E5" t="str">
            <v>Ghaziabad</v>
          </cell>
          <cell r="F5" t="str">
            <v>AASM</v>
          </cell>
        </row>
        <row r="6">
          <cell r="A6" t="str">
            <v>purinitin902@gmail.com</v>
          </cell>
          <cell r="B6" t="str">
            <v>Nitin Puri</v>
          </cell>
          <cell r="C6" t="str">
            <v>NCR</v>
          </cell>
          <cell r="D6" t="str">
            <v>Abhishek Srivastava</v>
          </cell>
          <cell r="E6" t="str">
            <v>Noida</v>
          </cell>
          <cell r="F6" t="str">
            <v>BDE</v>
          </cell>
        </row>
        <row r="7">
          <cell r="A7" t="str">
            <v>rahulr@handover.in</v>
          </cell>
          <cell r="B7" t="str">
            <v>Rahul Rai</v>
          </cell>
          <cell r="C7" t="str">
            <v>Kanpur</v>
          </cell>
          <cell r="D7" t="str">
            <v>Rahul Rai</v>
          </cell>
          <cell r="E7" t="str">
            <v>Kanpur</v>
          </cell>
          <cell r="F7" t="str">
            <v>ASM</v>
          </cell>
        </row>
        <row r="8">
          <cell r="A8" t="str">
            <v>rohitgautamiitk@gmail.com</v>
          </cell>
          <cell r="B8" t="str">
            <v>Rohit Gautam</v>
          </cell>
          <cell r="C8" t="str">
            <v>Kanpur</v>
          </cell>
          <cell r="D8" t="str">
            <v>Rahul Rai</v>
          </cell>
          <cell r="E8" t="str">
            <v>Kanpur</v>
          </cell>
          <cell r="F8" t="str">
            <v>AASM</v>
          </cell>
        </row>
        <row r="9">
          <cell r="A9" t="str">
            <v>sabhishekkumar94@gmail.com</v>
          </cell>
          <cell r="B9" t="str">
            <v>Abhishek Sharma</v>
          </cell>
          <cell r="C9" t="str">
            <v>NCR</v>
          </cell>
          <cell r="D9" t="str">
            <v>Abhishek Srivastava</v>
          </cell>
          <cell r="E9" t="str">
            <v>Gurgaon</v>
          </cell>
          <cell r="F9" t="str">
            <v>AASM</v>
          </cell>
        </row>
        <row r="10">
          <cell r="A10" t="str">
            <v>nitinp@handover.in</v>
          </cell>
          <cell r="B10" t="str">
            <v>Nitin Puri</v>
          </cell>
          <cell r="C10" t="str">
            <v>NCR</v>
          </cell>
          <cell r="D10" t="str">
            <v>Abhishek Srivastava</v>
          </cell>
          <cell r="E10" t="str">
            <v>Noida</v>
          </cell>
          <cell r="F10" t="str">
            <v>BDE</v>
          </cell>
        </row>
        <row r="11">
          <cell r="A11" t="str">
            <v>rohitg@handover.in</v>
          </cell>
          <cell r="B11" t="str">
            <v>Rohit Gautam</v>
          </cell>
          <cell r="C11" t="str">
            <v>Kanpur</v>
          </cell>
          <cell r="D11" t="str">
            <v>Rahul Rai</v>
          </cell>
          <cell r="E11" t="str">
            <v>Kanpur</v>
          </cell>
          <cell r="F11" t="str">
            <v>AASM</v>
          </cell>
        </row>
        <row r="12">
          <cell r="A12" t="str">
            <v>kumarabhishek23577@gmail.com</v>
          </cell>
          <cell r="B12" t="str">
            <v>Abhishek Sharma</v>
          </cell>
          <cell r="C12" t="str">
            <v>NCR</v>
          </cell>
          <cell r="D12" t="str">
            <v>Abhishek Srivastava</v>
          </cell>
          <cell r="E12" t="str">
            <v>Gurgaon</v>
          </cell>
          <cell r="F12" t="str">
            <v>AASM</v>
          </cell>
        </row>
        <row r="13">
          <cell r="A13" t="str">
            <v>abhisheks@handover.in</v>
          </cell>
          <cell r="B13" t="str">
            <v>Abhishek Sharma</v>
          </cell>
          <cell r="C13" t="str">
            <v>NCR</v>
          </cell>
          <cell r="D13" t="str">
            <v>Abhishek Srivastava</v>
          </cell>
          <cell r="E13" t="str">
            <v>Gurgaon</v>
          </cell>
          <cell r="F13" t="str">
            <v>AASM</v>
          </cell>
        </row>
        <row r="14">
          <cell r="A14" t="str">
            <v>abhisheks1@rebliss.in</v>
          </cell>
          <cell r="B14" t="str">
            <v>Abhishek Srivastava</v>
          </cell>
          <cell r="C14" t="str">
            <v>NCR</v>
          </cell>
          <cell r="D14" t="str">
            <v>Abhishek Srivastava</v>
          </cell>
          <cell r="E14" t="str">
            <v>NCR</v>
          </cell>
          <cell r="F14" t="str">
            <v>ASM</v>
          </cell>
        </row>
        <row r="15">
          <cell r="A15" t="str">
            <v>sushantsharma471k@gmail.com</v>
          </cell>
          <cell r="B15" t="str">
            <v>Md Faraz</v>
          </cell>
          <cell r="C15" t="str">
            <v>NCR</v>
          </cell>
          <cell r="D15" t="str">
            <v>Abhishek Srivastava</v>
          </cell>
          <cell r="E15" t="str">
            <v>Ghaziabad</v>
          </cell>
          <cell r="F15" t="str">
            <v>AASM</v>
          </cell>
        </row>
        <row r="16">
          <cell r="B16" t="str">
            <v>Abhishek Srivastava</v>
          </cell>
          <cell r="C16" t="str">
            <v>NCR</v>
          </cell>
          <cell r="D16" t="str">
            <v>Abhishek Srivastava</v>
          </cell>
          <cell r="E16" t="str">
            <v>NCR</v>
          </cell>
          <cell r="F16" t="str">
            <v>ASM</v>
          </cell>
        </row>
        <row r="17">
          <cell r="B17" t="str">
            <v>Amit Sharma</v>
          </cell>
          <cell r="C17" t="str">
            <v>Kanpur</v>
          </cell>
          <cell r="D17" t="str">
            <v>Rahul Rai</v>
          </cell>
          <cell r="E17" t="str">
            <v>Kanpur</v>
          </cell>
          <cell r="F17" t="str">
            <v>AASM</v>
          </cell>
        </row>
        <row r="18">
          <cell r="B18" t="str">
            <v>Krashan Gopal Singh</v>
          </cell>
          <cell r="C18" t="str">
            <v>NCR</v>
          </cell>
          <cell r="D18" t="str">
            <v>Abhishek Srivastava</v>
          </cell>
          <cell r="E18" t="str">
            <v>Ghaziabad</v>
          </cell>
          <cell r="F18" t="str">
            <v>FSE</v>
          </cell>
        </row>
        <row r="19">
          <cell r="B19" t="str">
            <v>Boopendra Singh</v>
          </cell>
          <cell r="C19" t="str">
            <v>NCR</v>
          </cell>
          <cell r="D19" t="str">
            <v>Abhishek Srivastava</v>
          </cell>
          <cell r="E19" t="str">
            <v>Noida</v>
          </cell>
          <cell r="F19" t="str">
            <v>FSE</v>
          </cell>
        </row>
        <row r="20">
          <cell r="B20" t="str">
            <v>Sagar sharma</v>
          </cell>
          <cell r="C20" t="str">
            <v>NCR</v>
          </cell>
          <cell r="D20" t="str">
            <v>Abhishek Srivastava</v>
          </cell>
          <cell r="E20" t="str">
            <v>Gurgaon</v>
          </cell>
          <cell r="F20" t="str">
            <v>FSE</v>
          </cell>
        </row>
        <row r="21">
          <cell r="B21" t="str">
            <v>Santoosh Singh</v>
          </cell>
          <cell r="C21" t="str">
            <v>NCR</v>
          </cell>
          <cell r="D21" t="str">
            <v>Abhishek Srivastava</v>
          </cell>
          <cell r="E21" t="str">
            <v>Noida</v>
          </cell>
          <cell r="F21" t="str">
            <v>FSE</v>
          </cell>
        </row>
        <row r="22">
          <cell r="B22" t="str">
            <v>Lalit Kumar</v>
          </cell>
          <cell r="C22" t="str">
            <v>NCR</v>
          </cell>
          <cell r="D22" t="str">
            <v>Abhishek Srivastava</v>
          </cell>
          <cell r="E22" t="str">
            <v>Ghaziabad</v>
          </cell>
          <cell r="F22" t="str">
            <v>FSE</v>
          </cell>
        </row>
        <row r="23">
          <cell r="B23" t="str">
            <v>Rahul Kumar</v>
          </cell>
          <cell r="C23" t="str">
            <v>NCR</v>
          </cell>
          <cell r="D23" t="str">
            <v>Abhishek Srivastava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sheet"/>
      <sheetName val="Pivot"/>
      <sheetName val="Date Pivot"/>
      <sheetName val="Raw"/>
      <sheetName val="Sheet1"/>
    </sheetNames>
    <sheetDataSet>
      <sheetData sheetId="0"/>
      <sheetData sheetId="1"/>
      <sheetData sheetId="2"/>
      <sheetData sheetId="3">
        <row r="13">
          <cell r="J13">
            <v>101</v>
          </cell>
          <cell r="M13">
            <v>300</v>
          </cell>
          <cell r="R13">
            <v>1000</v>
          </cell>
        </row>
      </sheetData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microsoft.com/office/2006/relationships/xlExternalLinkPath/xlPathMissing" Target="Target%20vs%20Ahivement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m" refreshedDate="45173.64695185185" createdVersion="6" refreshedVersion="6" minRefreshableVersion="3" recordCount="136">
  <cacheSource type="worksheet">
    <worksheetSource ref="A1:R1048576" sheet="Vehicle Survey "/>
  </cacheSource>
  <cacheFields count="18">
    <cacheField name="Timestamp" numFmtId="0">
      <sharedItems containsNonDate="0" containsDate="1" containsString="0" containsBlank="1" minDate="2023-08-16T18:12:58" maxDate="2023-09-02T21:33:24"/>
    </cacheField>
    <cacheField name="Date" numFmtId="0">
      <sharedItems containsDate="1" containsBlank="1" containsMixedTypes="1" minDate="2023-08-16T00:00:00" maxDate="2023-09-03T00:00:00" count="16">
        <d v="2023-08-16T00:00:00"/>
        <d v="2023-08-17T00:00:00"/>
        <d v="2023-08-18T00:00:00"/>
        <d v="2023-08-19T00:00:00"/>
        <d v="2023-08-21T00:00:00"/>
        <d v="2023-08-22T00:00:00"/>
        <d v="2023-08-23T00:00:00"/>
        <d v="2023-08-24T00:00:00"/>
        <s v="25-Augg"/>
        <d v="2023-08-26T00:00:00"/>
        <d v="2023-08-28T00:00:00"/>
        <d v="2023-08-29T00:00:00"/>
        <d v="2023-08-31T00:00:00"/>
        <d v="2023-09-01T00:00:00"/>
        <d v="2023-09-02T00:00:00"/>
        <m/>
      </sharedItems>
    </cacheField>
    <cacheField name="Week" numFmtId="0">
      <sharedItems containsBlank="1" count="4">
        <s v="8 Week"/>
        <s v="9-Week"/>
        <s v="10-Week"/>
        <m/>
      </sharedItems>
    </cacheField>
    <cacheField name="Month" numFmtId="0">
      <sharedItems containsBlank="1" count="3">
        <s v="August"/>
        <s v="September"/>
        <m/>
      </sharedItems>
    </cacheField>
    <cacheField name="Vehicle Type" numFmtId="0">
      <sharedItems containsBlank="1" containsMixedTypes="1" containsNumber="1" containsInteger="1" minValue="407" maxValue="407"/>
    </cacheField>
    <cacheField name="Vehicle Company (OEM)" numFmtId="0">
      <sharedItems containsBlank="1"/>
    </cacheField>
    <cacheField name="Vehicle Registration Number" numFmtId="0">
      <sharedItems containsBlank="1"/>
    </cacheField>
    <cacheField name="Owner name" numFmtId="0">
      <sharedItems containsBlank="1"/>
    </cacheField>
    <cacheField name="Owner Contact Number" numFmtId="0">
      <sharedItems containsBlank="1" containsMixedTypes="1" containsNumber="1" containsInteger="1" minValue="709716786" maxValue="9999804272"/>
    </cacheField>
    <cacheField name="Address" numFmtId="0">
      <sharedItems containsBlank="1"/>
    </cacheField>
    <cacheField name="City" numFmtId="0">
      <sharedItems containsBlank="1" count="17">
        <s v="Ghaziabad"/>
        <s v="Mumbai"/>
        <s v="Noida"/>
        <s v="Hyderabad"/>
        <s v="Delhi"/>
        <s v="Sahibabaad"/>
        <s v="Faridabad"/>
        <s v="Gajiyabad"/>
        <s v="Ncr"/>
        <s v="ND"/>
        <s v="Haryana"/>
        <s v="BTM Bangalore"/>
        <s v="BTM"/>
        <s v="Ghgiabad"/>
        <s v="Sahadara"/>
        <m/>
        <s v="Shahibabad Ghaziabad" u="1"/>
      </sharedItems>
    </cacheField>
    <cacheField name="Driver Name" numFmtId="0">
      <sharedItems containsBlank="1"/>
    </cacheField>
    <cacheField name="Driver Contact Number" numFmtId="0">
      <sharedItems containsBlank="1" containsMixedTypes="1" containsNumber="1" containsInteger="1" minValue="709716786" maxValue="729428482207"/>
    </cacheField>
    <cacheField name="Preferred Route" numFmtId="0">
      <sharedItems containsBlank="1"/>
    </cacheField>
    <cacheField name="Operation Limit" numFmtId="0">
      <sharedItems containsBlank="1"/>
    </cacheField>
    <cacheField name="Employee Name" numFmtId="0">
      <sharedItems containsBlank="1" count="17">
        <s v="Lalit kumar"/>
        <s v="Shimon"/>
        <s v="Krashan gopal singh"/>
        <s v="Santosh Singh"/>
        <s v="Bhoopender Singh"/>
        <s v="Kalyan"/>
        <s v="Manoj barik"/>
        <m/>
        <s v="Santosh Kumar" u="1"/>
        <s v="Krashan Gopal " u="1"/>
        <s v="Bhoopendra sing" u="1"/>
        <s v="Bhopendera Singh" u="1"/>
        <s v="Bhopender Singh" u="1"/>
        <s v="Bhoopendra" u="1"/>
        <s v="Bhoopendra singh" u="1"/>
        <s v="Bhopender shingh" u="1"/>
        <s v="Bhopender shing" u="1"/>
      </sharedItems>
    </cacheField>
    <cacheField name="Interested to Work with Handover" numFmtId="0">
      <sharedItems containsBlank="1"/>
    </cacheField>
    <cacheField name="If not interested them mention 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om" refreshedDate="45173.646952430558" createdVersion="6" refreshedVersion="6" minRefreshableVersion="3" recordCount="114">
  <cacheSource type="worksheet">
    <worksheetSource ref="A1:AB1048576" sheet="Onboarding raw new"/>
  </cacheSource>
  <cacheFields count="28">
    <cacheField name="Timestamp" numFmtId="0">
      <sharedItems containsNonDate="0" containsDate="1" containsString="0" containsBlank="1" minDate="2023-07-31T14:40:22" maxDate="2023-09-02T15:06:02"/>
    </cacheField>
    <cacheField name="Date" numFmtId="0">
      <sharedItems containsNonDate="0" containsDate="1" containsString="0" containsBlank="1" minDate="2023-07-30T00:00:00" maxDate="2023-09-03T00:00:00" count="25">
        <d v="2023-07-31T00:00:00"/>
        <d v="2023-08-02T00:00:00"/>
        <d v="2023-08-07T00:00:00"/>
        <d v="2023-08-09T00:00:00"/>
        <d v="2023-08-10T00:00:00"/>
        <d v="2023-08-11T00:00:00"/>
        <d v="2023-08-12T00:00:00"/>
        <d v="2023-08-13T00:00:00"/>
        <d v="2023-08-14T00:00:00"/>
        <d v="2023-08-16T00:00:00"/>
        <d v="2023-08-17T00:00:00"/>
        <d v="2023-08-18T00:00:00"/>
        <d v="2023-08-19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1T00:00:00"/>
        <d v="2023-09-02T00:00:00"/>
        <m/>
        <d v="2023-07-30T00:00:00" u="1"/>
      </sharedItems>
    </cacheField>
    <cacheField name="Month" numFmtId="0">
      <sharedItems containsBlank="1" count="4">
        <s v="July"/>
        <s v="August"/>
        <s v="September"/>
        <m/>
      </sharedItems>
    </cacheField>
    <cacheField name="Week" numFmtId="0">
      <sharedItems containsBlank="1" count="9">
        <s v="6-Week"/>
        <s v="7-Week"/>
        <s v="8-Week"/>
        <s v="9-Week"/>
        <s v="10-Week"/>
        <m/>
        <s v="7Week" u="1"/>
        <s v="5 Week" u="1"/>
        <s v="6 Week" u="1"/>
      </sharedItems>
    </cacheField>
    <cacheField name="Customer name/Shop name" numFmtId="0">
      <sharedItems containsBlank="1"/>
    </cacheField>
    <cacheField name="Business Address" numFmtId="0">
      <sharedItems containsBlank="1"/>
    </cacheField>
    <cacheField name="Contact Person Name" numFmtId="0">
      <sharedItems containsBlank="1" containsMixedTypes="1" containsNumber="1" containsInteger="1" minValue="8571285236" maxValue="8571285236"/>
    </cacheField>
    <cacheField name="Contact person mobile Number" numFmtId="0">
      <sharedItems containsBlank="1" containsMixedTypes="1" containsNumber="1" containsInteger="1" minValue="871134835" maxValue="96920282570"/>
    </cacheField>
    <cacheField name="Product type" numFmtId="0">
      <sharedItems containsBlank="1"/>
    </cacheField>
    <cacheField name="Other Product ( Category Specify)" numFmtId="0">
      <sharedItems containsBlank="1"/>
    </cacheField>
    <cacheField name="Average Weight Per Delivery" numFmtId="0">
      <sharedItems containsBlank="1" containsMixedTypes="1" containsNumber="1" containsInteger="1" minValue="2" maxValue="10000"/>
    </cacheField>
    <cacheField name="GST Number" numFmtId="0">
      <sharedItems containsBlank="1" containsMixedTypes="1" containsNumber="1" containsInteger="1" minValue="0" maxValue="29961201217"/>
    </cacheField>
    <cacheField name="GST Certificate Photo" numFmtId="0">
      <sharedItems containsBlank="1"/>
    </cacheField>
    <cacheField name="Company Pan Number" numFmtId="0">
      <sharedItems containsBlank="1" containsMixedTypes="1" containsNumber="1" containsInteger="1" minValue="0" maxValue="0"/>
    </cacheField>
    <cacheField name="Company Pan card Photo" numFmtId="0">
      <sharedItems containsBlank="1"/>
    </cacheField>
    <cacheField name="No of Working Days (per Month)" numFmtId="0">
      <sharedItems containsDate="1" containsBlank="1" containsMixedTypes="1" minDate="1899-12-31T00:00:00" maxDate="1899-12-31T01:04:04"/>
    </cacheField>
    <cacheField name="Daily Average Distance" numFmtId="0">
      <sharedItems containsBlank="1" containsMixedTypes="1" containsNumber="1" containsInteger="1" minValue="2" maxValue="1600"/>
    </cacheField>
    <cacheField name="Time In" numFmtId="0">
      <sharedItems containsDate="1" containsBlank="1" containsMixedTypes="1" minDate="1899-12-31T04:01:03" maxDate="1899-12-31T00:37:04"/>
    </cacheField>
    <cacheField name="Time Out" numFmtId="0">
      <sharedItems containsDate="1" containsBlank="1" containsMixedTypes="1" minDate="1899-12-31T00:21:04" maxDate="1899-12-31T00:54:04"/>
    </cacheField>
    <cacheField name="Number of Vehicle Required (Daily)" numFmtId="0">
      <sharedItems containsDate="1" containsBlank="1" containsMixedTypes="1" minDate="1899-12-31T00:00:00" maxDate="1899-12-31T00:21:04"/>
    </cacheField>
    <cacheField name="Helper" numFmtId="0">
      <sharedItems containsBlank="1"/>
    </cacheField>
    <cacheField name="Perishable Product" numFmtId="0">
      <sharedItems containsBlank="1"/>
    </cacheField>
    <cacheField name="Material Assurance Required" numFmtId="0">
      <sharedItems containsBlank="1"/>
    </cacheField>
    <cacheField name="Type of Carrier" numFmtId="0">
      <sharedItems containsBlank="1"/>
    </cacheField>
    <cacheField name="Employee name" numFmtId="0">
      <sharedItems containsBlank="1" count="18">
        <s v="Rahul Rai"/>
        <s v="Md Faraz"/>
        <s v="Amit Sharma"/>
        <s v="Nitin Puri"/>
        <s v="Abhishek srivastava"/>
        <s v="Kalyan"/>
        <s v="Rahul Kumar"/>
        <s v="Santosh Singh"/>
        <s v="Manoj Barik"/>
        <s v="Abhijeet Nanavare"/>
        <s v="Shimon"/>
        <s v="Pushpender"/>
        <m/>
        <s v="amiit kumar sharma" u="1"/>
        <s v="faraz Ahmed" u="1"/>
        <s v="G.Kalyan" u="1"/>
        <s v="Faraz Ahme" u="1"/>
        <s v="Amit Kumar Sharma" u="1"/>
      </sharedItems>
    </cacheField>
    <cacheField name="Daily Number of trips" numFmtId="0">
      <sharedItems containsDate="1" containsBlank="1" containsMixedTypes="1" minDate="1899-12-31T04:01:03" maxDate="1899-12-31T00:59:04"/>
    </cacheField>
    <cacheField name="Email address" numFmtId="0">
      <sharedItems containsBlank="1"/>
    </cacheField>
    <cacheField name="City" numFmtId="0">
      <sharedItems containsBlank="1" count="16">
        <s v="kanpur"/>
        <m/>
        <s v="Noida"/>
        <s v="Delhi"/>
        <s v="Hyderabad"/>
        <s v="Faridabad"/>
        <s v="UP"/>
        <s v="Bangalore"/>
        <s v="Mumbai"/>
        <s v="Navi Mumbai"/>
        <s v="BTM Bangalore"/>
        <s v="sedlhi" u="1"/>
        <s v="Bangalore BTM" u="1"/>
        <s v="Bangalore,BTM" u="1"/>
        <s v="Dekhu" u="1"/>
        <s v="Kanpur Nagar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om" refreshedDate="45173.646952893519" createdVersion="6" refreshedVersion="6" minRefreshableVersion="3" recordCount="114">
  <cacheSource type="worksheet">
    <worksheetSource ref="A1:AC1048576" sheet=" Onboarding raw old"/>
  </cacheSource>
  <cacheFields count="29">
    <cacheField name="Timestamp" numFmtId="0">
      <sharedItems containsNonDate="0" containsDate="1" containsString="0" containsBlank="1" minDate="2023-05-22T13:16:03" maxDate="2023-08-10T00:26:52"/>
    </cacheField>
    <cacheField name="Date" numFmtId="0">
      <sharedItems containsNonDate="0" containsDate="1" containsString="0" containsBlank="1" minDate="2023-05-05T00:00:00" maxDate="2023-08-10T00:00:00" count="36">
        <d v="2023-05-22T00:00:00"/>
        <d v="2023-05-24T00:00:00"/>
        <d v="2023-05-05T00:00:00"/>
        <d v="2023-05-26T00:00:00"/>
        <d v="2023-05-27T00:00:00"/>
        <d v="2023-05-29T00:00:00"/>
        <d v="2023-05-30T00:00:00"/>
        <d v="2023-05-31T00:00:00"/>
        <d v="2023-06-01T00:00:00"/>
        <d v="2023-06-04T00:00:00"/>
        <d v="2023-06-05T00:00:00"/>
        <d v="2023-06-07T00:00:00"/>
        <d v="2023-06-09T00:00:00"/>
        <d v="2023-06-20T00:00:00"/>
        <d v="2023-06-21T00:00:00"/>
        <d v="2023-06-22T00:00:00"/>
        <d v="2023-06-24T00:00:00"/>
        <d v="2023-06-28T00:00:00"/>
        <d v="2023-06-29T00:00:00"/>
        <d v="2023-07-05T00:00:00"/>
        <d v="2023-07-06T00:00:00"/>
        <d v="2023-07-07T00:00:00"/>
        <d v="2023-07-13T00:00:00"/>
        <d v="2023-07-15T00:00:00"/>
        <d v="2023-07-17T00:00:00"/>
        <d v="2023-07-18T00:00:00"/>
        <d v="2023-07-20T00:00:00"/>
        <d v="2023-07-22T00:00:00"/>
        <d v="2023-07-24T00:00:00"/>
        <d v="2023-07-26T00:00:00"/>
        <d v="2023-07-30T00:00:00"/>
        <d v="2023-07-31T00:00:00"/>
        <d v="2023-08-02T00:00:00"/>
        <d v="2023-08-07T00:00:00"/>
        <d v="2023-08-09T00:00:00"/>
        <m/>
      </sharedItems>
    </cacheField>
    <cacheField name="Week" numFmtId="0">
      <sharedItems containsBlank="1"/>
    </cacheField>
    <cacheField name="Month" numFmtId="0">
      <sharedItems containsBlank="1" count="5">
        <s v="May"/>
        <s v="June"/>
        <s v="July"/>
        <s v="August"/>
        <m/>
      </sharedItems>
    </cacheField>
    <cacheField name="Customer Name" numFmtId="0">
      <sharedItems containsBlank="1"/>
    </cacheField>
    <cacheField name="Customer Mobile Number" numFmtId="0">
      <sharedItems containsString="0" containsBlank="1" containsNumber="1" containsInteger="1" minValue="7007636348" maxValue="9999332896"/>
    </cacheField>
    <cacheField name="Product Type" numFmtId="0">
      <sharedItems containsBlank="1"/>
    </cacheField>
    <cacheField name="Daily Number of Trips" numFmtId="0">
      <sharedItems containsDate="1" containsBlank="1" containsMixedTypes="1" minDate="1899-12-31T00:00:00" maxDate="1899-12-31T00:55:04"/>
    </cacheField>
    <cacheField name="Average Weight Per Delivery" numFmtId="0">
      <sharedItems containsBlank="1" containsMixedTypes="1" containsNumber="1" containsInteger="1" minValue="1" maxValue="100000"/>
    </cacheField>
    <cacheField name="Average Value Per Delivery" numFmtId="0">
      <sharedItems containsBlank="1" containsMixedTypes="1" containsNumber="1" containsInteger="1" minValue="1" maxValue="2500000"/>
    </cacheField>
    <cacheField name="GST Number" numFmtId="0">
      <sharedItems containsBlank="1" containsMixedTypes="1" containsNumber="1" containsInteger="1" minValue="9" maxValue="9"/>
    </cacheField>
    <cacheField name="GST Certificate Photo" numFmtId="0">
      <sharedItems containsBlank="1"/>
    </cacheField>
    <cacheField name="Company Pan Number" numFmtId="0">
      <sharedItems containsBlank="1" containsMixedTypes="1" containsNumber="1" containsInteger="1" minValue="9811475554" maxValue="9811475554"/>
    </cacheField>
    <cacheField name="Company Pan Card Photo" numFmtId="0">
      <sharedItems containsBlank="1"/>
    </cacheField>
    <cacheField name="No of days working (Per Month)" numFmtId="0">
      <sharedItems containsString="0" containsBlank="1" containsNumber="1" containsInteger="1" minValue="1" maxValue="31"/>
    </cacheField>
    <cacheField name="Daily Average Distance" numFmtId="0">
      <sharedItems containsString="0" containsBlank="1" containsNumber="1" containsInteger="1" minValue="2" maxValue="1500"/>
    </cacheField>
    <cacheField name="Time In" numFmtId="0">
      <sharedItems containsDate="1" containsBlank="1" containsMixedTypes="1" minDate="1899-12-31T00:25:04" maxDate="1899-12-31T00:41:04"/>
    </cacheField>
    <cacheField name="Time Out" numFmtId="0">
      <sharedItems containsBlank="1" containsMixedTypes="1" containsNumber="1" containsInteger="1" minValue="6" maxValue="666"/>
    </cacheField>
    <cacheField name="Others Product (Category Specification)" numFmtId="0">
      <sharedItems containsBlank="1"/>
    </cacheField>
    <cacheField name="Helper" numFmtId="0">
      <sharedItems containsBlank="1"/>
    </cacheField>
    <cacheField name="Perishable Product" numFmtId="0">
      <sharedItems containsBlank="1"/>
    </cacheField>
    <cacheField name="Material Assurance Required" numFmtId="0">
      <sharedItems containsBlank="1"/>
    </cacheField>
    <cacheField name="Type of carrier" numFmtId="0">
      <sharedItems containsBlank="1"/>
    </cacheField>
    <cacheField name="Product Category (" numFmtId="0">
      <sharedItems containsNonDate="0" containsString="0" containsBlank="1"/>
    </cacheField>
    <cacheField name="Number of Vehicle Required (Daily)" numFmtId="0">
      <sharedItems containsBlank="1" containsMixedTypes="1" containsNumber="1" containsInteger="1" minValue="1" maxValue="11"/>
    </cacheField>
    <cacheField name="Email address" numFmtId="0">
      <sharedItems containsBlank="1"/>
    </cacheField>
    <cacheField name="Employ Name" numFmtId="0">
      <sharedItems containsBlank="1" count="11">
        <s v="Avinish Kumar"/>
        <s v="Abhishek Sharma"/>
        <s v="Nitin Puri"/>
        <s v="Rohit Gautam"/>
        <s v="Md Faraz"/>
        <s v="Rahul Rai"/>
        <s v="Amit Sharma"/>
        <m/>
        <s v=" Faraz " u="1"/>
        <s v="Md Faraz " u="1"/>
        <s v="Avnish Kumar" u="1"/>
      </sharedItems>
    </cacheField>
    <cacheField name="Business Address" numFmtId="0">
      <sharedItems containsBlank="1"/>
    </cacheField>
    <cacheField name="Contact Person 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com" refreshedDate="45173.64695347222" createdVersion="6" refreshedVersion="6" minRefreshableVersion="3" recordCount="616">
  <cacheSource type="worksheet">
    <worksheetSource ref="A1:O1048576" sheet="Survey Raw" r:id="rId2"/>
  </cacheSource>
  <cacheFields count="15">
    <cacheField name="Timestamp" numFmtId="0">
      <sharedItems containsNonDate="0" containsDate="1" containsString="0" containsBlank="1" minDate="2023-05-25T12:33:21" maxDate="2023-08-25T11:40:27"/>
    </cacheField>
    <cacheField name="Date" numFmtId="0">
      <sharedItems containsNonDate="0" containsDate="1" containsString="0" containsBlank="1" minDate="2023-05-25T00:00:00" maxDate="2023-08-26T00:00:00" count="43">
        <d v="2023-05-25T00:00:00"/>
        <d v="2023-05-26T00:00:00"/>
        <d v="2023-05-27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7T00:00:00"/>
        <d v="2023-06-08T00:00:00"/>
        <d v="2023-06-09T00:00:00"/>
        <d v="2023-06-10T00:00:00"/>
        <d v="2023-06-12T00:00:00"/>
        <d v="2023-06-13T00:00:00"/>
        <d v="2023-06-14T00:00:00"/>
        <d v="2023-06-15T00:00:00"/>
        <d v="2023-06-16T00:00:00"/>
        <d v="2023-06-17T00:00:00"/>
        <d v="2023-06-19T00:00:00"/>
        <d v="2023-06-20T00:00:00"/>
        <d v="2023-06-21T00:00:00"/>
        <d v="2023-06-22T00:00:00"/>
        <d v="2023-06-23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5T00:00:00"/>
        <d v="2023-07-06T00:00:00"/>
        <d v="2023-07-13T00:00:00"/>
        <d v="2023-07-19T00:00:00"/>
        <d v="2023-08-17T00:00:00"/>
        <d v="2023-08-22T00:00:00"/>
        <d v="2023-08-23T00:00:00"/>
        <d v="2023-08-24T00:00:00"/>
        <d v="2023-08-25T00:00:00"/>
        <m/>
      </sharedItems>
    </cacheField>
    <cacheField name="Month" numFmtId="0">
      <sharedItems containsBlank="1" count="5">
        <s v="May"/>
        <s v="June"/>
        <s v="July"/>
        <s v="August"/>
        <m/>
      </sharedItems>
    </cacheField>
    <cacheField name="Week" numFmtId="0">
      <sharedItems containsBlank="1"/>
    </cacheField>
    <cacheField name="Email address" numFmtId="0">
      <sharedItems containsBlank="1"/>
    </cacheField>
    <cacheField name="Employee ID" numFmtId="0">
      <sharedItems containsBlank="1" containsMixedTypes="1" containsNumber="1" containsInteger="1" minValue="8803558181" maxValue="8803558181"/>
    </cacheField>
    <cacheField name="Employee Name" numFmtId="0">
      <sharedItems containsBlank="1" count="11">
        <s v="Rahul Rai"/>
        <s v="Rohit Gautam"/>
        <s v="Avinish Kumar"/>
        <s v="Nitin Puri"/>
        <s v="Abhishek Sharma"/>
        <s v="Md Faraz"/>
        <s v="Armaan hussain"/>
        <s v="Pushpendra"/>
        <s v="Manoj Barik"/>
        <s v="Manoj kumar Barik"/>
        <m/>
      </sharedItems>
    </cacheField>
    <cacheField name="Name of Prospect" numFmtId="0">
      <sharedItems containsBlank="1" containsMixedTypes="1" containsNumber="1" containsInteger="1" minValue="8803558181" maxValue="9821916271"/>
    </cacheField>
    <cacheField name="Phone Number" numFmtId="0">
      <sharedItems containsBlank="1" containsMixedTypes="1" containsNumber="1" containsInteger="1" minValue="900548662" maxValue="918287531617"/>
    </cacheField>
    <cacheField name="Address of Business" numFmtId="0">
      <sharedItems containsBlank="1" containsMixedTypes="1" containsNumber="1" containsInteger="1" minValue="9521148521" maxValue="9999989891"/>
    </cacheField>
    <cacheField name="City" numFmtId="0">
      <sharedItems containsBlank="1" count="9">
        <s v="Kanpur"/>
        <s v="Delhi"/>
        <s v="Noida"/>
        <s v="Gurgaon"/>
        <s v="Ghaziabad"/>
        <s v="Bangalore"/>
        <s v="Meerut"/>
        <s v="Faridabad"/>
        <m/>
      </sharedItems>
    </cacheField>
    <cacheField name="Business Type" numFmtId="0">
      <sharedItems containsBlank="1"/>
    </cacheField>
    <cacheField name="Product Category" numFmtId="0">
      <sharedItems containsBlank="1"/>
    </cacheField>
    <cacheField name="How does transportation/logistics work at present?" numFmtId="0">
      <sharedItems containsBlank="1"/>
    </cacheField>
    <cacheField name="Interested to work with Handover?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com" refreshedDate="45173.646954050928" createdVersion="6" refreshedVersion="6" minRefreshableVersion="3" recordCount="473">
  <cacheSource type="worksheet">
    <worksheetSource ref="A1:AA1048576" sheet="Revenue Raw"/>
  </cacheSource>
  <cacheFields count="28">
    <cacheField name="Timestamp" numFmtId="0">
      <sharedItems containsNonDate="0" containsDate="1" containsString="0" containsBlank="1" minDate="2023-06-01T15:07:28" maxDate="2023-09-04T11:09:52"/>
    </cacheField>
    <cacheField name="Date" numFmtId="0">
      <sharedItems containsNonDate="0" containsDate="1" containsString="0" containsBlank="1" minDate="2023-06-01T00:00:00" maxDate="2023-09-03T00:00:00" count="84">
        <d v="2023-06-01T00:00:00"/>
        <d v="2023-06-03T00:00:00"/>
        <d v="2023-06-05T00:00:00"/>
        <d v="2023-06-06T00:00:00"/>
        <d v="2023-06-07T00:00:00"/>
        <d v="2023-06-08T00:00:00"/>
        <d v="2023-06-09T00:00:00"/>
        <d v="2023-06-10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4T00:00:00"/>
        <d v="2023-07-15T00:00:00"/>
        <d v="2023-07-17T00:00:00"/>
        <d v="2023-07-18T00:00:00"/>
        <d v="2023-07-19T00:00:00"/>
        <d v="2023-07-20T00:00:00"/>
        <d v="2023-07-21T00:00:00"/>
        <d v="2023-07-22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1T00:00:00"/>
        <d v="2023-09-01T00:00:00"/>
        <d v="2023-09-02T00:00:00"/>
        <m/>
      </sharedItems>
      <fieldGroup par="27" base="1">
        <rangePr groupBy="days" startDate="2023-06-01T00:00:00" endDate="2023-09-03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3-09-2023"/>
        </groupItems>
      </fieldGroup>
    </cacheField>
    <cacheField name="Month" numFmtId="0">
      <sharedItems containsBlank="1" count="6">
        <s v="June"/>
        <s v="July"/>
        <s v="August"/>
        <s v="september"/>
        <m/>
        <s v="NCR" u="1"/>
      </sharedItems>
    </cacheField>
    <cacheField name="Week" numFmtId="0">
      <sharedItems containsBlank="1" count="11">
        <m/>
        <s v="1 Week"/>
        <s v="2 Week"/>
        <s v="3 Week"/>
        <s v="4 Week"/>
        <s v="5 Week"/>
        <s v="6 Week"/>
        <s v="7 Week"/>
        <s v="8 Week"/>
        <s v="9-Week"/>
        <s v="10-Week"/>
      </sharedItems>
    </cacheField>
    <cacheField name="Retailer ID" numFmtId="0">
      <sharedItems containsBlank="1" containsMixedTypes="1" containsNumber="1" containsInteger="1" minValue="0" maxValue="9205133965"/>
    </cacheField>
    <cacheField name="Customer Name _x000a_" numFmtId="0">
      <sharedItems containsBlank="1" count="94">
        <s v="Nawazish khan"/>
        <s v="Krishna Sales"/>
        <s v="Gupta paints"/>
        <s v="Sayed Fome"/>
        <s v="ELIXIR VENTURE"/>
        <s v="Living plus india"/>
        <s v="RJ. Hardware"/>
        <s v="Iqbal Bhai"/>
        <s v="Wave India Pvt Ltd"/>
        <s v="Bharat electricals and appliances"/>
        <s v="JKM Works"/>
        <s v="Rishabh battery"/>
        <s v="Gaurav Furniture"/>
        <s v="AKBD Home LLP"/>
        <s v="Har Singh"/>
        <s v="Mehtab Alam"/>
        <s v="Bath world"/>
        <s v="Sikanderpur"/>
        <s v="Dharma Trading company"/>
        <s v="Shiva Aluminium"/>
        <s v="Hari om gases"/>
        <s v="Neelkanth Hardware"/>
        <s v="Shitla Marble"/>
        <s v="Furniture"/>
        <s v="Shiva Tiles"/>
        <s v="Suresh Kumar Yadav"/>
        <s v="Surjeet Yadav"/>
        <s v="Jatin Pharmacy"/>
        <s v="Shiva plywood"/>
        <s v="Shanker"/>
        <s v="Lohia"/>
        <s v="AKBD appliances ltd"/>
        <s v="Shree jee steel"/>
        <s v="Surya sales care"/>
        <s v="Vishal electronics"/>
        <s v="All mega mart"/>
        <s v="Suresh traders"/>
        <s v="Atul Wood"/>
        <s v="R j Hardware"/>
        <s v="R.j Hardware"/>
        <s v="Jam Jam Traders"/>
        <s v="Mehtab Traders"/>
        <s v="Varun ply"/>
        <s v="Jatin Electrical Store"/>
        <s v="Harsh Traders"/>
        <s v="Jatin Bhai Traders"/>
        <s v="Tushar Beniwal Store"/>
        <s v="Hinghlaj foods"/>
        <s v="Yogesh Sharma"/>
        <s v="Atul wood works"/>
        <s v="Anandi Furniture"/>
        <s v="All Mega"/>
        <s v="ashok Dubey"/>
        <s v="Lalit bhai"/>
        <s v="Radhika Furniture"/>
        <s v="Komal Yadav"/>
        <s v="YGL Timber"/>
        <s v="Jatin Sharma"/>
        <s v="Kunal Sharma"/>
        <s v="Shree Jee"/>
        <s v="Nemi nath Hardware Store"/>
        <s v="Aradhya enterprises"/>
        <s v="Hind international cargo"/>
        <s v="Jain Cement&amp;Iron Traders"/>
        <s v="Mehtab a"/>
        <s v="Aakar Industries"/>
        <s v="LR Traders"/>
        <s v="Visam Packers and Movers"/>
        <s v="Yadav Glass and Hardware"/>
        <s v="mehtab alam,"/>
        <s v="amit srivastva"/>
        <s v="AMIT SRFIVASTVA"/>
        <s v="AKR Infratech India Pvt Ltd"/>
        <s v="Gupta paints and hardware"/>
        <s v="Kunal Traders"/>
        <s v="Shree Visam packers and movers"/>
        <s v="Escort"/>
        <s v="Gopal Furniture"/>
        <s v="AKR INFRATECH PVT LTD"/>
        <s v="LR Logistics"/>
        <s v="New vayu furniture"/>
        <s v="Harkesh verma"/>
        <s v="Anil Package"/>
        <s v="Krishan sales"/>
        <s v="Krishna seals"/>
        <s v="JAM JAM"/>
        <s v="Network Office Automation"/>
        <s v="Dynamic Electrode"/>
        <s v="RJ.Hardwere"/>
        <s v="Living plus"/>
        <m/>
        <s v="Lohiya" u="1"/>
        <s v="Sankar lohiya" u="1"/>
        <s v="Krishna sale's" u="1"/>
      </sharedItems>
    </cacheField>
    <cacheField name="Customer Mobile Number_x000a_" numFmtId="0">
      <sharedItems containsBlank="1" containsMixedTypes="1" containsNumber="1" containsInteger="1" minValue="200" maxValue="919999038132"/>
    </cacheField>
    <cacheField name="Consignment Weight_x000a_" numFmtId="0">
      <sharedItems containsBlank="1" containsMixedTypes="1" containsNumber="1" minValue="1.25" maxValue="35000"/>
    </cacheField>
    <cacheField name="Product Type_x000a_" numFmtId="0">
      <sharedItems containsBlank="1"/>
    </cacheField>
    <cacheField name="Product Category_x000a_" numFmtId="0">
      <sharedItems containsBlank="1"/>
    </cacheField>
    <cacheField name="Service Assurance Charge (If Applicable)" numFmtId="0">
      <sharedItems containsBlank="1" containsMixedTypes="1" containsNumber="1" containsInteger="1" minValue="0" maxValue="1000"/>
    </cacheField>
    <cacheField name="Billing Amount (Delivery + Assurance Charge)" numFmtId="0">
      <sharedItems containsString="0" containsBlank="1" containsNumber="1" containsInteger="1" minValue="0" maxValue="9000"/>
    </cacheField>
    <cacheField name="Invoice Image_x000a_" numFmtId="0">
      <sharedItems containsBlank="1"/>
    </cacheField>
    <cacheField name="E-Way Bill Image" numFmtId="0">
      <sharedItems containsBlank="1" containsMixedTypes="1" containsNumber="1" containsInteger="1" minValue="1100" maxValue="1100"/>
    </cacheField>
    <cacheField name="Helper_x000a_" numFmtId="0">
      <sharedItems containsBlank="1"/>
    </cacheField>
    <cacheField name="Pick Up Location_x000a_" numFmtId="0">
      <sharedItems containsBlank="1" containsMixedTypes="1" containsNumber="1" containsInteger="1" minValue="8505803872" maxValue="9990441549"/>
    </cacheField>
    <cacheField name="Drop Location" numFmtId="0">
      <sharedItems containsBlank="1" containsMixedTypes="1" containsNumber="1" containsInteger="1" minValue="800" maxValue="10000"/>
    </cacheField>
    <cacheField name="Distance (As per Google Map)" numFmtId="0">
      <sharedItems containsString="0" containsBlank="1" containsNumber="1" minValue="1" maxValue="1600"/>
    </cacheField>
    <cacheField name="Address" numFmtId="0">
      <sharedItems containsBlank="1" containsMixedTypes="1" containsNumber="1" containsInteger="1" minValue="65" maxValue="120000"/>
    </cacheField>
    <cacheField name="Payment Snapshot" numFmtId="0">
      <sharedItems containsBlank="1" containsMixedTypes="1" containsNumber="1" containsInteger="1" minValue="11" maxValue="77651903792"/>
    </cacheField>
    <cacheField name="Bank Reference" numFmtId="0">
      <sharedItems containsBlank="1" containsMixedTypes="1" containsNumber="1" containsInteger="1" minValue="11" maxValue="2.0230609114216E+17"/>
    </cacheField>
    <cacheField name="Transaction ID" numFmtId="0">
      <sharedItems containsBlank="1" containsMixedTypes="1" containsNumber="1" containsInteger="1" minValue="75" maxValue="1.5306051431249399E+20"/>
    </cacheField>
    <cacheField name="Email address" numFmtId="0">
      <sharedItems containsBlank="1"/>
    </cacheField>
    <cacheField name="Employ Name" numFmtId="0">
      <sharedItems containsBlank="1" count="19">
        <s v="Avinish Kumar"/>
        <s v="Nitin Puri"/>
        <s v="Abhishek Sharma"/>
        <s v="Md Faraz"/>
        <s v="Rahul Rai"/>
        <s v="Abhishek Srivastava"/>
        <s v="Amit  Sharma"/>
        <s v="Rahul Kumar"/>
        <m/>
        <s v="Faraz Ahmed" u="1"/>
        <s v="Abhishek" u="1"/>
        <s v="No" u="1"/>
        <s v=" Md Faraz" u="1"/>
        <s v="MD Faraz Ahmed" u="1"/>
        <s v=" Faraz" u="1"/>
        <s v="Amit Sharma" u="1"/>
        <s v="Avnish Kumar" u="1"/>
        <s v="Amit  " u="1"/>
        <s v="Yes" u="1"/>
      </sharedItems>
    </cacheField>
    <cacheField name="Region" numFmtId="0">
      <sharedItems containsBlank="1"/>
    </cacheField>
    <cacheField name="ASM Name" numFmtId="0">
      <sharedItems containsBlank="1"/>
    </cacheField>
    <cacheField name="Vehicle ID" numFmtId="0">
      <sharedItems containsBlank="1" containsMixedTypes="1" containsNumber="1" containsInteger="1" minValue="0" maxValue="403"/>
    </cacheField>
    <cacheField name="Months" numFmtId="0" databaseField="0">
      <fieldGroup base="1">
        <rangePr groupBy="months" startDate="2023-06-01T00:00:00" endDate="2023-09-03T00:00:00"/>
        <groupItems count="14">
          <s v="&lt;01-06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3-09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com" refreshedDate="45173.646955208336" createdVersion="6" refreshedVersion="6" minRefreshableVersion="3" recordCount="431">
  <cacheSource type="worksheet">
    <worksheetSource ref="A1:T1048576" sheet=" Vehicle raw old"/>
  </cacheSource>
  <cacheFields count="21">
    <cacheField name="Timestamp" numFmtId="0">
      <sharedItems containsNonDate="0" containsDate="1" containsString="0" containsBlank="1" minDate="2023-07-15T11:09:05" maxDate="2023-09-02T21:38:52"/>
    </cacheField>
    <cacheField name="Date" numFmtId="0">
      <sharedItems containsNonDate="0" containsDate="1" containsString="0" containsBlank="1" minDate="2023-07-15T00:00:00" maxDate="2023-09-03T00:00:00" count="41">
        <d v="2023-07-15T00:00:00"/>
        <d v="2023-07-17T00:00:00"/>
        <d v="2023-07-18T00:00:00"/>
        <d v="2023-07-19T00:00:00"/>
        <d v="2023-07-20T00:00:00"/>
        <d v="2023-07-21T00:00:00"/>
        <d v="2023-07-22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8-03T00:00:00"/>
        <d v="2023-08-04T00:00:00"/>
        <d v="2023-08-05T00:00:00"/>
        <d v="2023-08-08T00:00:00"/>
        <d v="2023-08-09T00:00:00"/>
        <d v="2023-08-10T00:00:00"/>
        <d v="2023-08-11T00:00:00"/>
        <d v="2023-08-12T00:00:00"/>
        <d v="2023-08-14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2T00:00:00"/>
        <m/>
      </sharedItems>
      <fieldGroup par="20" base="1">
        <rangePr groupBy="days" startDate="2023-07-15T00:00:00" endDate="2023-09-03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3-09-2023"/>
        </groupItems>
      </fieldGroup>
    </cacheField>
    <cacheField name="Week" numFmtId="0">
      <sharedItems containsBlank="1" count="7">
        <m/>
        <s v="6-Week"/>
        <s v="7 Week"/>
        <s v="8-Week"/>
        <s v="9-Week"/>
        <s v="10-Week"/>
        <s v="August" u="1"/>
      </sharedItems>
    </cacheField>
    <cacheField name="Month" numFmtId="0">
      <sharedItems containsBlank="1" count="6">
        <s v="July"/>
        <s v="August"/>
        <s v="September"/>
        <m/>
        <s v="9-Week" u="1"/>
        <s v="10-Week" u="1"/>
      </sharedItems>
    </cacheField>
    <cacheField name="Vehicle Type" numFmtId="0">
      <sharedItems containsBlank="1"/>
    </cacheField>
    <cacheField name="Vehicle Company" numFmtId="0">
      <sharedItems containsBlank="1"/>
    </cacheField>
    <cacheField name="Vehicle Registration Number" numFmtId="0">
      <sharedItems containsBlank="1" containsMixedTypes="1" containsNumber="1" containsInteger="1" minValue="8424886772" maxValue="8424886772"/>
    </cacheField>
    <cacheField name="Owner name" numFmtId="0">
      <sharedItems containsBlank="1"/>
    </cacheField>
    <cacheField name="Driver name_x000a_" numFmtId="0">
      <sharedItems containsBlank="1"/>
    </cacheField>
    <cacheField name="Registered Address" numFmtId="0">
      <sharedItems containsBlank="1"/>
    </cacheField>
    <cacheField name="City of Origin" numFmtId="0">
      <sharedItems containsBlank="1" count="30">
        <s v="Delhi"/>
        <s v="NCR"/>
        <s v="UP"/>
        <s v="Gurgaon"/>
        <s v="Kanpur"/>
        <s v="Noida"/>
        <s v="Rajasthan"/>
        <s v="Haryana"/>
        <s v="Manesar"/>
        <s v="Kanpur dehat"/>
        <s v="Kannauj"/>
        <s v="Ghaziabad"/>
        <s v="Greater noida"/>
        <s v="Sahibabad"/>
        <s v="Najafghar "/>
        <s v="Sahid nagar"/>
        <s v=" Hyderabad"/>
        <s v="Faridabad"/>
        <s v="Hyderabad"/>
        <s v="Mumbai"/>
        <s v="Delhi/Ncr"/>
        <s v="Hubli"/>
        <s v="Bangalore"/>
        <s v="Mangalore"/>
        <s v="Navi Mumbai"/>
        <s v="Panipat"/>
        <s v="BTM Bangalore"/>
        <s v="Cyber city shikanderpur"/>
        <s v="Shikanderpur"/>
        <m/>
      </sharedItems>
    </cacheField>
    <cacheField name="Driver Phone Number" numFmtId="0">
      <sharedItems containsBlank="1" containsMixedTypes="1" containsNumber="1" containsInteger="1" minValue="638784450" maxValue="919205414757"/>
    </cacheField>
    <cacheField name="Owner Phone Number" numFmtId="0">
      <sharedItems containsBlank="1" containsMixedTypes="1" containsNumber="1" containsInteger="1" minValue="7" maxValue="919205414757"/>
    </cacheField>
    <cacheField name="Driver License Number" numFmtId="0">
      <sharedItems containsBlank="1" containsMixedTypes="1" containsNumber="1" containsInteger="1" minValue="7970901710" maxValue="720170272752"/>
    </cacheField>
    <cacheField name="Driver Aadhar Number" numFmtId="0">
      <sharedItems containsBlank="1" containsMixedTypes="1" containsNumber="1" containsInteger="1" minValue="6519202793" maxValue="999601386667"/>
    </cacheField>
    <cacheField name="Date Insurance Renewal" numFmtId="0">
      <sharedItems containsNonDate="0" containsDate="1" containsString="0" containsBlank="1" minDate="2020-08-17T00:00:00" maxDate="3023-09-09T00:00:00"/>
    </cacheField>
    <cacheField name="Preferred Route of transport" numFmtId="0">
      <sharedItems containsBlank="1"/>
    </cacheField>
    <cacheField name="Operational Limit" numFmtId="0">
      <sharedItems containsBlank="1"/>
    </cacheField>
    <cacheField name="Type of Carrier" numFmtId="0">
      <sharedItems containsBlank="1"/>
    </cacheField>
    <cacheField name="Employee name" numFmtId="0">
      <sharedItems containsBlank="1" count="38">
        <s v="Avinish Kumar"/>
        <s v="Md Faraz"/>
        <s v="Abhishek Sharma"/>
        <s v="Rahul Rai"/>
        <s v="Abhishek srivastava"/>
        <s v="Nitin Puri"/>
        <s v="Krashan gopal singh"/>
        <s v="Vinay kumar yadav"/>
        <s v="Lalit kumar"/>
        <s v="Kalyan"/>
        <s v="Pushpender"/>
        <s v="Armaan Hussain"/>
        <s v="Sagar Sharma"/>
        <s v="Shimon"/>
        <s v="Santosh Singh"/>
        <s v="Bhoopendra Singh"/>
        <s v="Abhijeet Nanavare"/>
        <s v="Mazhar"/>
        <s v="Amith"/>
        <s v="Manoj Barik"/>
        <s v="Chethan"/>
        <s v="Shivam"/>
        <s v="Shahrukh shaikh"/>
        <s v="Ravi"/>
        <s v="Mumbai"/>
        <m/>
        <s v="G.kalyan" u="1"/>
        <s v="Pushpendra" u="1"/>
        <s v="Pushpendra singh" u="1"/>
        <s v="Bhoopendr Singh" u="1"/>
        <s v="Shahrukh" u="1"/>
        <s v="Manoj" u="1"/>
        <s v="Abhijeet" u="1"/>
        <s v="Vinay kumar " u="1"/>
        <s v="Bhupender Singh" u="1"/>
        <s v="Krashan Gopal" u="1"/>
        <s v="Kishan Gopal " u="1"/>
        <s v="Bhopender shing" u="1"/>
      </sharedItems>
    </cacheField>
    <cacheField name="Months" numFmtId="0" databaseField="0">
      <fieldGroup base="1">
        <rangePr groupBy="months" startDate="2023-07-15T00:00:00" endDate="2023-09-03T00:00:00"/>
        <groupItems count="14">
          <s v="&lt;15-07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3-09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6">
  <r>
    <d v="2023-08-16T18:12:58"/>
    <x v="0"/>
    <x v="0"/>
    <x v="0"/>
    <s v="4 w"/>
    <s v="Mahindra"/>
    <s v="Up 14 jT 9109"/>
    <s v="Yaseen"/>
    <n v="9971125071"/>
    <s v="D 337/shahid nagar shahibabad Ghaziabad up"/>
    <x v="0"/>
    <s v="Yasen"/>
    <n v="9971125071"/>
    <s v="All ncr"/>
    <s v="Intra City (Within city)"/>
    <x v="0"/>
    <s v="Yes"/>
    <s v="Not trust"/>
  </r>
  <r>
    <d v="2023-08-16T20:42:18"/>
    <x v="0"/>
    <x v="0"/>
    <x v="0"/>
    <s v="4 w"/>
    <s v="Echer"/>
    <s v="MH01CR3978"/>
    <s v="Pramod Sriwasan"/>
    <n v="9920029768"/>
    <s v="Wadala udhyog Bhawan"/>
    <x v="1"/>
    <s v="Pramod Sriwasan"/>
    <n v="9920029768"/>
    <s v="Morning/ Afternoon"/>
    <s v="Inter City (Long Distance)"/>
    <x v="1"/>
    <s v="Yes"/>
    <s v="Nill"/>
  </r>
  <r>
    <d v="2023-08-17T16:44:36"/>
    <x v="1"/>
    <x v="0"/>
    <x v="0"/>
    <s v="3 w"/>
    <s v="Mahindra"/>
    <s v="DL 1Lu 6716"/>
    <s v="Rajeev"/>
    <n v="7835918903"/>
    <s v="Rajender nagar edstrej area shahibabad"/>
    <x v="0"/>
    <s v="Rajeev"/>
    <n v="7835918903"/>
    <s v="All ncr"/>
    <s v="Intra City (Within city)"/>
    <x v="0"/>
    <s v="Yes"/>
    <s v="No trst not aprual documents"/>
  </r>
  <r>
    <d v="2023-08-17T18:57:57"/>
    <x v="1"/>
    <x v="0"/>
    <x v="0"/>
    <s v="4 w"/>
    <s v="Mahindra"/>
    <s v="Up 14 kT 3426"/>
    <s v="Shaden shing"/>
    <n v="9311121005"/>
    <s v="Govindpure Bhisokhar modenager"/>
    <x v="0"/>
    <s v="Shaden singh"/>
    <n v="9311121005"/>
    <s v="All ncr"/>
    <s v="Inter City (Long Distance)"/>
    <x v="0"/>
    <s v="Yes"/>
    <s v="Document not aveleval"/>
  </r>
  <r>
    <d v="2023-08-17T19:44:51"/>
    <x v="1"/>
    <x v="0"/>
    <x v="0"/>
    <s v="ACE"/>
    <s v="Tata"/>
    <s v="UP 17 BT 2044"/>
    <s v="Pradeep"/>
    <n v="8800983631"/>
    <s v="Kavi nagar gajiyabad"/>
    <x v="0"/>
    <s v="Pradeep"/>
    <n v="8800983631"/>
    <s v="Ncr"/>
    <s v="Inter City (Long Distance)"/>
    <x v="2"/>
    <s v="No"/>
    <s v="Not avelable aadhaar"/>
  </r>
  <r>
    <d v="2023-08-17T19:48:55"/>
    <x v="1"/>
    <x v="0"/>
    <x v="0"/>
    <s v="Champion"/>
    <s v="Mahindra"/>
    <s v="DL1LN8672"/>
    <s v="Ashok"/>
    <n v="9911344048"/>
    <s v="Sec 58 Noida"/>
    <x v="2"/>
    <s v="Ashok"/>
    <s v="N/A"/>
    <s v="All over India"/>
    <s v="Inter City (Long Distance)"/>
    <x v="3"/>
    <s v="Yes"/>
    <s v="Document not show With any new person"/>
  </r>
  <r>
    <d v="2023-08-17T19:52:04"/>
    <x v="1"/>
    <x v="0"/>
    <x v="0"/>
    <s v="DCM"/>
    <s v="Mahindra"/>
    <s v="DL1LAE9093"/>
    <s v="Islam Khan"/>
    <n v="8533954872"/>
    <s v="Sec 58 Noida khoda colony"/>
    <x v="2"/>
    <s v="Islam Khan"/>
    <n v="8533954872"/>
    <s v="All over India"/>
    <s v="Inter City (Long Distance)"/>
    <x v="3"/>
    <s v="Yes"/>
    <s v="Document not show With any new person"/>
  </r>
  <r>
    <d v="2023-08-17T19:53:01"/>
    <x v="1"/>
    <x v="0"/>
    <x v="0"/>
    <s v="4w"/>
    <s v="Asok lelend"/>
    <s v="DL1 LAG 0336"/>
    <s v="Mobish"/>
    <n v="8810424626"/>
    <s v="Dadna gajiyabad"/>
    <x v="0"/>
    <s v="Mubish"/>
    <n v="8810424626"/>
    <s v="Ncr"/>
    <s v="Inter City (Long Distance)"/>
    <x v="2"/>
    <s v="No"/>
    <s v="No document"/>
  </r>
  <r>
    <d v="2023-08-17T19:57:30"/>
    <x v="1"/>
    <x v="0"/>
    <x v="0"/>
    <s v="Bolero"/>
    <s v="Mahindra"/>
    <s v="DL1LY6686"/>
    <s v="Ajay Pal"/>
    <n v="9810785327"/>
    <s v="Sec 58 Noida"/>
    <x v="2"/>
    <s v="Ajay pal"/>
    <n v="9810785327"/>
    <s v="NCR all over UP"/>
    <s v="Intra City (Within city)"/>
    <x v="3"/>
    <s v="Yes"/>
    <s v="Document not show With any new person"/>
  </r>
  <r>
    <d v="2023-08-17T20:00:31"/>
    <x v="1"/>
    <x v="0"/>
    <x v="0"/>
    <s v="4wACE"/>
    <s v="Tata"/>
    <s v="DL IL AB 7171"/>
    <s v="Pappu kumar"/>
    <n v="8010604548"/>
    <s v="Sahibabaad gajiyabad"/>
    <x v="0"/>
    <s v="Satendra kumar"/>
    <n v="8010604548"/>
    <s v="Ncr"/>
    <s v="Inter City (Long Distance)"/>
    <x v="2"/>
    <s v="Yes"/>
    <s v="No documents"/>
  </r>
  <r>
    <d v="2023-08-17T20:06:04"/>
    <x v="1"/>
    <x v="0"/>
    <x v="0"/>
    <s v="Yoges"/>
    <s v="Tata Ace"/>
    <s v="DL1LAH4933"/>
    <s v="Yoges"/>
    <n v="8920379990"/>
    <s v="Sec 58 Noida"/>
    <x v="2"/>
    <s v="Yoges"/>
    <n v="8920379990"/>
    <s v="All over India"/>
    <s v="Inter City (Long Distance)"/>
    <x v="3"/>
    <s v="Yes"/>
    <s v="Document not show With any new person"/>
  </r>
  <r>
    <d v="2023-08-17T20:09:10"/>
    <x v="1"/>
    <x v="0"/>
    <x v="0"/>
    <s v="TATA ace"/>
    <s v="Tata motors"/>
    <s v="DL 1LAH0564"/>
    <s v="Om veer singh"/>
    <n v="9818915979"/>
    <s v="Sec 58 Noida"/>
    <x v="2"/>
    <s v="Om veer singh"/>
    <n v="9818915979"/>
    <s v="All over India"/>
    <s v="Inter City (Long Distance)"/>
    <x v="3"/>
    <s v="Yes"/>
    <s v="Document not show With any new person"/>
  </r>
  <r>
    <d v="2023-08-17T20:11:34"/>
    <x v="1"/>
    <x v="0"/>
    <x v="0"/>
    <s v="TATA ace"/>
    <s v="Tata motors"/>
    <s v="DL 1LAG5148"/>
    <s v="Rakesh"/>
    <n v="9557539284"/>
    <s v="Sec 58 Noida"/>
    <x v="2"/>
    <s v="Rakesh"/>
    <n v="9557539284"/>
    <s v="All over India"/>
    <s v="Inter City (Long Distance)"/>
    <x v="4"/>
    <s v="Yes"/>
    <s v="Document not show With any new person"/>
  </r>
  <r>
    <d v="2023-08-18T13:28:41"/>
    <x v="2"/>
    <x v="0"/>
    <x v="0"/>
    <s v="4 wheeler"/>
    <s v="Tata"/>
    <s v="TS13UB3726"/>
    <s v="Mohmmad"/>
    <n v="9390165184"/>
    <s v="Asif nagar"/>
    <x v="3"/>
    <s v="Mohammed"/>
    <n v="9390165184"/>
    <s v="Hyderabad"/>
    <s v="Intra City (Within city)"/>
    <x v="5"/>
    <s v="No"/>
    <s v="Own"/>
  </r>
  <r>
    <d v="2023-08-18T13:30:47"/>
    <x v="2"/>
    <x v="0"/>
    <x v="0"/>
    <s v="Piagoo"/>
    <s v="Piagoo"/>
    <s v="Ap13x9733"/>
    <s v="NA"/>
    <n v="9391012380"/>
    <s v="Asif nagar zeera"/>
    <x v="3"/>
    <s v="."/>
    <s v="."/>
    <s v="Hyderabad"/>
    <s v="Intra City (Within city)"/>
    <x v="5"/>
    <s v="No"/>
    <s v="Doing his own"/>
  </r>
  <r>
    <d v="2023-08-18T14:13:47"/>
    <x v="2"/>
    <x v="0"/>
    <x v="0"/>
    <s v="Piagoo"/>
    <s v="Piagoo"/>
    <s v="Ap11y0636"/>
    <s v="Raghu"/>
    <s v="Raghu"/>
    <s v="Mallepally"/>
    <x v="3"/>
    <s v="Raghu"/>
    <n v="7416629757"/>
    <s v="Hyderabad"/>
    <s v="Intra City (Within city)"/>
    <x v="5"/>
    <s v="No"/>
    <s v="Own"/>
  </r>
  <r>
    <d v="2023-08-18T16:48:59"/>
    <x v="2"/>
    <x v="0"/>
    <x v="0"/>
    <s v="4w"/>
    <s v="Tata"/>
    <s v="DL 1 Lp 7326"/>
    <s v="Ded prkash"/>
    <n v="9718045226"/>
    <s v="Paip market shahibabad Ghaziabad"/>
    <x v="0"/>
    <s v="Ded Prkash"/>
    <n v="9718045226"/>
    <s v="All ncr"/>
    <s v="Intra City (Within city)"/>
    <x v="0"/>
    <s v="Yes"/>
    <s v="No document probait"/>
  </r>
  <r>
    <d v="2023-08-18T19:07:12"/>
    <x v="2"/>
    <x v="0"/>
    <x v="0"/>
    <s v="3w"/>
    <s v="Tata"/>
    <s v="Dl1 lq 8098"/>
    <s v="Savir"/>
    <n v="9268909971"/>
    <s v="Selam pur delhi 53"/>
    <x v="4"/>
    <s v="Savir"/>
    <n v="9268909971"/>
    <s v="Ncr"/>
    <s v="Inter City (Long Distance)"/>
    <x v="2"/>
    <s v="Yes"/>
    <s v="Not documents"/>
  </r>
  <r>
    <d v="2023-08-18T19:14:17"/>
    <x v="2"/>
    <x v="0"/>
    <x v="0"/>
    <s v="3w"/>
    <s v="Tata"/>
    <s v="Dl 1Lu 5906"/>
    <s v="Sushil kumar"/>
    <n v="9911537270"/>
    <s v="H. No. M177 modan parmir vihar delhi"/>
    <x v="4"/>
    <s v="Sushil kumar"/>
    <n v="9911537270"/>
    <s v="Ncr"/>
    <s v="Inter City (Long Distance)"/>
    <x v="2"/>
    <s v="Yes"/>
    <s v="Not documents avelable"/>
  </r>
  <r>
    <d v="2023-08-18T19:21:38"/>
    <x v="2"/>
    <x v="0"/>
    <x v="0"/>
    <s v="3w"/>
    <s v="Tata"/>
    <s v="Dl 1 LZ 3934"/>
    <s v="Sanjeev yadav"/>
    <n v="9313623656"/>
    <s v="H. No. 51 gali -2karval nagar delhi"/>
    <x v="5"/>
    <s v="Sanjev yadav"/>
    <n v="9313623656"/>
    <s v="Ncr"/>
    <s v="Inter City (Long Distance)"/>
    <x v="2"/>
    <s v="Yes"/>
    <s v="Not avelable documents"/>
  </r>
  <r>
    <d v="2023-08-18T21:29:38"/>
    <x v="2"/>
    <x v="0"/>
    <x v="0"/>
    <s v="Eeco"/>
    <s v="Maruti"/>
    <s v="DL5CU9527"/>
    <s v="Ram Lal"/>
    <n v="9268373121"/>
    <s v="Noida Gaur city char Murti"/>
    <x v="2"/>
    <s v="Ram Lal"/>
    <n v="9268373121"/>
    <s v="All UP NCR"/>
    <s v="Inter City (Long Distance)"/>
    <x v="3"/>
    <s v="Yes"/>
    <s v="Ok"/>
  </r>
  <r>
    <d v="2023-08-18T21:40:26"/>
    <x v="2"/>
    <x v="0"/>
    <x v="0"/>
    <s v="DCM"/>
    <s v="Ashok Leyland"/>
    <s v="HR38AF3323"/>
    <s v="Mithhu arrora"/>
    <n v="9873249262"/>
    <s v="Faridabad"/>
    <x v="6"/>
    <s v="Shukla"/>
    <n v="9873249262"/>
    <s v="All India"/>
    <s v="Inter City (Long Distance)"/>
    <x v="3"/>
    <s v="Yes"/>
    <s v="No document show"/>
  </r>
  <r>
    <d v="2023-08-18T21:42:52"/>
    <x v="2"/>
    <x v="0"/>
    <x v="0"/>
    <s v="TATA ace"/>
    <s v="Tata"/>
    <s v="UP 16JT0846"/>
    <s v="Krishna"/>
    <n v="8287406135"/>
    <s v="Noida phase 2"/>
    <x v="2"/>
    <s v="Krishna"/>
    <n v="8287406135"/>
    <s v="All UP NCR"/>
    <s v="Inter City (Long Distance)"/>
    <x v="3"/>
    <s v="Yes"/>
    <s v="No document show"/>
  </r>
  <r>
    <d v="2023-08-18T21:44:57"/>
    <x v="2"/>
    <x v="0"/>
    <x v="0"/>
    <s v="Ushman"/>
    <s v="Tata Ace"/>
    <s v="DL1LAF8831"/>
    <s v="Ushman"/>
    <n v="9717534943"/>
    <s v="Noida sec 80"/>
    <x v="2"/>
    <s v="Ushman"/>
    <n v="9717534943"/>
    <s v="Local"/>
    <s v="Intra City (Within city)"/>
    <x v="3"/>
    <s v="Yes"/>
    <s v="No document show"/>
  </r>
  <r>
    <d v="2023-08-18T21:47:25"/>
    <x v="2"/>
    <x v="0"/>
    <x v="0"/>
    <s v="TATA ace"/>
    <s v="Tata"/>
    <s v="DL 1L2668"/>
    <s v="Anil"/>
    <n v="8218352894"/>
    <s v="Delhi bhajanpura"/>
    <x v="4"/>
    <s v="Anil"/>
    <n v="9717534943"/>
    <s v="All UP NCR"/>
    <s v="Intra City (Within city)"/>
    <x v="3"/>
    <s v="Yes"/>
    <s v="No document show"/>
  </r>
  <r>
    <d v="2023-08-18T21:50:14"/>
    <x v="2"/>
    <x v="0"/>
    <x v="0"/>
    <s v="Md Jeelani"/>
    <s v="40ft container"/>
    <s v="HR55X5567"/>
    <s v="Jeelani"/>
    <n v="8826464350"/>
    <s v="Delhi Tughlaqabad"/>
    <x v="4"/>
    <s v="Jeelani"/>
    <n v="8826464350"/>
    <s v="All India"/>
    <s v="Inter City (Long Distance)"/>
    <x v="4"/>
    <s v="Yes"/>
    <s v="Document not available"/>
  </r>
  <r>
    <d v="2023-08-18T21:53:10"/>
    <x v="2"/>
    <x v="0"/>
    <x v="0"/>
    <s v="TATA ace"/>
    <s v="Tata motors"/>
    <s v="DL1LAD2615"/>
    <s v="Rajesh"/>
    <n v="9654119335"/>
    <s v="Greater Noida"/>
    <x v="2"/>
    <s v="Rajesh"/>
    <n v="9654119335"/>
    <s v="All UP"/>
    <s v="Intra City (Within city)"/>
    <x v="4"/>
    <s v="Yes"/>
    <m/>
  </r>
  <r>
    <d v="2023-08-18T21:55:11"/>
    <x v="2"/>
    <x v="0"/>
    <x v="0"/>
    <s v="Bolero pick up"/>
    <s v="Mahindra"/>
    <s v="UP 14KT5216"/>
    <s v="Govind"/>
    <n v="9650714099"/>
    <s v="Ghaziabad"/>
    <x v="0"/>
    <s v="Govind"/>
    <n v="9650714099"/>
    <s v="All UP"/>
    <s v="Inter City (Long Distance)"/>
    <x v="4"/>
    <s v="Yes"/>
    <s v="No document available"/>
  </r>
  <r>
    <d v="2023-08-18T21:57:39"/>
    <x v="2"/>
    <x v="0"/>
    <x v="0"/>
    <s v="DCM"/>
    <s v="Ashok Leyland"/>
    <s v="DL 1LAD4543"/>
    <s v="Santy"/>
    <n v="9717024385"/>
    <s v="Delhi"/>
    <x v="4"/>
    <s v="Santy"/>
    <n v="9717024385"/>
    <s v="All UP"/>
    <s v="Inter City (Long Distance)"/>
    <x v="4"/>
    <s v="Yes"/>
    <s v="No document available"/>
  </r>
  <r>
    <d v="2023-08-18T22:00:05"/>
    <x v="2"/>
    <x v="0"/>
    <x v="0"/>
    <s v="DCM"/>
    <s v="Ashok Leyland"/>
    <s v="UP 16GP1407"/>
    <s v="Nitin Kumar"/>
    <n v="7683076405"/>
    <s v="Noida"/>
    <x v="2"/>
    <s v="Nitin"/>
    <n v="9717024385"/>
    <s v="All UP"/>
    <s v="Inter City (Long Distance)"/>
    <x v="4"/>
    <s v="Yes"/>
    <s v="Document not available"/>
  </r>
  <r>
    <d v="2023-08-19T12:02:59"/>
    <x v="3"/>
    <x v="0"/>
    <x v="0"/>
    <s v="Jeeto"/>
    <s v="Tata"/>
    <s v="Ts135753"/>
    <s v="Naveen"/>
    <n v="9038768288"/>
    <s v="Asif nagar"/>
    <x v="3"/>
    <s v="Naveen"/>
    <n v="9038768288"/>
    <s v="Hyderabad"/>
    <s v="Intra City (Within city)"/>
    <x v="5"/>
    <s v="No"/>
    <s v="Not interested"/>
  </r>
  <r>
    <d v="2023-08-19T12:10:05"/>
    <x v="3"/>
    <x v="0"/>
    <x v="0"/>
    <s v="Bolero"/>
    <s v="Tata"/>
    <s v="AP13Uf5273"/>
    <s v="Ali"/>
    <n v="950758152"/>
    <s v="Asif nagar"/>
    <x v="3"/>
    <s v="Ali"/>
    <n v="950758152"/>
    <s v="Hyderabad"/>
    <s v="Inter City (Long Distance)"/>
    <x v="5"/>
    <s v="No"/>
    <s v="Not interested"/>
  </r>
  <r>
    <d v="2023-08-19T12:22:03"/>
    <x v="3"/>
    <x v="0"/>
    <x v="0"/>
    <s v="Ashok Leyland"/>
    <s v="Dost"/>
    <s v="Ts15uc1647"/>
    <s v="Abdul"/>
    <n v="709716786"/>
    <s v="Asif nagar"/>
    <x v="3"/>
    <s v="Abdul"/>
    <n v="709716786"/>
    <s v="Hyderabad"/>
    <s v="Intra City (Within city)"/>
    <x v="5"/>
    <s v="No"/>
    <s v="Not having smart phone"/>
  </r>
  <r>
    <d v="2023-08-19T12:37:32"/>
    <x v="3"/>
    <x v="0"/>
    <x v="0"/>
    <s v="Piagoo"/>
    <s v="Piagoo"/>
    <s v="Ts09ug4931"/>
    <s v="Balraj"/>
    <s v="99630 15688"/>
    <s v="Asif nagar"/>
    <x v="3"/>
    <s v="Balraj"/>
    <s v="99630 15688"/>
    <s v="Hyderabad"/>
    <s v="Intra City (Within city)"/>
    <x v="5"/>
    <s v="No"/>
    <s v="Own transport"/>
  </r>
  <r>
    <d v="2023-08-19T13:26:21"/>
    <x v="3"/>
    <x v="0"/>
    <x v="0"/>
    <s v="4 w"/>
    <s v="Tata"/>
    <s v="DL 1LAF 8568"/>
    <s v="Manish kumar"/>
    <n v="9661871533"/>
    <s v="Burrari chok Delhi"/>
    <x v="4"/>
    <s v="Manesh kumar"/>
    <n v="9661871533"/>
    <s v="All ncr"/>
    <s v="Intra City (Within city)"/>
    <x v="0"/>
    <s v="Yes"/>
    <s v="No document"/>
  </r>
  <r>
    <d v="2023-08-19T17:14:36"/>
    <x v="3"/>
    <x v="0"/>
    <x v="0"/>
    <s v="4 w"/>
    <s v="Tata Ace"/>
    <s v="UP 14 GT 3245"/>
    <s v="Prem nath"/>
    <n v="9971563752"/>
    <s v="Gale no 4 indra coloney shahibabad Ghaziabad"/>
    <x v="0"/>
    <s v="Prem nath"/>
    <n v="9971563752"/>
    <s v="All ncr"/>
    <s v="Intra City (Within city)"/>
    <x v="0"/>
    <s v="Yes"/>
    <s v="Document not probait"/>
  </r>
  <r>
    <d v="2023-08-19T19:35:45"/>
    <x v="3"/>
    <x v="0"/>
    <x v="0"/>
    <s v="ACE"/>
    <s v="Tat"/>
    <s v="Dl1 lac 2391"/>
    <s v="Amit kumar"/>
    <n v="9958953611"/>
    <s v="D/62 old semapure delhi 110095"/>
    <x v="4"/>
    <s v="Amit kumar"/>
    <n v="9958953611"/>
    <s v="Ncr"/>
    <s v="Inter City (Long Distance)"/>
    <x v="2"/>
    <s v="Yes"/>
    <s v="Not avelable documents"/>
  </r>
  <r>
    <d v="2023-08-19T19:42:13"/>
    <x v="3"/>
    <x v="0"/>
    <x v="0"/>
    <s v="ACE"/>
    <s v="Tata"/>
    <s v="Up14 ht 5076"/>
    <s v="Neeraj"/>
    <n v="8826610465"/>
    <s v="C/342 janakpuri sahibabaad gajiyabad"/>
    <x v="0"/>
    <s v="Neeraj"/>
    <n v="8826610465"/>
    <s v="Ncr"/>
    <s v="Inter City (Long Distance)"/>
    <x v="2"/>
    <s v="Yes"/>
    <s v="Not avelable documents"/>
  </r>
  <r>
    <d v="2023-08-19T20:35:13"/>
    <x v="3"/>
    <x v="0"/>
    <x v="0"/>
    <s v="TATA ace"/>
    <s v="Tata motors"/>
    <s v="DL 1L AF7809"/>
    <s v="Ashish"/>
    <n v="8375948751"/>
    <s v="Sec 80 Noida phase 2"/>
    <x v="2"/>
    <s v="Ashish"/>
    <n v="8375948751"/>
    <s v="All up and NCR"/>
    <s v="Inter City (Long Distance)"/>
    <x v="3"/>
    <s v="Yes"/>
    <s v="No document show"/>
  </r>
  <r>
    <d v="2023-08-19T20:38:18"/>
    <x v="3"/>
    <x v="0"/>
    <x v="0"/>
    <s v="Bolero"/>
    <s v="Mahindra"/>
    <s v="DL 1LAH8053"/>
    <s v="Yogi Yadav"/>
    <n v="9650510821"/>
    <s v="Ghaziabad"/>
    <x v="0"/>
    <s v="Yogi Yadav"/>
    <n v="9650510821"/>
    <s v="All India"/>
    <s v="Inter City (Long Distance)"/>
    <x v="3"/>
    <s v="Yes"/>
    <s v="Document not available"/>
  </r>
  <r>
    <d v="2023-08-19T20:41:11"/>
    <x v="3"/>
    <x v="0"/>
    <x v="0"/>
    <s v="Bolero"/>
    <s v="Mahindra"/>
    <s v="DL 1LAL2904"/>
    <s v="Yes pal"/>
    <n v="9354306842"/>
    <s v="Ghaziabad meerut Road"/>
    <x v="0"/>
    <s v="Yes pal"/>
    <n v="9354306842"/>
    <s v="Local and NCR"/>
    <s v="Inter City (Long Distance)"/>
    <x v="3"/>
    <s v="Yes"/>
    <s v="Not show Document"/>
  </r>
  <r>
    <d v="2023-08-19T20:44:16"/>
    <x v="3"/>
    <x v="0"/>
    <x v="0"/>
    <s v="Bolero"/>
    <s v="Mahindra"/>
    <s v="UP 14GT8555"/>
    <s v="Mukesh"/>
    <n v="9711435557"/>
    <s v="Ghaziabad Lal Kuan"/>
    <x v="0"/>
    <s v="Mukesh"/>
    <n v="9711435557"/>
    <s v="All India"/>
    <s v="Inter City (Long Distance)"/>
    <x v="3"/>
    <s v="Yes"/>
    <s v="Document not available"/>
  </r>
  <r>
    <d v="2023-08-19T20:58:23"/>
    <x v="3"/>
    <x v="0"/>
    <x v="0"/>
    <s v="TATA ace"/>
    <s v="Tata"/>
    <s v="DL 1LAE9113"/>
    <s v="Santosh Kumar"/>
    <n v="7703958380"/>
    <s v="Delhi"/>
    <x v="4"/>
    <s v="Santosh Kumar"/>
    <n v="7703958380"/>
    <s v="All UP NCR"/>
    <s v="Inter City (Long Distance)"/>
    <x v="3"/>
    <s v="Yes"/>
    <s v="Document not available"/>
  </r>
  <r>
    <d v="2023-08-19T22:06:03"/>
    <x v="3"/>
    <x v="0"/>
    <x v="0"/>
    <s v="4w"/>
    <s v="Tata"/>
    <s v="Up16hp5926"/>
    <s v="Ram"/>
    <n v="7303215025"/>
    <s v="Noida fes 2"/>
    <x v="2"/>
    <s v="Ram"/>
    <n v="7303215025"/>
    <s v="Ncr"/>
    <s v="Intra City (Within city)"/>
    <x v="4"/>
    <s v="Yes"/>
    <s v="No documents"/>
  </r>
  <r>
    <d v="2023-08-19T22:33:45"/>
    <x v="3"/>
    <x v="0"/>
    <x v="0"/>
    <s v="4w"/>
    <s v="Tata"/>
    <s v="DL 1LAD5003"/>
    <s v="Arun"/>
    <n v="8178928833"/>
    <s v="Noida fhase 2"/>
    <x v="2"/>
    <s v="Arun"/>
    <n v="8178928833"/>
    <s v="All ncr"/>
    <s v="Intra City (Within city)"/>
    <x v="4"/>
    <s v="Yes"/>
    <s v="No documents"/>
  </r>
  <r>
    <d v="2023-08-19T22:41:17"/>
    <x v="3"/>
    <x v="0"/>
    <x v="0"/>
    <s v="4w"/>
    <s v="Bolero picup"/>
    <s v="DL 1LAE 7384"/>
    <s v="Sanjay"/>
    <n v="8826007576"/>
    <s v="Noida pesh 2"/>
    <x v="2"/>
    <s v="Sanjay"/>
    <n v="8826007576"/>
    <s v="All ncr"/>
    <s v="Intra City (Within city)"/>
    <x v="4"/>
    <s v="Yes"/>
    <s v="No documents"/>
  </r>
  <r>
    <d v="2023-08-19T22:46:36"/>
    <x v="3"/>
    <x v="0"/>
    <x v="0"/>
    <s v="4w"/>
    <s v="Bolero pic up"/>
    <s v="DL 1LV 9413"/>
    <s v="Perdep"/>
    <n v="9634681390"/>
    <s v="Noida pesh 2"/>
    <x v="2"/>
    <s v="Pradep"/>
    <n v="9634681390"/>
    <s v="All ncr"/>
    <s v="Intra City (Within city)"/>
    <x v="4"/>
    <s v="Yes"/>
    <s v="No documents"/>
  </r>
  <r>
    <d v="2023-08-19T22:49:49"/>
    <x v="3"/>
    <x v="0"/>
    <x v="0"/>
    <s v="4w"/>
    <s v="Tata"/>
    <s v="DL 1Lz3857"/>
    <s v="R s Pal"/>
    <n v="8766285669"/>
    <s v="Noida pesh 2"/>
    <x v="2"/>
    <s v="R s pal"/>
    <n v="8766285669"/>
    <s v="All nct"/>
    <s v="Intra City (Within city)"/>
    <x v="4"/>
    <s v="Yes"/>
    <s v="No documents"/>
  </r>
  <r>
    <d v="2023-08-21T13:48:19"/>
    <x v="4"/>
    <x v="0"/>
    <x v="0"/>
    <s v="4 w"/>
    <s v="Tata"/>
    <s v="DL 1 L AJ 8666"/>
    <s v="Mukesh"/>
    <n v="9717438576"/>
    <s v="Rajeev coloney mohan nagar shahibabad"/>
    <x v="0"/>
    <s v="Mukesh"/>
    <n v="9717438576"/>
    <s v="All ncr"/>
    <s v="Inter City (Long Distance)"/>
    <x v="0"/>
    <s v="Yes"/>
    <s v="No document"/>
  </r>
  <r>
    <d v="2023-08-21T16:09:00"/>
    <x v="4"/>
    <x v="0"/>
    <x v="0"/>
    <s v="4 w"/>
    <s v="Tata"/>
    <s v="DL 1 LAC 1276"/>
    <s v="Rajveer shing"/>
    <n v="7292026058"/>
    <s v="Shubhash park naven shahibabad Ghaziabad"/>
    <x v="5"/>
    <s v="Rajveer shing"/>
    <n v="7292026058"/>
    <s v="All ncr"/>
    <s v="Intra City (Within city)"/>
    <x v="0"/>
    <s v="No"/>
    <s v="No documents"/>
  </r>
  <r>
    <d v="2023-08-21T20:39:29"/>
    <x v="4"/>
    <x v="0"/>
    <x v="0"/>
    <s v="4w"/>
    <s v="Tata"/>
    <s v="Dl 1 lx 6955"/>
    <s v="Ranjeet kumar"/>
    <n v="9871297267"/>
    <s v="288/31 camp krishna colonymain basti delhi 59"/>
    <x v="0"/>
    <s v="Ranjeet kumar"/>
    <n v="9958921951"/>
    <s v="Ncr"/>
    <s v="Inter City (Long Distance)"/>
    <x v="2"/>
    <s v="Yes"/>
    <s v="Not avelable documents"/>
  </r>
  <r>
    <d v="2023-08-21T20:52:43"/>
    <x v="4"/>
    <x v="0"/>
    <x v="0"/>
    <s v="4w"/>
    <s v="Tata"/>
    <s v="Dl1 lah 2542"/>
    <s v="Rajev lal"/>
    <n v="9958921951"/>
    <s v="295 t camp krishna colonymain basti delhi 59"/>
    <x v="0"/>
    <s v="Rajev lal"/>
    <n v="9958921951"/>
    <s v="Ncr"/>
    <s v="Inter City (Long Distance)"/>
    <x v="2"/>
    <s v="Yes"/>
    <s v="Not avelable documents"/>
  </r>
  <r>
    <d v="2023-08-21T21:37:57"/>
    <x v="4"/>
    <x v="0"/>
    <x v="0"/>
    <s v="4w"/>
    <s v="Mahindra"/>
    <s v="Up14kt3426"/>
    <s v="Sadan"/>
    <n v="9311121005"/>
    <s v="Govind puri ghaziyabad"/>
    <x v="2"/>
    <s v="Saden"/>
    <n v="9311121005"/>
    <s v="Ncr"/>
    <s v="Intra City (Within city)"/>
    <x v="4"/>
    <s v="No"/>
    <s v="No documents"/>
  </r>
  <r>
    <d v="2023-08-21T21:40:50"/>
    <x v="4"/>
    <x v="0"/>
    <x v="0"/>
    <s v="3w"/>
    <s v="Mahindra"/>
    <s v="Dl1lz9334"/>
    <s v="Sanjeev"/>
    <n v="9313623656"/>
    <s v="Karawal naga new delhi"/>
    <x v="4"/>
    <s v="Sanjeev"/>
    <n v="9313623656"/>
    <s v="Ncr"/>
    <s v="Intra City (Within city)"/>
    <x v="4"/>
    <s v="Yes"/>
    <s v="No documents"/>
  </r>
  <r>
    <d v="2023-08-21T21:44:18"/>
    <x v="4"/>
    <x v="0"/>
    <x v="0"/>
    <s v="3w"/>
    <s v="Mahindra"/>
    <s v="Dl1lu8229"/>
    <s v="Rahul"/>
    <n v="9213256075"/>
    <s v="Pocket Rohini new delhi"/>
    <x v="4"/>
    <s v="Rahul"/>
    <n v="9213256075"/>
    <s v="Ncr"/>
    <s v="Intra City (Within city)"/>
    <x v="4"/>
    <s v="No"/>
    <s v="No documents"/>
  </r>
  <r>
    <d v="2023-08-21T21:49:05"/>
    <x v="4"/>
    <x v="0"/>
    <x v="0"/>
    <s v="Rizwan"/>
    <s v="Tata Ace"/>
    <s v="DL 1LAE8248"/>
    <s v="Rizwan"/>
    <n v="7827673165"/>
    <s v="Rajinder nagar Sahibabad"/>
    <x v="0"/>
    <s v="Rizwan"/>
    <n v="7827673165"/>
    <s v="All UP"/>
    <s v="Intra City (Within city)"/>
    <x v="3"/>
    <s v="Yes"/>
    <s v="No document available"/>
  </r>
  <r>
    <d v="2023-08-21T21:50:50"/>
    <x v="4"/>
    <x v="0"/>
    <x v="0"/>
    <s v="Vijay Kumar"/>
    <s v="Tata Ace"/>
    <s v="DL 1LAH1583"/>
    <s v="Vijay Kumar"/>
    <n v="9508134442"/>
    <s v="Noida"/>
    <x v="2"/>
    <s v="Vijay Kumar"/>
    <n v="9508134442"/>
    <s v="Ncr"/>
    <s v="Intra City (Within city)"/>
    <x v="3"/>
    <s v="Yes"/>
    <s v="No document"/>
  </r>
  <r>
    <d v="2023-08-21T21:52:58"/>
    <x v="4"/>
    <x v="0"/>
    <x v="0"/>
    <s v="TATA ace"/>
    <s v="Tata"/>
    <s v="DL 1LM6715"/>
    <s v="Pappu pal"/>
    <n v="7503868215"/>
    <s v="Karwal Nagar"/>
    <x v="4"/>
    <s v="Pappu pal"/>
    <n v="7503868215"/>
    <s v="Ncr"/>
    <s v="Intra City (Within city)"/>
    <x v="3"/>
    <s v="Yes"/>
    <s v="Document not available"/>
  </r>
  <r>
    <d v="2023-08-21T21:54:36"/>
    <x v="4"/>
    <x v="0"/>
    <x v="0"/>
    <s v="TATA ace"/>
    <s v="Tata"/>
    <s v="DL 1LAF0944"/>
    <s v="Amit"/>
    <n v="9667193229"/>
    <s v="Delhi"/>
    <x v="4"/>
    <s v="Amit"/>
    <n v="9667193229"/>
    <s v="Ncr"/>
    <s v="Intra City (Within city)"/>
    <x v="3"/>
    <s v="Yes"/>
    <s v="No document available"/>
  </r>
  <r>
    <d v="2023-08-22T12:50:42"/>
    <x v="5"/>
    <x v="0"/>
    <x v="0"/>
    <s v="4 w"/>
    <s v="Mahindra supro"/>
    <s v="Up 16FT 3801"/>
    <s v="Vijay"/>
    <n v="9760798626"/>
    <s v="Rajender nagar edstrej area shahibabad"/>
    <x v="0"/>
    <s v="Vijay"/>
    <n v="9760798626"/>
    <s v="All ncr"/>
    <s v="Inter City (Long Distance)"/>
    <x v="0"/>
    <s v="Yes"/>
    <s v="No document"/>
  </r>
  <r>
    <d v="2023-08-22T13:35:31"/>
    <x v="5"/>
    <x v="0"/>
    <x v="0"/>
    <s v="3w"/>
    <s v="Piagoo"/>
    <s v="Ts07U5659"/>
    <s v="Afroz"/>
    <n v="9347375550"/>
    <s v="Asif nagar"/>
    <x v="3"/>
    <s v="Afroz"/>
    <n v="9347375550"/>
    <s v="Hyderabad"/>
    <s v="Intra City (Within city)"/>
    <x v="5"/>
    <s v="Yes"/>
    <s v="Ok to work"/>
  </r>
  <r>
    <d v="2023-08-22T13:37:31"/>
    <x v="5"/>
    <x v="0"/>
    <x v="0"/>
    <s v="4w"/>
    <s v="Tata"/>
    <s v="Dl1 AF7824"/>
    <s v="Akhilesh yadav"/>
    <n v="7217691512"/>
    <s v="Babana industrial eriya c3 delhi"/>
    <x v="4"/>
    <s v="Akhilesh yadav"/>
    <s v=", 7217691512"/>
    <s v="Ncr"/>
    <s v="Inter City (Long Distance)"/>
    <x v="2"/>
    <s v="Yes"/>
    <s v="Not avelable documents"/>
  </r>
  <r>
    <d v="2023-08-22T13:42:08"/>
    <x v="5"/>
    <x v="0"/>
    <x v="0"/>
    <s v="4e"/>
    <s v="Tata"/>
    <s v="Up14 ft4812"/>
    <s v="Santosh"/>
    <n v="9015382362"/>
    <s v="Rajendr nagar sahibabaad gajiyabad"/>
    <x v="7"/>
    <s v="Santosh"/>
    <n v="9015382362"/>
    <s v="Ncr"/>
    <s v="Inter City (Long Distance)"/>
    <x v="2"/>
    <s v="Yes"/>
    <s v="Not avelable aadhaar"/>
  </r>
  <r>
    <d v="2023-08-22T20:17:22"/>
    <x v="5"/>
    <x v="0"/>
    <x v="0"/>
    <s v="3w"/>
    <s v="Mahendra"/>
    <s v="Dl1 laf 7824"/>
    <s v="Akhilesh kumar"/>
    <n v="9210749520"/>
    <s v="B33 vikas enclave prem nagar nithare"/>
    <x v="4"/>
    <s v="Akhilesh kumar"/>
    <n v="9210749520"/>
    <s v="Ncr"/>
    <s v="Inter City (Long Distance)"/>
    <x v="2"/>
    <s v="Yes"/>
    <s v="Not documents avelable"/>
  </r>
  <r>
    <d v="2023-08-22T21:03:51"/>
    <x v="5"/>
    <x v="0"/>
    <x v="0"/>
    <n v="407"/>
    <s v="Tata"/>
    <s v="Up 16 kt 6888"/>
    <s v="Src lojistik"/>
    <n v="9310356898"/>
    <s v="491 Sector 69 tpt nagar Noida"/>
    <x v="8"/>
    <s v="Mohan"/>
    <n v="9310356898"/>
    <s v="All indiya"/>
    <s v="Inter City (Long Distance)"/>
    <x v="4"/>
    <s v="Yes"/>
    <s v="Not provaid DACUMENT"/>
  </r>
  <r>
    <d v="2023-08-23T13:06:31"/>
    <x v="6"/>
    <x v="1"/>
    <x v="0"/>
    <s v="Piagoo"/>
    <s v="Piagoo"/>
    <s v="TS13UB7317"/>
    <s v="Aleem"/>
    <n v="9398205437"/>
    <s v="Asif nagar"/>
    <x v="3"/>
    <s v="Aleem"/>
    <s v="."/>
    <s v="Hyderabad"/>
    <s v="Intra City (Within city)"/>
    <x v="5"/>
    <s v="Yes"/>
    <m/>
  </r>
  <r>
    <d v="2023-08-23T13:17:26"/>
    <x v="6"/>
    <x v="1"/>
    <x v="0"/>
    <s v="Tata Mehndra"/>
    <s v="Mudura"/>
    <s v="Abdul"/>
    <s v="Abdul"/>
    <s v="NI"/>
    <s v="Asif nagar"/>
    <x v="3"/>
    <s v="Abdul"/>
    <s v="NI"/>
    <s v="Hyderabad"/>
    <s v="Intra City (Within city)"/>
    <x v="5"/>
    <s v="No"/>
    <s v="He has his own."/>
  </r>
  <r>
    <d v="2023-08-23T13:31:12"/>
    <x v="6"/>
    <x v="1"/>
    <x v="0"/>
    <s v="Piagoo"/>
    <s v="Piagoo"/>
    <s v="TS13UD0566"/>
    <s v="Aslam"/>
    <n v="7680816955"/>
    <s v="ASIF Nagar"/>
    <x v="3"/>
    <s v="Aslam"/>
    <n v="7680816955"/>
    <s v="Hyderabad"/>
    <s v="Intra City (Within city)"/>
    <x v="5"/>
    <s v="Yes"/>
    <m/>
  </r>
  <r>
    <d v="2023-08-23T17:46:43"/>
    <x v="6"/>
    <x v="1"/>
    <x v="0"/>
    <s v="4w"/>
    <s v="Tata"/>
    <s v="Dl 1 LAA 7169"/>
    <s v="Suneel kumar"/>
    <n v="9010754908"/>
    <s v="Cs/182 kandoli nd"/>
    <x v="4"/>
    <s v="Sunel kumar"/>
    <n v="9010754908"/>
    <s v="Ncr"/>
    <s v="Inter City (Long Distance)"/>
    <x v="2"/>
    <s v="Yes"/>
    <s v="Not documents provided"/>
  </r>
  <r>
    <d v="2023-08-23T17:55:46"/>
    <x v="6"/>
    <x v="1"/>
    <x v="0"/>
    <s v="3w"/>
    <s v="Mahindra"/>
    <s v="Dl1 q 3051"/>
    <s v="Sanjay kumar"/>
    <n v="9871280139"/>
    <s v="Palam viharND"/>
    <x v="5"/>
    <s v="Sanjay kumar"/>
    <n v="9871280139"/>
    <s v="Ncr"/>
    <s v="Inter City (Long Distance)"/>
    <x v="2"/>
    <s v="Yes"/>
    <s v="Not provide documents"/>
  </r>
  <r>
    <d v="2023-08-23T17:59:40"/>
    <x v="6"/>
    <x v="1"/>
    <x v="0"/>
    <s v="4w"/>
    <s v="Tata Ace"/>
    <s v="DL 1 LQ 0966"/>
    <s v="Lalman shing"/>
    <n v="9312079457"/>
    <s v="F88 BLkf siraj pur nd"/>
    <x v="9"/>
    <s v="Lalman shing"/>
    <n v="9412079457"/>
    <s v="All ncr"/>
    <s v="Inter City (Long Distance)"/>
    <x v="0"/>
    <s v="Yes"/>
    <s v="No document"/>
  </r>
  <r>
    <d v="2023-08-23T19:27:56"/>
    <x v="6"/>
    <x v="1"/>
    <x v="0"/>
    <s v="Amit sharma"/>
    <s v="Truck"/>
    <s v="Dl1LX1986"/>
    <s v="Amit Sharma"/>
    <n v="9797733638"/>
    <s v="Sec 6 near park Noida"/>
    <x v="2"/>
    <s v="Amit Sharma"/>
    <n v="9797733638"/>
    <s v="All UP"/>
    <s v="Inter City (Long Distance)"/>
    <x v="3"/>
    <s v="Yes"/>
    <s v="No document show"/>
  </r>
  <r>
    <d v="2023-08-23T19:32:06"/>
    <x v="6"/>
    <x v="1"/>
    <x v="0"/>
    <s v="Sanjay Kumar Prasad"/>
    <s v="Truck"/>
    <s v="DL 1LAB4519"/>
    <s v="Sanjay Kumar Prasad"/>
    <n v="9871280139"/>
    <s v="A 325 Mayur vihar delhi"/>
    <x v="4"/>
    <s v="Sanjay"/>
    <n v="9871280139"/>
    <s v="All India"/>
    <s v="Inter City (Long Distance)"/>
    <x v="3"/>
    <s v="Yes"/>
    <s v="Document not available"/>
  </r>
  <r>
    <d v="2023-08-23T19:37:28"/>
    <x v="6"/>
    <x v="1"/>
    <x v="0"/>
    <s v="Champion"/>
    <s v="Mahindra"/>
    <s v="DL 16Q0966"/>
    <s v="Manish Singh"/>
    <n v="9312079457"/>
    <s v="F 88 sirasq pur new Delhi"/>
    <x v="4"/>
    <s v="Manish Singh"/>
    <n v="9312079457"/>
    <s v="All ncr"/>
    <s v="Intra City (Within city)"/>
    <x v="3"/>
    <s v="Yes"/>
    <s v="Document not available"/>
  </r>
  <r>
    <d v="2023-08-23T19:39:54"/>
    <x v="6"/>
    <x v="1"/>
    <x v="0"/>
    <s v="Ravindra"/>
    <s v="Truck"/>
    <s v="UP 16DT3990"/>
    <s v="Ravindra"/>
    <n v="9718770164"/>
    <s v="Gautam Buddha Nagar dadri road Noida"/>
    <x v="2"/>
    <s v="Ravindra"/>
    <n v="9718770164"/>
    <s v="All India"/>
    <s v="Inter City (Long Distance)"/>
    <x v="3"/>
    <s v="Yes"/>
    <s v="Document not available"/>
  </r>
  <r>
    <d v="2023-08-23T19:42:32"/>
    <x v="6"/>
    <x v="1"/>
    <x v="0"/>
    <s v="4w"/>
    <s v="Eicher"/>
    <s v="Up16dt3990"/>
    <s v="Ravindra"/>
    <n v="9718770164"/>
    <s v="Gautam puri dadri"/>
    <x v="2"/>
    <s v="Ravindra"/>
    <n v="9718770164"/>
    <s v="Ncr"/>
    <s v="Intra City (Within city)"/>
    <x v="4"/>
    <s v="Yes"/>
    <s v="No documents"/>
  </r>
  <r>
    <d v="2023-08-23T19:45:08"/>
    <x v="6"/>
    <x v="1"/>
    <x v="0"/>
    <s v="Truck"/>
    <s v="Mahindra"/>
    <s v="UP 16GT6553"/>
    <s v="Krishna Kumar"/>
    <n v="9910380976"/>
    <s v="Habitpur peer vihar sec 122 Noida"/>
    <x v="2"/>
    <s v="Krishna Kumar"/>
    <n v="9910380976"/>
    <s v="All India"/>
    <s v="Inter City (Long Distance)"/>
    <x v="3"/>
    <s v="Yes"/>
    <s v="No document"/>
  </r>
  <r>
    <d v="2023-08-23T19:54:24"/>
    <x v="6"/>
    <x v="1"/>
    <x v="0"/>
    <s v="4w"/>
    <s v="Eicher"/>
    <s v="Up16gt6553"/>
    <s v="Krishan Kumar"/>
    <n v="9910380976"/>
    <s v="Haibatpur sec 122"/>
    <x v="2"/>
    <s v="Krishan kumar"/>
    <n v="9910380976"/>
    <s v="Ncr"/>
    <s v="Intra City (Within city)"/>
    <x v="4"/>
    <s v="Yes"/>
    <s v="No documents"/>
  </r>
  <r>
    <d v="2023-08-23T19:59:02"/>
    <x v="6"/>
    <x v="1"/>
    <x v="0"/>
    <s v="4w"/>
    <s v="Eicher"/>
    <s v="Up16bt5205"/>
    <s v="Arun shukla"/>
    <n v="9810421628"/>
    <s v="Ghari"/>
    <x v="2"/>
    <s v="Arun shukla"/>
    <n v="9810421628"/>
    <s v="Ncr"/>
    <s v="Intra City (Within city)"/>
    <x v="4"/>
    <s v="No"/>
    <s v="No documents"/>
  </r>
  <r>
    <d v="2023-08-24T21:43:39"/>
    <x v="7"/>
    <x v="1"/>
    <x v="0"/>
    <s v="Container"/>
    <s v="Ashok Leyland"/>
    <s v="HR 38AD7272"/>
    <s v="Subhas Kumar"/>
    <n v="9789900276"/>
    <s v="Sec 3 Ballabgarh 121004"/>
    <x v="10"/>
    <s v="Subhas Kumar"/>
    <n v="9789900276"/>
    <s v="All India"/>
    <s v="Inter City (Long Distance)"/>
    <x v="3"/>
    <s v="Yes"/>
    <s v="No document available"/>
  </r>
  <r>
    <d v="2023-08-24T21:46:25"/>
    <x v="7"/>
    <x v="1"/>
    <x v="0"/>
    <s v="Suresh Kumar"/>
    <s v="Container"/>
    <s v="UP 16BT9303"/>
    <s v="Suresh Kumar"/>
    <n v="9871474762"/>
    <s v="Sec 71 Noida 201301"/>
    <x v="2"/>
    <s v="Suresh Kumar"/>
    <n v="9871474762"/>
    <s v="All India"/>
    <s v="Inter City (Long Distance)"/>
    <x v="3"/>
    <s v="Yes"/>
    <s v="Document not available"/>
  </r>
  <r>
    <d v="2023-08-24T21:50:03"/>
    <x v="7"/>
    <x v="1"/>
    <x v="0"/>
    <s v="TATA ace"/>
    <s v="Maruti motors"/>
    <s v="DL 1AC1276"/>
    <s v="Rajeev Singh"/>
    <n v="7292026058"/>
    <s v="Rajender nagar industrial area Ghaziabad"/>
    <x v="0"/>
    <s v="Rajeev Singh"/>
    <n v="7292026058"/>
    <s v="All UP"/>
    <s v="Intra City (Within city)"/>
    <x v="3"/>
    <s v="Yes"/>
    <s v="Ok"/>
  </r>
  <r>
    <d v="2023-08-24T21:52:19"/>
    <x v="7"/>
    <x v="1"/>
    <x v="0"/>
    <s v="TATA ace"/>
    <s v="Maruti motors"/>
    <s v="UP 19FT4812"/>
    <s v="Santosh"/>
    <n v="9015382362"/>
    <s v="Rajender nagar industrial Ghaziabad"/>
    <x v="0"/>
    <s v="Santosh"/>
    <n v="9015382362"/>
    <s v="All UP"/>
    <s v="Inter City (Long Distance)"/>
    <x v="3"/>
    <s v="Yes"/>
    <s v="Ok"/>
  </r>
  <r>
    <d v="2023-08-25T13:19:51"/>
    <x v="8"/>
    <x v="1"/>
    <x v="0"/>
    <s v="Ashok Leyland dost LS"/>
    <s v="Ashok layland"/>
    <s v="KA51AG4291"/>
    <s v="Nayas khan"/>
    <n v="9538705449"/>
    <s v="BTM 1st stage"/>
    <x v="11"/>
    <s v="Nayaz khan"/>
    <s v="Nayas khan"/>
    <s v="All type"/>
    <s v="Intra City (Within city)"/>
    <x v="6"/>
    <s v="Yes"/>
    <s v="No"/>
  </r>
  <r>
    <d v="2023-08-25T17:13:56"/>
    <x v="8"/>
    <x v="1"/>
    <x v="0"/>
    <s v="4wheeler"/>
    <s v="Ashoklaylend"/>
    <s v="KA01AK0290"/>
    <s v="Asif pasha"/>
    <s v="Asif pasha"/>
    <s v="BTM, Bangalore"/>
    <x v="12"/>
    <s v="Asif pasha"/>
    <n v="9945900756"/>
    <s v="Highway road"/>
    <s v="Intra City (Within city)"/>
    <x v="6"/>
    <s v="Yes"/>
    <m/>
  </r>
  <r>
    <d v="2023-08-25T21:49:51"/>
    <x v="8"/>
    <x v="1"/>
    <x v="0"/>
    <s v="TATA ace"/>
    <s v="Tata motors"/>
    <s v="DL 1LAB1108"/>
    <s v="Bhushan Yadav"/>
    <n v="8527880921"/>
    <s v="Noida"/>
    <x v="2"/>
    <s v="Bhooshan Yadav"/>
    <n v="8527880921"/>
    <s v="All UP"/>
    <s v="Inter City (Long Distance)"/>
    <x v="3"/>
    <s v="Yes"/>
    <s v="No document available"/>
  </r>
  <r>
    <d v="2023-08-25T21:51:56"/>
    <x v="8"/>
    <x v="1"/>
    <x v="0"/>
    <s v="TATA ace"/>
    <s v="Tata motors"/>
    <s v="DL 1LAG2693"/>
    <s v="Nadeem"/>
    <n v="9690714051"/>
    <s v="Delhi"/>
    <x v="4"/>
    <s v="Nadeem"/>
    <n v="9690714051"/>
    <s v="All UP"/>
    <s v="Inter City (Long Distance)"/>
    <x v="3"/>
    <s v="Yes"/>
    <s v="No document available"/>
  </r>
  <r>
    <d v="2023-08-25T21:54:04"/>
    <x v="8"/>
    <x v="1"/>
    <x v="0"/>
    <s v="TATA ace"/>
    <s v="Tata motors"/>
    <s v="DL 1LAF5680"/>
    <s v="Shashi Bhushan singh"/>
    <n v="8826846450"/>
    <s v="Noida"/>
    <x v="2"/>
    <s v="Shashi Bhushan singh"/>
    <n v="8826846450"/>
    <s v="All UP"/>
    <s v="Inter City (Long Distance)"/>
    <x v="3"/>
    <s v="Yes"/>
    <s v="No document available"/>
  </r>
  <r>
    <d v="2023-08-25T21:57:06"/>
    <x v="8"/>
    <x v="1"/>
    <x v="0"/>
    <s v="4w"/>
    <s v="Mahindra"/>
    <s v="Dl1lx6497"/>
    <s v="Shiv"/>
    <n v="9899360298"/>
    <s v="Sector 168 noida"/>
    <x v="2"/>
    <s v="Shiv"/>
    <n v="9899360298"/>
    <s v="Ncr"/>
    <s v="Intra City (Within city)"/>
    <x v="4"/>
    <s v="Yes"/>
    <s v="No documents"/>
  </r>
  <r>
    <d v="2023-08-25T22:00:40"/>
    <x v="8"/>
    <x v="1"/>
    <x v="0"/>
    <s v="4w"/>
    <s v="Mahindra"/>
    <s v="Dl1lad5415"/>
    <s v="Pramod"/>
    <n v="7428482207"/>
    <s v="Sector 168 noida"/>
    <x v="2"/>
    <s v="Pramod"/>
    <n v="729428482207"/>
    <s v="Ncr"/>
    <s v="Intra City (Within city)"/>
    <x v="4"/>
    <s v="No"/>
    <s v="No documents"/>
  </r>
  <r>
    <d v="2023-08-25T22:08:14"/>
    <x v="8"/>
    <x v="1"/>
    <x v="0"/>
    <s v="4w"/>
    <s v="Mahindra"/>
    <s v="Dl1lt1504"/>
    <s v="Ravindra"/>
    <n v="9871022595"/>
    <s v="Sector 168 noida"/>
    <x v="2"/>
    <s v="Ravindra"/>
    <n v="9871022595"/>
    <s v="Ncr"/>
    <s v="Intra City (Within city)"/>
    <x v="4"/>
    <s v="Yes"/>
    <s v="No documents"/>
  </r>
  <r>
    <d v="2023-08-26T20:04:11"/>
    <x v="9"/>
    <x v="1"/>
    <x v="0"/>
    <s v="4w"/>
    <s v="Tata Ace"/>
    <s v="DL1LAF 9553"/>
    <s v="Jareev"/>
    <n v="9891235033"/>
    <s v="Sahibabada Ghagiziabad"/>
    <x v="0"/>
    <s v="Jareev"/>
    <n v="9891235033"/>
    <s v="All ncr"/>
    <s v="Intra City (Within city)"/>
    <x v="4"/>
    <s v="Yes"/>
    <s v="No documents"/>
  </r>
  <r>
    <d v="2023-08-26T20:06:45"/>
    <x v="9"/>
    <x v="1"/>
    <x v="0"/>
    <s v="4w"/>
    <s v="TaTaAce"/>
    <s v="DL 1LAH 1700"/>
    <s v="Jareev"/>
    <n v="9891235033"/>
    <s v="Sahibabad Ghaziabad"/>
    <x v="13"/>
    <s v="Jareev"/>
    <n v="9891235033"/>
    <s v="All ncr"/>
    <s v="Intra City (Within city)"/>
    <x v="4"/>
    <s v="Yes"/>
    <s v="No documents"/>
  </r>
  <r>
    <d v="2023-08-26T20:12:13"/>
    <x v="9"/>
    <x v="1"/>
    <x v="0"/>
    <s v="3w"/>
    <s v="Mahindra champion"/>
    <s v="DL1LU7913"/>
    <s v="Hemant kumar"/>
    <n v="9627215777"/>
    <s v="Sahibabada Ghagiziabad"/>
    <x v="0"/>
    <s v="Hemnt kumar"/>
    <n v="9627215777"/>
    <s v="All ncr"/>
    <s v="Inter City (Long Distance)"/>
    <x v="4"/>
    <s v="Yes"/>
    <s v="No documents"/>
  </r>
  <r>
    <d v="2023-08-26T22:09:35"/>
    <x v="9"/>
    <x v="1"/>
    <x v="0"/>
    <s v="Champion"/>
    <s v="Mahindra"/>
    <s v="DL1LAZ1160"/>
    <s v="Shyam sunder"/>
    <n v="9717965787"/>
    <s v="Sahibabad Ghaziabad"/>
    <x v="0"/>
    <s v="Shyam sunder"/>
    <n v="9717965787"/>
    <s v="All UP, NCR"/>
    <s v="Inter City (Long Distance)"/>
    <x v="3"/>
    <s v="Yes"/>
    <s v="No document available"/>
  </r>
  <r>
    <d v="2023-08-26T22:13:39"/>
    <x v="9"/>
    <x v="1"/>
    <x v="0"/>
    <s v="Pegion"/>
    <s v="Bajaj"/>
    <s v="DL1LU4004"/>
    <s v="Ram jatan"/>
    <n v="7835908255"/>
    <s v="Sahibabad Ghaziabad"/>
    <x v="0"/>
    <s v="Ram jatan"/>
    <n v="7835908255"/>
    <s v="Ncr"/>
    <s v="Intra City (Within city)"/>
    <x v="3"/>
    <s v="Yes"/>
    <s v="No document available"/>
  </r>
  <r>
    <d v="2023-08-26T22:21:13"/>
    <x v="9"/>
    <x v="1"/>
    <x v="0"/>
    <s v="TATA ace"/>
    <s v="Tata motors"/>
    <s v="UP14HT5061"/>
    <s v="Neeraj Verma"/>
    <n v="9354868007"/>
    <s v="Sahibabad Ghaziabad"/>
    <x v="0"/>
    <s v="Neeraj Verma"/>
    <s v="Neeraj Verma"/>
    <s v="All UP"/>
    <s v="Inter City (Long Distance)"/>
    <x v="3"/>
    <s v="Yes"/>
    <s v="No document available"/>
  </r>
  <r>
    <d v="2023-08-26T22:24:11"/>
    <x v="9"/>
    <x v="1"/>
    <x v="0"/>
    <s v="Pegion"/>
    <s v="Bajaj"/>
    <s v="DL1LAK3043"/>
    <s v="Ajay Gupta"/>
    <n v="9015350026"/>
    <s v="Sahibabad Ghaziabad"/>
    <x v="0"/>
    <s v="Ajay Gupta"/>
    <n v="9015350026"/>
    <s v="Ncr"/>
    <s v="Intra City (Within city)"/>
    <x v="3"/>
    <s v="Yes"/>
    <s v="No document available"/>
  </r>
  <r>
    <d v="2023-08-26T22:25:59"/>
    <x v="9"/>
    <x v="1"/>
    <x v="0"/>
    <s v="Chempion"/>
    <s v="Mahindra"/>
    <s v="UP14KT9466"/>
    <s v="Johar"/>
    <n v="7827762068"/>
    <s v="Sahibabad Ghaziabad"/>
    <x v="0"/>
    <s v="Johar"/>
    <n v="7827762068"/>
    <s v="Ncr"/>
    <s v="Intra City (Within city)"/>
    <x v="3"/>
    <s v="Yes"/>
    <s v="No document available"/>
  </r>
  <r>
    <d v="2023-08-28T20:28:46"/>
    <x v="10"/>
    <x v="1"/>
    <x v="0"/>
    <s v="4w"/>
    <s v="Tata Ace"/>
    <s v="Dl1laa0638"/>
    <s v="Samir"/>
    <n v="7065589550"/>
    <s v="Delhi 110032"/>
    <x v="0"/>
    <s v="Samir"/>
    <n v="7065589550"/>
    <s v="Ncr"/>
    <s v="Intra City (Within city)"/>
    <x v="4"/>
    <s v="Yes"/>
    <s v="No documents"/>
  </r>
  <r>
    <d v="2023-08-28T20:42:39"/>
    <x v="10"/>
    <x v="1"/>
    <x v="0"/>
    <s v="3w"/>
    <s v="Bajaj"/>
    <s v="Dl1 lu 4004"/>
    <s v="Ram jatan"/>
    <n v="7835908255"/>
    <s v="Sahibabad"/>
    <x v="7"/>
    <s v="Ram jatan"/>
    <n v="7835908255"/>
    <s v="Ncr"/>
    <s v="Inter City (Long Distance)"/>
    <x v="4"/>
    <s v="Yes"/>
    <s v="Not provaid DACUMENT"/>
  </r>
  <r>
    <d v="2023-08-28T20:46:58"/>
    <x v="10"/>
    <x v="1"/>
    <x v="0"/>
    <s v="3w"/>
    <s v="Mahindra"/>
    <s v="Dl1laz 1160"/>
    <s v="Syam sundar"/>
    <n v="9717965787"/>
    <s v="Sahadara gajiyabad"/>
    <x v="7"/>
    <s v="Syam sundar"/>
    <n v="9717965787"/>
    <s v="Ncr"/>
    <s v="Inter City (Long Distance)"/>
    <x v="4"/>
    <s v="Yes"/>
    <s v="Not provaid DACUMENT"/>
  </r>
  <r>
    <d v="2023-08-28T20:48:46"/>
    <x v="10"/>
    <x v="1"/>
    <x v="0"/>
    <s v="Eeco"/>
    <s v="Maruti Suzuki"/>
    <s v="DL 1LV3012"/>
    <s v="Satish"/>
    <n v="7827091496"/>
    <s v="Delhi"/>
    <x v="4"/>
    <s v="Satish"/>
    <n v="7827091496"/>
    <s v="Ncr"/>
    <s v="Intra City (Within city)"/>
    <x v="3"/>
    <s v="Yes"/>
    <s v="Document not available"/>
  </r>
  <r>
    <d v="2023-08-28T20:51:44"/>
    <x v="10"/>
    <x v="1"/>
    <x v="0"/>
    <s v="Electric vehicle"/>
    <s v="Ev"/>
    <s v="51GD8870"/>
    <s v="Upendra"/>
    <n v="8383920241"/>
    <s v="Delhi"/>
    <x v="4"/>
    <s v="Upender"/>
    <n v="8383920241"/>
    <s v="Ncr"/>
    <s v="Intra City (Within city)"/>
    <x v="3"/>
    <s v="Yes"/>
    <s v="Ok"/>
  </r>
  <r>
    <d v="2023-08-28T20:54:03"/>
    <x v="10"/>
    <x v="1"/>
    <x v="0"/>
    <s v="TATA ace"/>
    <s v="Maruti motors"/>
    <s v="DL 1LAE1085"/>
    <s v="Hannu"/>
    <n v="9999804272"/>
    <s v="Delhi"/>
    <x v="4"/>
    <s v="Satypal"/>
    <n v="9999804272"/>
    <s v="Local"/>
    <s v="Intra City (Within city)"/>
    <x v="3"/>
    <s v="Yes"/>
    <s v="No document"/>
  </r>
  <r>
    <d v="2023-08-28T20:56:12"/>
    <x v="10"/>
    <x v="1"/>
    <x v="0"/>
    <s v="4w"/>
    <s v="Tata"/>
    <s v="Dl1 loaj 6182"/>
    <s v="Vinod"/>
    <n v="7292044182"/>
    <s v="Sahadara gajiyabad"/>
    <x v="7"/>
    <s v="Vinod"/>
    <n v="7292044182"/>
    <s v="Ncr"/>
    <s v="Inter City (Long Distance)"/>
    <x v="4"/>
    <s v="Yes"/>
    <s v="Not provaid DACUMENT"/>
  </r>
  <r>
    <d v="2023-08-28T20:56:43"/>
    <x v="10"/>
    <x v="1"/>
    <x v="0"/>
    <s v="Tata Ace"/>
    <s v="Maruti motors"/>
    <s v="DL 1LS4120"/>
    <s v="Satypal"/>
    <n v="9773837658"/>
    <s v="Delhi"/>
    <x v="4"/>
    <s v="Satypal"/>
    <n v="9773837658"/>
    <s v="Local"/>
    <s v="Intra City (Within city)"/>
    <x v="3"/>
    <s v="Yes"/>
    <s v="No document available"/>
  </r>
  <r>
    <d v="2023-08-28T20:59:23"/>
    <x v="10"/>
    <x v="1"/>
    <x v="0"/>
    <s v="Bolero"/>
    <s v="Mahindra"/>
    <s v="DL 1LAE1085"/>
    <s v="Hannu"/>
    <n v="9999804272"/>
    <s v="Delhi"/>
    <x v="4"/>
    <s v="Hannu"/>
    <n v="9999804272"/>
    <s v="Local"/>
    <s v="Intra City (Within city)"/>
    <x v="3"/>
    <s v="Yes"/>
    <s v="No document available"/>
  </r>
  <r>
    <d v="2023-08-28T21:01:11"/>
    <x v="10"/>
    <x v="1"/>
    <x v="0"/>
    <s v="Hannu"/>
    <s v="Container"/>
    <s v="DL 1LAJ8725"/>
    <s v="Hannu"/>
    <n v="9999804272"/>
    <s v="Delhi"/>
    <x v="4"/>
    <s v="Hannu"/>
    <n v="9999804272"/>
    <s v="All India"/>
    <s v="Inter City (Long Distance)"/>
    <x v="3"/>
    <s v="Yes"/>
    <s v="Ok"/>
  </r>
  <r>
    <d v="2023-08-29T17:02:21"/>
    <x v="11"/>
    <x v="1"/>
    <x v="0"/>
    <s v="Ev3"/>
    <s v="Othar"/>
    <s v="Dl51gd 7972"/>
    <s v="Devpal"/>
    <n v="9027717991"/>
    <s v="Sahadara Delhi"/>
    <x v="14"/>
    <s v="Devpal"/>
    <n v="9027717991"/>
    <s v="Ncr"/>
    <s v="Inter City (Long Distance)"/>
    <x v="4"/>
    <s v="Yes"/>
    <s v="Not provaid DACUMENT"/>
  </r>
  <r>
    <d v="2023-08-29T17:08:41"/>
    <x v="11"/>
    <x v="1"/>
    <x v="0"/>
    <s v="4w"/>
    <s v="Tata"/>
    <s v="Dl1 lx 2685"/>
    <s v="Ravi shankar"/>
    <n v="9310655658"/>
    <s v="Sankar nagar gali na. 3 Delhi"/>
    <x v="14"/>
    <s v="Ravi shankar"/>
    <n v="9310655658"/>
    <s v="Ncr"/>
    <s v="Inter City (Long Distance)"/>
    <x v="4"/>
    <s v="Yes"/>
    <s v="No documents"/>
  </r>
  <r>
    <d v="2023-08-29T17:15:25"/>
    <x v="11"/>
    <x v="1"/>
    <x v="0"/>
    <s v="3w"/>
    <s v="Mahindra"/>
    <s v="Dl1lu 3915"/>
    <s v="Mahaver"/>
    <n v="9350334857"/>
    <s v="Sahadara"/>
    <x v="14"/>
    <s v="Mahaver"/>
    <n v="9310655658"/>
    <s v="Ncr"/>
    <s v="Inter City (Long Distance)"/>
    <x v="4"/>
    <s v="Yes"/>
    <s v="Not provaid DACUMENT"/>
  </r>
  <r>
    <d v="2023-08-29T17:21:40"/>
    <x v="11"/>
    <x v="1"/>
    <x v="0"/>
    <s v="3w"/>
    <s v="Mahindra"/>
    <s v="Dl1lz 6631"/>
    <s v="Rajeev sharma"/>
    <n v="9910530203"/>
    <s v="Kher sahadara Delhi"/>
    <x v="14"/>
    <s v="Rajeev sharma"/>
    <n v="9910530203"/>
    <s v="Ncr"/>
    <s v="Inter City (Long Distance)"/>
    <x v="4"/>
    <s v="Yes"/>
    <s v="Not provaid DACUMENT"/>
  </r>
  <r>
    <d v="2023-08-29T21:55:50"/>
    <x v="11"/>
    <x v="1"/>
    <x v="0"/>
    <s v="Harish kumar"/>
    <s v="Tata Ace"/>
    <s v="Tata motors"/>
    <s v="Harish kumar"/>
    <n v="9350233037"/>
    <s v="Sahibabad"/>
    <x v="0"/>
    <s v="Harish"/>
    <n v="9350233037"/>
    <s v="Ncr"/>
    <s v="Intra City (Within city)"/>
    <x v="3"/>
    <s v="Yes"/>
    <s v="Ok"/>
  </r>
  <r>
    <d v="2023-08-29T21:58:50"/>
    <x v="11"/>
    <x v="1"/>
    <x v="0"/>
    <s v="Arjun Singh"/>
    <s v="Tata motors"/>
    <s v="UP 14GT8978"/>
    <s v="Arjun Singh"/>
    <n v="9350233037"/>
    <s v="Sahibabad"/>
    <x v="0"/>
    <s v="Arjun Singh"/>
    <n v="9350233037"/>
    <s v="Ncr"/>
    <s v="Intra City (Within city)"/>
    <x v="3"/>
    <s v="Yes"/>
    <s v="Santosh Singh"/>
  </r>
  <r>
    <d v="2023-08-29T22:00:58"/>
    <x v="11"/>
    <x v="1"/>
    <x v="0"/>
    <s v="Bolero"/>
    <s v="Mahindra"/>
    <s v="DL 1LT8429"/>
    <s v="Rajeshwar Singh"/>
    <n v="9350233037"/>
    <s v="Delhi"/>
    <x v="4"/>
    <s v="Arjun Singh"/>
    <n v="9350233037"/>
    <s v="Ncr"/>
    <s v="Intra City (Within city)"/>
    <x v="3"/>
    <s v="Yes"/>
    <s v="No document available"/>
  </r>
  <r>
    <d v="2023-08-29T22:02:46"/>
    <x v="11"/>
    <x v="1"/>
    <x v="0"/>
    <s v="Bolero"/>
    <s v="Mahindra"/>
    <s v="DL 1LAD9883"/>
    <s v="Ram dutt"/>
    <n v="9312774183"/>
    <s v="Delhi"/>
    <x v="4"/>
    <s v="Ram Dutt"/>
    <n v="9312774183"/>
    <s v="Ncr"/>
    <s v="Intra City (Within city)"/>
    <x v="3"/>
    <s v="Yes"/>
    <s v="Document not available"/>
  </r>
  <r>
    <d v="2023-08-29T22:06:15"/>
    <x v="11"/>
    <x v="1"/>
    <x v="0"/>
    <s v="Champion"/>
    <s v="Mahindra"/>
    <s v="DL 1LN5717"/>
    <s v="Monu Raghav"/>
    <n v="9310909016"/>
    <s v="Sahibabad Ghaziabad"/>
    <x v="0"/>
    <s v="Monu Raghav"/>
    <n v="9310909016"/>
    <s v="NCR, UK"/>
    <s v="Inter City (Long Distance)"/>
    <x v="3"/>
    <s v="Yes"/>
    <s v="Ok"/>
  </r>
  <r>
    <d v="2023-08-29T22:08:42"/>
    <x v="11"/>
    <x v="1"/>
    <x v="0"/>
    <s v="Bolero"/>
    <s v="Mahindra"/>
    <s v="DL 1LV7185"/>
    <s v="Monu Raghav"/>
    <n v="9310909016"/>
    <s v="Shahibabad Ghaziabad"/>
    <x v="0"/>
    <s v="Monu Raghav"/>
    <n v="9310909016"/>
    <s v="Ncr"/>
    <s v="Inter City (Long Distance)"/>
    <x v="3"/>
    <s v="Yes"/>
    <s v="NCR"/>
  </r>
  <r>
    <d v="2023-08-29T22:11:42"/>
    <x v="11"/>
    <x v="1"/>
    <x v="0"/>
    <s v="Bolero"/>
    <s v="Mahindra"/>
    <s v="DL 1LN5248"/>
    <s v="Monu Raghav"/>
    <n v="7503418381"/>
    <s v="Shahibabad Ghaziabad"/>
    <x v="0"/>
    <s v="Monu Raghav"/>
    <n v="7503418381"/>
    <s v="Ncr"/>
    <s v="Inter City (Long Distance)"/>
    <x v="3"/>
    <s v="Yes"/>
    <s v="Ok"/>
  </r>
  <r>
    <d v="2023-08-31T19:41:35"/>
    <x v="12"/>
    <x v="2"/>
    <x v="0"/>
    <s v="Champion"/>
    <s v="Mahindra"/>
    <s v="DL 1LU3419"/>
    <s v="Sanjay Tyagi"/>
    <n v="9213256075"/>
    <s v="Shahadra"/>
    <x v="4"/>
    <s v="Sanjay Tyagi"/>
    <n v="9213256075"/>
    <s v="Delhi"/>
    <s v="Intra City (Within city)"/>
    <x v="3"/>
    <s v="Yes"/>
    <s v="No document available"/>
  </r>
  <r>
    <d v="2023-08-31T19:44:22"/>
    <x v="12"/>
    <x v="2"/>
    <x v="0"/>
    <s v="Bolero"/>
    <s v="Mahindra"/>
    <s v="DL 1LAC1315"/>
    <s v="Devendra Kumar"/>
    <n v="8800929387"/>
    <s v="Delhi"/>
    <x v="4"/>
    <s v="Devendra Kumar"/>
    <n v="8800929387"/>
    <s v="Delhi"/>
    <s v="Intra City (Within city)"/>
    <x v="3"/>
    <s v="Yes"/>
    <s v="No document available"/>
  </r>
  <r>
    <d v="2023-08-31T19:46:05"/>
    <x v="12"/>
    <x v="2"/>
    <x v="0"/>
    <s v="Bolero"/>
    <s v="Mahindra"/>
    <s v="HR 38AA9035"/>
    <s v="Sagar"/>
    <n v="9643569920"/>
    <s v="Faridabad"/>
    <x v="6"/>
    <s v="Sagar"/>
    <n v="9643569920"/>
    <s v="Ncr"/>
    <s v="Intra City (Within city)"/>
    <x v="3"/>
    <s v="Yes"/>
    <s v="No document"/>
  </r>
  <r>
    <d v="2023-08-31T19:49:18"/>
    <x v="12"/>
    <x v="2"/>
    <x v="0"/>
    <s v="TATA ace"/>
    <s v="Tata motors"/>
    <s v="DL 1LAH8417"/>
    <s v="Ajay"/>
    <n v="9873884695"/>
    <s v="Delhi"/>
    <x v="4"/>
    <s v="Ajay"/>
    <n v="9873884695"/>
    <s v="Ncr"/>
    <s v="Intra City (Within city)"/>
    <x v="3"/>
    <s v="Yes"/>
    <s v="Document not available"/>
  </r>
  <r>
    <d v="2023-09-01T23:05:32"/>
    <x v="13"/>
    <x v="2"/>
    <x v="1"/>
    <s v="Vishnu"/>
    <s v="Truck"/>
    <s v="UP16ET3985"/>
    <s v="Vishnu"/>
    <n v="9654319485"/>
    <s v="Sec"/>
    <x v="2"/>
    <s v="Vishnu"/>
    <n v="9654319485"/>
    <s v="All India"/>
    <s v="Intra City (Within city)"/>
    <x v="3"/>
    <s v="Yes"/>
    <s v="Ok"/>
  </r>
  <r>
    <d v="2023-09-01T23:08:27"/>
    <x v="13"/>
    <x v="2"/>
    <x v="1"/>
    <s v="Truck"/>
    <s v="Asho lelyand"/>
    <s v="UP16GT8582"/>
    <s v="Vishnu"/>
    <n v="9654319485"/>
    <s v="Sec 69 gadi chaukhandi"/>
    <x v="2"/>
    <s v="Vishnu"/>
    <n v="9654319485"/>
    <s v="All India"/>
    <s v="Intra City (Within city)"/>
    <x v="3"/>
    <s v="Yes"/>
    <s v="Ok"/>
  </r>
  <r>
    <d v="2023-09-02T18:56:41"/>
    <x v="14"/>
    <x v="2"/>
    <x v="1"/>
    <s v="3w"/>
    <s v="Chempiyan mahindra"/>
    <s v="Dl1lq4465"/>
    <s v="Dhirendra pratap"/>
    <n v="7292026058"/>
    <s v="Sadara"/>
    <x v="0"/>
    <s v="Dhirendra pratap"/>
    <n v="7292026058"/>
    <s v="Ncr"/>
    <s v="Intra City (Within city)"/>
    <x v="4"/>
    <s v="Yes"/>
    <s v="No Documents"/>
  </r>
  <r>
    <d v="2023-09-02T19:00:20"/>
    <x v="14"/>
    <x v="2"/>
    <x v="1"/>
    <s v="3w"/>
    <s v="Mahindra chempiyan"/>
    <s v="Dl1ll6627"/>
    <s v="Sapna devi"/>
    <n v="9891353371"/>
    <s v="Sadara"/>
    <x v="0"/>
    <s v="Ravi"/>
    <n v="9891353371"/>
    <s v="Ncr"/>
    <s v="Intra City (Within city)"/>
    <x v="4"/>
    <s v="Yes"/>
    <s v="No Documents"/>
  </r>
  <r>
    <d v="2023-09-02T19:03:30"/>
    <x v="14"/>
    <x v="2"/>
    <x v="1"/>
    <s v="3w"/>
    <s v="Mahindra chempiyan"/>
    <s v="Dl1lu4987"/>
    <s v="Bhoop singh"/>
    <n v="9350565274"/>
    <s v="Sadara"/>
    <x v="0"/>
    <s v="Bhoop singh"/>
    <n v="9350565274"/>
    <s v="Ncr"/>
    <s v="Intra City (Within city)"/>
    <x v="4"/>
    <s v="Yes"/>
    <s v="No Documents"/>
  </r>
  <r>
    <d v="2023-09-02T19:08:14"/>
    <x v="14"/>
    <x v="2"/>
    <x v="1"/>
    <s v="4w"/>
    <s v="Tata ace"/>
    <s v="Up17jt5126"/>
    <s v="Satya"/>
    <n v="9599587763"/>
    <s v="Sahibad"/>
    <x v="0"/>
    <s v="Satya"/>
    <n v="9599587763"/>
    <s v="Ncr"/>
    <s v="Intra City (Within city)"/>
    <x v="4"/>
    <s v="Yes"/>
    <s v="No Documents"/>
  </r>
  <r>
    <d v="2023-09-02T19:11:35"/>
    <x v="14"/>
    <x v="2"/>
    <x v="1"/>
    <s v="3w"/>
    <s v="Chemoiyan mahinda"/>
    <s v="Up14kt9466"/>
    <s v="Joher ali"/>
    <n v="7827762068"/>
    <s v="Main Shyam Park gali no 4 sahibab"/>
    <x v="0"/>
    <s v="Joher ali"/>
    <n v="7827762068"/>
    <s v="Ncr"/>
    <s v="Intra City (Within city)"/>
    <x v="4"/>
    <s v="Yes"/>
    <s v="No Documents"/>
  </r>
  <r>
    <d v="2023-09-02T21:28:30"/>
    <x v="14"/>
    <x v="2"/>
    <x v="1"/>
    <s v="Truck"/>
    <s v="Ashok Leyland"/>
    <s v="DL1LAE6081"/>
    <s v="Lala Ram"/>
    <s v="98735 32374"/>
    <s v="Delhi"/>
    <x v="4"/>
    <s v="Lala Ram"/>
    <s v="98735 32374"/>
    <s v="UP, UK RJ"/>
    <s v="Inter City (Long Distance)"/>
    <x v="3"/>
    <s v="Yes"/>
    <s v="Ok"/>
  </r>
  <r>
    <d v="2023-09-02T21:30:00"/>
    <x v="14"/>
    <x v="2"/>
    <x v="1"/>
    <s v="Truck"/>
    <s v="Ashok Leyland"/>
    <s v="DL1LM1924"/>
    <s v="Lala Ram"/>
    <s v="98735 32374"/>
    <s v="Delhi"/>
    <x v="4"/>
    <s v="Lala Ram"/>
    <s v="98735 32374"/>
    <s v="UP,UK,RJ"/>
    <s v="Inter City (Long Distance)"/>
    <x v="3"/>
    <s v="Yes"/>
    <s v="Ok"/>
  </r>
  <r>
    <d v="2023-09-02T21:31:55"/>
    <x v="14"/>
    <x v="2"/>
    <x v="1"/>
    <s v="Truck"/>
    <s v="Ashok Leyland"/>
    <s v="DL1LAB0611"/>
    <s v="Lala Ram"/>
    <s v="98735 32374"/>
    <s v="Delhi"/>
    <x v="4"/>
    <s v="Lala Ram"/>
    <s v="98735 32374"/>
    <s v="UP,UK,RJ"/>
    <s v="Inter City (Long Distance)"/>
    <x v="3"/>
    <s v="Yes"/>
    <s v="Ok"/>
  </r>
  <r>
    <d v="2023-09-02T21:33:24"/>
    <x v="14"/>
    <x v="2"/>
    <x v="1"/>
    <s v="Truck"/>
    <s v="Ashok Leyland"/>
    <s v="DL1LAE6091"/>
    <s v="Lala Ram"/>
    <s v="98735 32374"/>
    <s v="Delhi"/>
    <x v="4"/>
    <s v="Lala Ram"/>
    <s v="98735 32374"/>
    <s v="UP,UK,RJ"/>
    <s v="Inter City (Long Distance)"/>
    <x v="3"/>
    <s v="Yes"/>
    <s v="Ok"/>
  </r>
  <r>
    <m/>
    <x v="15"/>
    <x v="3"/>
    <x v="2"/>
    <m/>
    <m/>
    <m/>
    <m/>
    <m/>
    <m/>
    <x v="15"/>
    <m/>
    <m/>
    <m/>
    <m/>
    <x v="7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4">
  <r>
    <d v="2023-07-31T14:40:22"/>
    <x v="0"/>
    <x v="0"/>
    <x v="0"/>
    <s v="RPM SALES"/>
    <s v="123/630 Fazalganj Gadariyanpurva"/>
    <s v="Rakesh"/>
    <n v="9670116611"/>
    <s v="Others"/>
    <s v="Tyres"/>
    <n v="9000"/>
    <s v="09AANFR8203P1ZG"/>
    <m/>
    <s v="AANFR8203P"/>
    <m/>
    <n v="25"/>
    <n v="100"/>
    <n v="11"/>
    <n v="8"/>
    <n v="1"/>
    <s v="No"/>
    <s v="No"/>
    <s v="Yes"/>
    <s v="Open"/>
    <x v="0"/>
    <m/>
    <m/>
    <x v="0"/>
  </r>
  <r>
    <d v="2023-07-31T14:44:29"/>
    <x v="0"/>
    <x v="0"/>
    <x v="0"/>
    <s v="Sethi Tyre company"/>
    <s v="Shop no 21 107/3A GT Road Kanpur"/>
    <s v="Simer sethi"/>
    <n v="9935600003"/>
    <s v="Others"/>
    <s v="Tyre"/>
    <n v="9000"/>
    <s v="09ADPFS8644A1ZP"/>
    <m/>
    <s v="ADPFS8644A"/>
    <m/>
    <n v="26"/>
    <n v="100"/>
    <n v="11"/>
    <n v="9"/>
    <n v="1"/>
    <s v="No"/>
    <s v="No"/>
    <s v="Yes"/>
    <s v="Open"/>
    <x v="0"/>
    <m/>
    <m/>
    <x v="0"/>
  </r>
  <r>
    <d v="2023-07-31T14:49:10"/>
    <x v="0"/>
    <x v="0"/>
    <x v="0"/>
    <s v="Shree Gupta Hardware"/>
    <s v="Jarib Chowki"/>
    <s v="JAGADISH GUPTA"/>
    <n v="9451021604"/>
    <s v="Luxury Furniture"/>
    <s v="Furniture"/>
    <n v="3000"/>
    <s v="09AGQPG6902R1ZL"/>
    <m/>
    <s v="AGQP6902R"/>
    <m/>
    <n v="30"/>
    <n v="2"/>
    <n v="11"/>
    <n v="7"/>
    <n v="1"/>
    <s v="No"/>
    <s v="No"/>
    <s v="No"/>
    <s v="Open"/>
    <x v="0"/>
    <m/>
    <m/>
    <x v="0"/>
  </r>
  <r>
    <d v="2023-08-02T20:23:02"/>
    <x v="1"/>
    <x v="1"/>
    <x v="1"/>
    <s v="Ishika Store"/>
    <s v="Niti khand Q Indirapuram"/>
    <s v="Umesh"/>
    <n v="9472845610"/>
    <s v="Grocery"/>
    <s v="Grocery"/>
    <n v="400"/>
    <m/>
    <m/>
    <s v="DUEPO8910J"/>
    <m/>
    <n v="30"/>
    <n v="20"/>
    <n v="9"/>
    <n v="6"/>
    <n v="1"/>
    <s v="No"/>
    <s v="No"/>
    <s v="No"/>
    <s v="Close"/>
    <x v="1"/>
    <m/>
    <m/>
    <x v="1"/>
  </r>
  <r>
    <d v="2023-08-02T20:24:13"/>
    <x v="1"/>
    <x v="1"/>
    <x v="1"/>
    <s v="Lalita Shop"/>
    <s v="Vasundhara uttar pradesh"/>
    <s v="Savita"/>
    <n v="9739567810"/>
    <s v="Book &amp; Staionery"/>
    <s v="Hardware"/>
    <n v="100"/>
    <m/>
    <m/>
    <s v="UORCF9739P"/>
    <m/>
    <n v="26"/>
    <n v="50"/>
    <n v="10"/>
    <n v="7"/>
    <n v="1"/>
    <s v="No"/>
    <s v="No"/>
    <s v="No"/>
    <s v="Open"/>
    <x v="1"/>
    <m/>
    <m/>
    <x v="1"/>
  </r>
  <r>
    <d v="2023-08-07T11:54:29"/>
    <x v="2"/>
    <x v="1"/>
    <x v="1"/>
    <s v="Anandi Furniture"/>
    <s v="Kalyanpur Near Nepali Mandir"/>
    <s v="Rishabh"/>
    <n v="9795133624"/>
    <s v="Furniture"/>
    <s v="Furniture"/>
    <n v="1000"/>
    <m/>
    <m/>
    <s v="AASFA6203F"/>
    <m/>
    <n v="25"/>
    <n v="100"/>
    <n v="12"/>
    <n v="8"/>
    <n v="1"/>
    <s v="Yes"/>
    <s v="No"/>
    <s v="Yes"/>
    <s v="Open"/>
    <x v="0"/>
    <m/>
    <m/>
    <x v="0"/>
  </r>
  <r>
    <d v="2023-08-07T13:13:51"/>
    <x v="2"/>
    <x v="1"/>
    <x v="1"/>
    <s v="Network Office Automation"/>
    <s v="Mall Road Kanpur"/>
    <s v="Kuldeep Tripathi"/>
    <s v="Mr. MALIK"/>
    <s v="Furniture"/>
    <s v="Furniture"/>
    <n v="1000"/>
    <s v="09AIVPM0261A1ZC"/>
    <m/>
    <s v="AIVPM0261A"/>
    <m/>
    <n v="30"/>
    <n v="59"/>
    <n v="10"/>
    <n v="9"/>
    <n v="1"/>
    <s v="No"/>
    <s v="No"/>
    <s v="Yes"/>
    <s v="Open"/>
    <x v="0"/>
    <m/>
    <m/>
    <x v="0"/>
  </r>
  <r>
    <d v="2023-08-09T12:24:06"/>
    <x v="3"/>
    <x v="1"/>
    <x v="1"/>
    <s v="Anil Package &amp; Movers"/>
    <s v="115/154 Avas vikas 1 Double Road Kanpur"/>
    <s v="Anil"/>
    <n v="9336331760"/>
    <s v="Furniture"/>
    <s v="Package"/>
    <n v="10000"/>
    <s v="09BCMPG2810F1ZU"/>
    <m/>
    <s v="BCMPG2810F"/>
    <m/>
    <n v="20"/>
    <n v="400"/>
    <n v="10"/>
    <n v="8"/>
    <n v="0"/>
    <s v="Yes"/>
    <s v="No"/>
    <s v="Yes"/>
    <s v="Open"/>
    <x v="0"/>
    <s v="As per requirement"/>
    <m/>
    <x v="0"/>
  </r>
  <r>
    <d v="2023-08-09T13:53:35"/>
    <x v="3"/>
    <x v="1"/>
    <x v="1"/>
    <s v="Satyam Battery"/>
    <s v="Charkhaba kuaa"/>
    <s v="Satyam"/>
    <n v="9648111144"/>
    <s v="Others"/>
    <s v="Battery"/>
    <n v="3000"/>
    <m/>
    <m/>
    <s v="AAGHU8090Z"/>
    <m/>
    <n v="25"/>
    <n v="100"/>
    <n v="10"/>
    <n v="8"/>
    <n v="1"/>
    <s v="No"/>
    <s v="Yes"/>
    <s v="No"/>
    <s v="Open"/>
    <x v="2"/>
    <n v="1"/>
    <m/>
    <x v="0"/>
  </r>
  <r>
    <d v="2023-08-09T23:55:46"/>
    <x v="3"/>
    <x v="1"/>
    <x v="1"/>
    <s v="Alok ply agency"/>
    <s v="107/3, G.T. road jareeb chawki kanpur"/>
    <s v="P.K. Porwal"/>
    <n v="9450215908"/>
    <s v="Furniture"/>
    <s v="No"/>
    <n v="30"/>
    <s v="09AELPG6311F1Z0"/>
    <m/>
    <s v="N/A"/>
    <m/>
    <n v="26"/>
    <n v="8"/>
    <d v="1899-12-30T11:00:00"/>
    <d v="1899-12-30T21:00:00"/>
    <n v="1"/>
    <s v="No"/>
    <s v="Yes"/>
    <s v="Yes"/>
    <s v="Open"/>
    <x v="2"/>
    <n v="2"/>
    <m/>
    <x v="0"/>
  </r>
  <r>
    <d v="2023-08-10T00:26:52"/>
    <x v="4"/>
    <x v="1"/>
    <x v="2"/>
    <s v="Hemkund traders"/>
    <s v="107/3, jareeb chawki kanpur"/>
    <s v="Narendra dua"/>
    <n v="9838728283"/>
    <s v="Furniture"/>
    <s v="No"/>
    <n v="25"/>
    <s v="Not given"/>
    <m/>
    <s v="N/A"/>
    <m/>
    <n v="26"/>
    <n v="6"/>
    <d v="1899-12-30T11:00:00"/>
    <s v="9pm"/>
    <s v="Yes"/>
    <s v="No"/>
    <s v="No"/>
    <s v="Yes"/>
    <s v="Open"/>
    <x v="2"/>
    <n v="1"/>
    <m/>
    <x v="0"/>
  </r>
  <r>
    <d v="2023-08-10T13:38:19"/>
    <x v="4"/>
    <x v="1"/>
    <x v="2"/>
    <s v="Build Mart"/>
    <s v="B 37 sector 9 Noida"/>
    <s v="Lovish Singla"/>
    <n v="9541852911"/>
    <s v="Sanitary"/>
    <s v="Sanitary"/>
    <n v="300"/>
    <s v="09AXSPL4537A1ZB"/>
    <s v="https://drive.google.com/open?id=1Im3FcYu-4Osn9YJzVyj8jglLpCGJSyyk"/>
    <s v="AXSPL4537A"/>
    <s v="https://drive.google.com/open?id=1oUr31m6i0AaH1vM-HRf1tXpT24CpYz3O"/>
    <n v="30"/>
    <n v="20"/>
    <n v="10"/>
    <n v="10"/>
    <n v="1"/>
    <s v="No"/>
    <s v="No"/>
    <s v="No"/>
    <s v="Open"/>
    <x v="3"/>
    <n v="7"/>
    <s v="nitinp@handover.in"/>
    <x v="2"/>
  </r>
  <r>
    <d v="2023-08-10T20:17:25"/>
    <x v="4"/>
    <x v="1"/>
    <x v="2"/>
    <s v="Kunal Jain"/>
    <s v="plot no 3 sector 3 vaishali"/>
    <n v="8571285236"/>
    <n v="8571285236"/>
    <s v="Furniture"/>
    <s v="FURNITE"/>
    <n v="104"/>
    <m/>
    <m/>
    <s v="HUROE1058W"/>
    <m/>
    <n v="26"/>
    <n v="104"/>
    <n v="10"/>
    <n v="8"/>
    <n v="1"/>
    <s v="Yes"/>
    <s v="No"/>
    <s v="No"/>
    <s v="Open"/>
    <x v="1"/>
    <n v="1"/>
    <s v="sushantsharma471k@gmail.com"/>
    <x v="3"/>
  </r>
  <r>
    <d v="2023-08-10T20:18:47"/>
    <x v="4"/>
    <x v="1"/>
    <x v="2"/>
    <s v="Prakash Sharma"/>
    <s v="plot no 4 sectior 3 vasundhara"/>
    <s v="Prakash Sharma"/>
    <n v="7515265896"/>
    <s v="Furniture"/>
    <s v="Furniture"/>
    <n v="104"/>
    <m/>
    <m/>
    <s v="JHUIO1458P"/>
    <m/>
    <n v="18"/>
    <n v="55"/>
    <n v="11"/>
    <n v="6"/>
    <n v="15"/>
    <s v="No"/>
    <s v="No"/>
    <s v="No"/>
    <s v="Close"/>
    <x v="1"/>
    <n v="26"/>
    <s v="sushantsharma471k@gmail.com"/>
    <x v="3"/>
  </r>
  <r>
    <d v="2023-08-10T20:27:14"/>
    <x v="4"/>
    <x v="1"/>
    <x v="2"/>
    <s v="owais traders"/>
    <s v="plot no 7 sec 5 vasundhara"/>
    <s v="owais khan"/>
    <n v="8523612569"/>
    <s v="Furniture"/>
    <s v="FURNITUTRE"/>
    <n v="104"/>
    <m/>
    <m/>
    <s v="DFRGT9878P"/>
    <m/>
    <n v="11"/>
    <n v="104"/>
    <n v="11"/>
    <n v="6"/>
    <n v="26"/>
    <s v="No"/>
    <s v="No"/>
    <s v="No"/>
    <s v="Open"/>
    <x v="1"/>
    <n v="1"/>
    <s v="sushantsharma471k@gmail.com"/>
    <x v="3"/>
  </r>
  <r>
    <d v="2023-08-10T23:19:13"/>
    <x v="4"/>
    <x v="1"/>
    <x v="2"/>
    <s v="hemkund timber traders"/>
    <s v="107/3, shop no. 8 jareeb chawki kanpur"/>
    <s v="Narendra dua"/>
    <n v="9838728283"/>
    <s v="Furniture"/>
    <s v="Furniture"/>
    <n v="100"/>
    <m/>
    <m/>
    <s v="AABSF8090G"/>
    <m/>
    <n v="25"/>
    <n v="10"/>
    <n v="11"/>
    <n v="9"/>
    <n v="1"/>
    <s v="No"/>
    <s v="No"/>
    <s v="No"/>
    <s v="Open"/>
    <x v="2"/>
    <n v="1"/>
    <s v="amitthevirgin007@gmail.com"/>
    <x v="0"/>
  </r>
  <r>
    <d v="2023-08-10T23:24:53"/>
    <x v="4"/>
    <x v="1"/>
    <x v="2"/>
    <s v="Alok ply agency"/>
    <s v="107/3 G.T. Road jareeb chawki kanpur"/>
    <s v="A.K. Porwal"/>
    <n v="7897054205"/>
    <s v="Furniture"/>
    <s v="No"/>
    <n v="80"/>
    <m/>
    <m/>
    <s v="AAPNS2466R"/>
    <m/>
    <n v="26"/>
    <n v="10"/>
    <n v="11"/>
    <n v="8"/>
    <n v="1"/>
    <s v="No"/>
    <s v="No"/>
    <s v="No"/>
    <s v="Open"/>
    <x v="2"/>
    <n v="1"/>
    <s v="amitthevirgin007@gmail.com"/>
    <x v="0"/>
  </r>
  <r>
    <d v="2023-08-10T23:30:06"/>
    <x v="4"/>
    <x v="1"/>
    <x v="2"/>
    <s v="Shree Gupta Hardware"/>
    <s v="jareeb chawki kanpur uttar pradesh"/>
    <s v="jagdeesh gupta"/>
    <n v="9451021604"/>
    <s v="Hardware"/>
    <s v="No"/>
    <n v="100"/>
    <s v="09AGQPG6902R1ZL"/>
    <m/>
    <s v="ASFRT3652E"/>
    <m/>
    <n v="25"/>
    <n v="8"/>
    <n v="12"/>
    <n v="8"/>
    <n v="2"/>
    <s v="No"/>
    <s v="No"/>
    <s v="No"/>
    <s v="Close"/>
    <x v="2"/>
    <n v="1"/>
    <s v="amitthevirgin007@gmail.com"/>
    <x v="0"/>
  </r>
  <r>
    <d v="2023-08-10T23:35:28"/>
    <x v="4"/>
    <x v="1"/>
    <x v="2"/>
    <s v="kumar battery service"/>
    <s v="107/3GT Road, GT Road, Chauki Jarib, Kanpur - 208012 (Opposite Jarib Chauki Railway Crossing"/>
    <s v="H.S. Dixit"/>
    <n v="9839116318"/>
    <s v="Others"/>
    <s v="No"/>
    <n v="90"/>
    <m/>
    <m/>
    <s v="RRTEV5134z"/>
    <m/>
    <n v="26"/>
    <n v="15"/>
    <n v="11"/>
    <n v="8"/>
    <n v="2"/>
    <s v="No"/>
    <s v="No"/>
    <s v="No"/>
    <s v="Open"/>
    <x v="2"/>
    <n v="3"/>
    <s v="amitthevirgin007@gmail.com"/>
    <x v="0"/>
  </r>
  <r>
    <d v="2023-08-10T23:40:08"/>
    <x v="4"/>
    <x v="1"/>
    <x v="2"/>
    <s v="Sethi Tyre company"/>
    <s v="107/3A SHOP NO.21 JARIB CHOWKI KANPUR Uttar Pradesh"/>
    <s v="simar sethi"/>
    <n v="9935600003"/>
    <s v="Automobile spares"/>
    <s v="No"/>
    <n v="85"/>
    <s v="09ADPFS8644A1ZP"/>
    <m/>
    <s v="dstev2555b"/>
    <m/>
    <n v="24"/>
    <n v="12"/>
    <n v="12"/>
    <n v="8"/>
    <n v="1"/>
    <s v="No"/>
    <s v="No"/>
    <s v="No"/>
    <s v="Open"/>
    <x v="2"/>
    <n v="3"/>
    <s v="amitthevirgin007@gmail.com"/>
    <x v="0"/>
  </r>
  <r>
    <d v="2023-08-10T23:47:44"/>
    <x v="4"/>
    <x v="1"/>
    <x v="2"/>
    <s v="RPM SALES"/>
    <s v="117/3 G T Road, JAREEB CHAUKI KANPUR, Kanpur, Jareeb Chowki Road-Anwarganj, Kanpur - 208003"/>
    <s v="amarjeet"/>
    <n v="9670116611"/>
    <s v="Automobile spares"/>
    <s v="No"/>
    <n v="100"/>
    <m/>
    <m/>
    <s v="BBACF2387J"/>
    <m/>
    <n v="26"/>
    <n v="30"/>
    <n v="11"/>
    <n v="8"/>
    <n v="2"/>
    <s v="No"/>
    <s v="No"/>
    <s v="No"/>
    <s v="Open"/>
    <x v="2"/>
    <n v="3"/>
    <s v="amitthevirgin007@gmail.com"/>
    <x v="0"/>
  </r>
  <r>
    <d v="2023-08-10T23:53:21"/>
    <x v="4"/>
    <x v="1"/>
    <x v="2"/>
    <s v="Subhash Colour Centre"/>
    <s v="123/137 Khwaja Market, Gadarianpurwa, Gadarian Purwa, Kanpur - 208012 (Near Charkhamba Chauraha)"/>
    <s v="anurag chaddha"/>
    <n v="945040706"/>
    <s v="Hardware"/>
    <s v="No"/>
    <n v="80"/>
    <s v="no"/>
    <m/>
    <s v="EEANP43453Z"/>
    <m/>
    <n v="24"/>
    <n v="10"/>
    <n v="10"/>
    <n v="7"/>
    <n v="1"/>
    <s v="No"/>
    <s v="No"/>
    <s v="No"/>
    <s v="Open"/>
    <x v="2"/>
    <n v="3"/>
    <s v="amitthevirgin007@gmail.com"/>
    <x v="0"/>
  </r>
  <r>
    <d v="2023-08-10T23:57:02"/>
    <x v="4"/>
    <x v="1"/>
    <x v="2"/>
    <s v="GEETA AUTO SPARES"/>
    <s v="GADARIANPURWA 123/712,A, GURU NANAK MARKET ROAD KANPUR Uttar Pradesh"/>
    <s v="vikas awasthi"/>
    <n v="9415161382"/>
    <s v="Hardware"/>
    <s v="No"/>
    <n v="110"/>
    <s v="09AFPPA8984H1ZT"/>
    <m/>
    <s v="RRTEP7543D"/>
    <m/>
    <n v="25"/>
    <n v="15"/>
    <n v="12"/>
    <n v="7"/>
    <n v="2"/>
    <s v="No"/>
    <s v="No"/>
    <s v="No"/>
    <s v="Close"/>
    <x v="2"/>
    <n v="2"/>
    <s v="amitthevirgin007@gmail.com"/>
    <x v="0"/>
  </r>
  <r>
    <d v="2023-08-11T00:01:41"/>
    <x v="5"/>
    <x v="1"/>
    <x v="2"/>
    <s v="SANT SALES AND SERVICE"/>
    <s v="GURU NANAK MOTOR MARKET 123/657 GADARIAN PURWA KANPUR NAGAR Uttar Pradesh"/>
    <s v="irshad ahamad"/>
    <n v="7095470563"/>
    <s v="Automobile spares"/>
    <s v="No"/>
    <n v="90"/>
    <s v="09ACKFS6187L1Z7"/>
    <m/>
    <s v="DEEPS9944P"/>
    <m/>
    <n v="25"/>
    <n v="110"/>
    <n v="12"/>
    <n v="7"/>
    <n v="2"/>
    <s v="No"/>
    <s v="No"/>
    <s v="No"/>
    <s v="Close"/>
    <x v="2"/>
    <s v="`"/>
    <s v="amitthevirgin007@gmail.com"/>
    <x v="0"/>
  </r>
  <r>
    <d v="2023-08-11T00:05:11"/>
    <x v="5"/>
    <x v="1"/>
    <x v="2"/>
    <s v="amba tyres"/>
    <s v="123/136, B Gadarian Purwa, Gadarian Purwa Road, Fazal Ganj, Kanpur - 208012 (Near Char Khamba Chauraha)"/>
    <s v="navin gupta"/>
    <n v="9235885281"/>
    <s v="Automobile spares"/>
    <s v="No"/>
    <n v="100"/>
    <m/>
    <m/>
    <s v="AADFC2566E"/>
    <m/>
    <n v="24"/>
    <n v="10"/>
    <n v="11"/>
    <n v="7"/>
    <n v="2"/>
    <s v="No"/>
    <s v="No"/>
    <s v="No"/>
    <s v="Close"/>
    <x v="2"/>
    <n v="1"/>
    <s v="amitthevirgin007@gmail.com"/>
    <x v="0"/>
  </r>
  <r>
    <d v="2023-08-11T00:09:42"/>
    <x v="5"/>
    <x v="1"/>
    <x v="2"/>
    <s v="super trading company"/>
    <s v="123/716, gadarianpurwa kanpur"/>
    <s v="owner"/>
    <n v="9455077296"/>
    <s v="Automobile spares"/>
    <s v="No"/>
    <n v="150"/>
    <s v="09ACZPB6037D1ZG"/>
    <m/>
    <s v="AASVT4472D"/>
    <m/>
    <n v="26"/>
    <n v="20"/>
    <n v="11"/>
    <n v="7"/>
    <n v="2"/>
    <s v="No"/>
    <s v="No"/>
    <s v="No"/>
    <s v="Open"/>
    <x v="2"/>
    <n v="3"/>
    <s v="amitthevirgin007@gmail.com"/>
    <x v="0"/>
  </r>
  <r>
    <d v="2023-08-12T20:43:44"/>
    <x v="6"/>
    <x v="1"/>
    <x v="2"/>
    <s v="Umesh Traders"/>
    <s v="Vasundhara sec 3 uttar pradesh"/>
    <s v="manoj jain"/>
    <n v="8478145610"/>
    <s v="Furniture"/>
    <s v="No"/>
    <n v="100"/>
    <m/>
    <m/>
    <s v="TUEJD9817O"/>
    <m/>
    <n v="26"/>
    <n v="100"/>
    <n v="9"/>
    <n v="6"/>
    <n v="1"/>
    <s v="No"/>
    <s v="No"/>
    <s v="No"/>
    <s v="Close"/>
    <x v="1"/>
    <n v="28"/>
    <s v="fa8802528717@gmail.com"/>
    <x v="3"/>
  </r>
  <r>
    <d v="2023-08-12T22:44:05"/>
    <x v="6"/>
    <x v="1"/>
    <x v="2"/>
    <s v="prem electronics"/>
    <s v="gumti no. 5 crossing opp. sahab samose kanpur"/>
    <s v="banti"/>
    <n v="9935433362"/>
    <s v="Electric Appliances"/>
    <s v="No"/>
    <n v="60"/>
    <s v="09AEFPA3332Q1ZE"/>
    <m/>
    <s v="AASPT4566R"/>
    <m/>
    <n v="26"/>
    <n v="12"/>
    <n v="11"/>
    <n v="8"/>
    <n v="1"/>
    <s v="No"/>
    <s v="No"/>
    <s v="No"/>
    <s v="Open"/>
    <x v="2"/>
    <n v="2"/>
    <s v="amitthevirgin007@gmail.com"/>
    <x v="0"/>
  </r>
  <r>
    <d v="2023-08-12T22:48:54"/>
    <x v="6"/>
    <x v="1"/>
    <x v="2"/>
    <s v="shanti electronics"/>
    <s v="118/1, Gumti No 5, Kanpur - 208012 (Opp JAI Hind Talkies)"/>
    <s v="sandeep chopra"/>
    <n v="8934000400"/>
    <s v="Electric Appliances"/>
    <s v="No"/>
    <n v="80"/>
    <m/>
    <m/>
    <s v="AASPI3467P"/>
    <m/>
    <n v="2"/>
    <n v="10"/>
    <n v="10"/>
    <n v="9"/>
    <n v="1"/>
    <s v="No"/>
    <s v="No"/>
    <s v="No"/>
    <s v="Open"/>
    <x v="2"/>
    <n v="2"/>
    <s v="amitthevirgin007@gmail.com"/>
    <x v="0"/>
  </r>
  <r>
    <d v="2023-08-12T22:56:29"/>
    <x v="6"/>
    <x v="1"/>
    <x v="2"/>
    <s v="krishna graph and prints"/>
    <s v="109/306-B, Ram Krishna Nagar, Kanpur - 208012"/>
    <s v="girdhar bajpai"/>
    <n v="9839027117"/>
    <s v="Book &amp; Staionery"/>
    <s v="No"/>
    <n v="100"/>
    <s v="09AEBPB3010Q1ZQ"/>
    <m/>
    <s v="DPSAR2264E"/>
    <m/>
    <n v="24"/>
    <n v="10"/>
    <n v="11"/>
    <n v="9"/>
    <n v="1"/>
    <s v="No"/>
    <s v="No"/>
    <s v="No"/>
    <s v="Open"/>
    <x v="2"/>
    <n v="1"/>
    <s v="amitthevirgin007@gmail.com"/>
    <x v="0"/>
  </r>
  <r>
    <d v="2023-08-13T12:17:09"/>
    <x v="7"/>
    <x v="1"/>
    <x v="2"/>
    <s v="Mayur printers"/>
    <s v="118/574, sant nagar chauraha gumti no. 5 kanpur"/>
    <s v="Chandan"/>
    <n v="9838466987"/>
    <s v="Book &amp; Staionery"/>
    <s v="No"/>
    <n v="95"/>
    <s v="09AAPPT3745CIZD"/>
    <m/>
    <s v="AADPR2472H"/>
    <m/>
    <n v="26"/>
    <n v="10"/>
    <n v="11"/>
    <n v="9"/>
    <n v="1"/>
    <s v="No"/>
    <s v="No"/>
    <s v="No"/>
    <s v="Open"/>
    <x v="2"/>
    <n v="1"/>
    <s v="amitthevirgin007@gmail.com"/>
    <x v="0"/>
  </r>
  <r>
    <d v="2023-08-13T12:21:31"/>
    <x v="7"/>
    <x v="1"/>
    <x v="2"/>
    <s v="Aradhya enterprises"/>
    <s v="117/64, coca cola chauraha kanpur"/>
    <s v="Jai gupta"/>
    <n v="7007379186"/>
    <s v="Others"/>
    <s v="No"/>
    <n v="100"/>
    <m/>
    <m/>
    <s v="ADJP4564K"/>
    <m/>
    <n v="25"/>
    <n v="12"/>
    <n v="10"/>
    <n v="9"/>
    <n v="1"/>
    <s v="No"/>
    <s v="No"/>
    <s v="No"/>
    <s v="Open"/>
    <x v="2"/>
    <n v="1"/>
    <s v="amitthevirgin007@gmail.com"/>
    <x v="0"/>
  </r>
  <r>
    <d v="2023-08-13T12:30:42"/>
    <x v="7"/>
    <x v="1"/>
    <x v="2"/>
    <s v="Health healing pharmaceutical pvt. Ltd."/>
    <s v="123/941, 3rd floor industrial area fazalganj kanpur"/>
    <s v="Mayank singh chauhan"/>
    <n v="8882945484"/>
    <s v="Pharmacy"/>
    <s v="No"/>
    <n v="100"/>
    <m/>
    <m/>
    <s v="AAFPS2374R"/>
    <m/>
    <n v="26"/>
    <n v="12"/>
    <n v="10"/>
    <n v="7"/>
    <n v="1"/>
    <s v="No"/>
    <s v="No"/>
    <s v="No"/>
    <s v="Close"/>
    <x v="2"/>
    <n v="1"/>
    <s v="amitthevirgin007@gmail.com"/>
    <x v="0"/>
  </r>
  <r>
    <d v="2023-08-14T11:08:42"/>
    <x v="8"/>
    <x v="1"/>
    <x v="2"/>
    <s v="Hind international cargo"/>
    <s v="A54 mahipal pur"/>
    <s v="Rahul"/>
    <n v="8827331662"/>
    <s v="Others"/>
    <s v="Other"/>
    <s v="5000kg"/>
    <s v="07aqdps5430m1zi"/>
    <m/>
    <s v="Aqdps5430m"/>
    <m/>
    <n v="26"/>
    <s v="1000km"/>
    <s v="10am"/>
    <s v="7pm"/>
    <n v="0"/>
    <s v="No"/>
    <s v="Yes"/>
    <s v="No"/>
    <s v="Close"/>
    <x v="4"/>
    <n v="2"/>
    <s v="kajalvimal444@gmail.com"/>
    <x v="3"/>
  </r>
  <r>
    <d v="2023-08-15T19:41:46"/>
    <x v="8"/>
    <x v="1"/>
    <x v="2"/>
    <s v="Yadav glass and hardware"/>
    <s v="109/382 B, R.K. Nagar kanpur"/>
    <s v="R.M. yadav"/>
    <n v="9369719390"/>
    <s v="Furniture"/>
    <s v="Hardware"/>
    <n v="100"/>
    <s v="09ACEPY5613P1ZT"/>
    <m/>
    <s v="AASPN1232N"/>
    <m/>
    <n v="25"/>
    <n v="10"/>
    <n v="10"/>
    <n v="9"/>
    <n v="1"/>
    <s v="No"/>
    <s v="No"/>
    <s v="No"/>
    <s v="Open"/>
    <x v="2"/>
    <n v="2"/>
    <s v="amitthevirgin007@gmail.com"/>
    <x v="0"/>
  </r>
  <r>
    <d v="2023-08-15T19:46:52"/>
    <x v="8"/>
    <x v="1"/>
    <x v="2"/>
    <s v="New vayu furniture"/>
    <s v="107/62 A, jawahar nagar kanpur"/>
    <s v="Sachin gupta"/>
    <n v="9336766624"/>
    <s v="Furniture"/>
    <s v="No"/>
    <n v="90"/>
    <m/>
    <m/>
    <s v="APNHY2022H"/>
    <m/>
    <n v="25"/>
    <n v="8"/>
    <n v="11"/>
    <n v="8"/>
    <n v="1"/>
    <s v="No"/>
    <s v="No"/>
    <s v="No"/>
    <s v="Open"/>
    <x v="2"/>
    <n v="1"/>
    <s v="amitthevirgin007@gmail.com"/>
    <x v="0"/>
  </r>
  <r>
    <d v="2023-08-15T19:53:46"/>
    <x v="8"/>
    <x v="1"/>
    <x v="2"/>
    <s v="Tondon sales"/>
    <s v="118/193 A, kaushalpuri sant nagar chauraha kanpur"/>
    <s v="Tondon"/>
    <n v="7947134861"/>
    <s v="Book &amp; Staionery"/>
    <s v="No"/>
    <n v="110"/>
    <s v="09ABFPT9293GIZY"/>
    <m/>
    <s v="AANPS1231C"/>
    <m/>
    <n v="26"/>
    <n v="12"/>
    <n v="11"/>
    <n v="7"/>
    <n v="1"/>
    <s v="No"/>
    <s v="No"/>
    <s v="No"/>
    <s v="Close"/>
    <x v="2"/>
    <n v="1"/>
    <s v="amitthevirgin007@gmail.com"/>
    <x v="0"/>
  </r>
  <r>
    <d v="2023-08-15T20:01:10"/>
    <x v="8"/>
    <x v="1"/>
    <x v="2"/>
    <s v="Aakar industries"/>
    <s v="J.K. Cotton, KN 07, 84/50, Kalpi Rd, Jareeb Chowki, Uttar Pradesh 208012"/>
    <s v="Pawan"/>
    <n v="8874204293"/>
    <s v="Sanitary"/>
    <s v="No"/>
    <n v="110"/>
    <s v="09AAVFA3297L1ZL"/>
    <m/>
    <s v="AASPN4468R"/>
    <m/>
    <n v="26"/>
    <n v="15"/>
    <n v="10"/>
    <n v="7"/>
    <n v="1"/>
    <s v="No"/>
    <s v="No"/>
    <s v="No"/>
    <s v="Open"/>
    <x v="2"/>
    <n v="2"/>
    <s v="amitthevirgin007@gmail.com"/>
    <x v="0"/>
  </r>
  <r>
    <d v="2023-08-15T20:08:42"/>
    <x v="8"/>
    <x v="1"/>
    <x v="2"/>
    <s v="Krishna tape industries"/>
    <s v="Mukesh Jaiswal KN-4 Situated At 84/50, Jarib Chowki, Kalpi Road, Kanpur Nagar"/>
    <s v="Mukesh jaiswal"/>
    <n v="9839121662"/>
    <s v="Book &amp; Staionery"/>
    <s v="No"/>
    <n v="80"/>
    <s v="09AVDPJ2642K1ZH"/>
    <m/>
    <s v="PPNKS4542S"/>
    <m/>
    <n v="26"/>
    <n v="15"/>
    <n v="10"/>
    <d v="1899-12-30T07:30:00"/>
    <n v="1"/>
    <s v="No"/>
    <s v="No"/>
    <s v="No"/>
    <s v="Close"/>
    <x v="2"/>
    <n v="2"/>
    <s v="amitthevirgin007@gmail.com"/>
    <x v="0"/>
  </r>
  <r>
    <d v="2023-08-15T20:15:04"/>
    <x v="8"/>
    <x v="1"/>
    <x v="2"/>
    <s v="Rama laminates"/>
    <s v="123/788-A, Fazalganj, Factory Area, Kanpur"/>
    <s v="Anup khanna"/>
    <n v="9839102000"/>
    <s v="Clothes"/>
    <s v="No"/>
    <n v="120"/>
    <s v="09AAXPK3602M1Z5"/>
    <m/>
    <s v="DEEPSNR2562R"/>
    <m/>
    <n v="26"/>
    <n v="20"/>
    <n v="10"/>
    <n v="7"/>
    <n v="1"/>
    <s v="No"/>
    <s v="No"/>
    <s v="No"/>
    <s v="Close"/>
    <x v="2"/>
    <n v="2"/>
    <s v="amitthevirgin007@gmail.com"/>
    <x v="0"/>
  </r>
  <r>
    <d v="2023-08-15T20:25:57"/>
    <x v="8"/>
    <x v="1"/>
    <x v="2"/>
    <s v="Rajshree innovations pvt. Ltd."/>
    <s v="84/50 jareeb chawki kalpi road kanpur"/>
    <s v="Kamal arora"/>
    <n v="9889086279"/>
    <s v="Others"/>
    <s v="No"/>
    <n v="100"/>
    <s v="09AAGCR6027B1ZK"/>
    <m/>
    <s v="PASTH2341H"/>
    <m/>
    <n v="26"/>
    <n v="15"/>
    <n v="10"/>
    <n v="7"/>
    <n v="1"/>
    <s v="No"/>
    <s v="No"/>
    <s v="No"/>
    <s v="Close"/>
    <x v="2"/>
    <n v="1"/>
    <s v="amitthevirgin007@gmail.com"/>
    <x v="0"/>
  </r>
  <r>
    <d v="2023-08-15T20:37:38"/>
    <x v="8"/>
    <x v="1"/>
    <x v="2"/>
    <s v="Uma traders"/>
    <s v="84/50, jareeb chawki kalpi road kanpur"/>
    <s v="Mr. Agrawal"/>
    <n v="9455604900"/>
    <s v="Hardware"/>
    <s v="No"/>
    <n v="115"/>
    <s v="09CJQPS7622M1Z7"/>
    <m/>
    <s v="AASDF7352B"/>
    <m/>
    <n v="26"/>
    <n v="14"/>
    <n v="10"/>
    <n v="7"/>
    <n v="1"/>
    <s v="No"/>
    <s v="No"/>
    <s v="No"/>
    <s v="Close"/>
    <x v="2"/>
    <n v="1"/>
    <s v="amitthevirgin007@gmail.com"/>
    <x v="0"/>
  </r>
  <r>
    <d v="2023-08-15T20:41:48"/>
    <x v="8"/>
    <x v="1"/>
    <x v="2"/>
    <s v="Orange decore"/>
    <s v="84/50, jareeb chawki kalpi road Kanpur"/>
    <s v="Ibrahim"/>
    <n v="8173865318"/>
    <s v="Sanitary"/>
    <s v="No"/>
    <n v="100"/>
    <m/>
    <m/>
    <s v="AAPRT7658T"/>
    <m/>
    <n v="26"/>
    <n v="15"/>
    <n v="10"/>
    <n v="7"/>
    <n v="2"/>
    <s v="No"/>
    <s v="No"/>
    <s v="No"/>
    <s v="Close"/>
    <x v="2"/>
    <n v="2"/>
    <s v="amitthevirgin007@gmail.com"/>
    <x v="0"/>
  </r>
  <r>
    <d v="2023-08-15T20:45:39"/>
    <x v="8"/>
    <x v="1"/>
    <x v="2"/>
    <s v="JANKI ELECTRICALS"/>
    <s v="84/50 jareeb chawki kalpi road kanpur"/>
    <s v="Anupam khetan"/>
    <n v="8874204293"/>
    <s v="Electric Appliances"/>
    <s v="No"/>
    <n v="115"/>
    <s v="09ACDPG9628F1ZI"/>
    <m/>
    <s v="DEERS6543H"/>
    <m/>
    <n v="26"/>
    <n v="10"/>
    <n v="10"/>
    <n v="7"/>
    <n v="1"/>
    <s v="No"/>
    <s v="No"/>
    <s v="No"/>
    <s v="Close"/>
    <x v="2"/>
    <n v="1"/>
    <s v="amitthevirgin007@gmail.com"/>
    <x v="0"/>
  </r>
  <r>
    <d v="2023-08-16T14:14:49"/>
    <x v="9"/>
    <x v="1"/>
    <x v="2"/>
    <s v="Famous furniture"/>
    <s v="Asif nagar zeera"/>
    <s v="Syed Mobil"/>
    <n v="7981321737"/>
    <s v="Furniture"/>
    <s v="Sofa"/>
    <s v="500kg"/>
    <s v="NA"/>
    <m/>
    <s v="NA"/>
    <m/>
    <n v="30"/>
    <n v="20"/>
    <d v="1899-12-30T10:30:00"/>
    <s v="10pm"/>
    <n v="4"/>
    <s v="Yes"/>
    <s v="Yes"/>
    <s v="No"/>
    <s v="Open"/>
    <x v="5"/>
    <n v="5"/>
    <s v="kalyanbabu1416@gmail.com"/>
    <x v="4"/>
  </r>
  <r>
    <d v="2023-08-16T16:50:18"/>
    <x v="9"/>
    <x v="1"/>
    <x v="2"/>
    <s v="Khans furniture"/>
    <s v="Asif nagar"/>
    <s v="Mohammed Javeed"/>
    <n v="9848111100"/>
    <s v="Furniture"/>
    <s v="Sofa beds"/>
    <n v="200"/>
    <s v="NA"/>
    <m/>
    <s v="NA"/>
    <m/>
    <n v="26"/>
    <s v="20-30"/>
    <n v="10"/>
    <n v="10"/>
    <n v="4"/>
    <s v="No"/>
    <s v="No"/>
    <s v="No"/>
    <s v="Open"/>
    <x v="5"/>
    <n v="3"/>
    <s v="kalyanbabu1416@gmail.com"/>
    <x v="4"/>
  </r>
  <r>
    <d v="2023-08-17T20:46:17"/>
    <x v="10"/>
    <x v="1"/>
    <x v="2"/>
    <s v="Jay engineering works"/>
    <s v="Plot no. E 1721, 27 feet raod, Dabua colony, NIT faridabad"/>
    <s v="Jai"/>
    <n v="9999741721"/>
    <s v="Packaging Materials"/>
    <s v="No"/>
    <n v="200"/>
    <m/>
    <m/>
    <n v="0"/>
    <m/>
    <n v="0"/>
    <s v="10 kl"/>
    <n v="10"/>
    <n v="10"/>
    <n v="1"/>
    <s v="No"/>
    <s v="No"/>
    <s v="Yes"/>
    <s v="Open"/>
    <x v="6"/>
    <n v="1"/>
    <s v="rahulkumar0736035@gmail.com"/>
    <x v="5"/>
  </r>
  <r>
    <d v="2023-08-18T16:51:13"/>
    <x v="11"/>
    <x v="1"/>
    <x v="2"/>
    <s v="AKR Infratech India Pvt Ltd"/>
    <s v="Shop no. 47, S.F.C. Faridabad"/>
    <s v="Shivraj"/>
    <n v="7210710777"/>
    <s v="Automobile spares"/>
    <s v="No"/>
    <s v="200kg"/>
    <s v="U70109HR2020PTC091895"/>
    <m/>
    <s v="AAUCA5924C"/>
    <m/>
    <n v="30"/>
    <s v="15km"/>
    <s v="10am"/>
    <s v="10pm"/>
    <n v="1"/>
    <s v="No"/>
    <s v="No"/>
    <s v="No"/>
    <s v="Open"/>
    <x v="6"/>
    <n v="1"/>
    <s v="rahulkumar0736035@gmail.com"/>
    <x v="5"/>
  </r>
  <r>
    <d v="2023-08-18T16:59:33"/>
    <x v="11"/>
    <x v="1"/>
    <x v="2"/>
    <s v="Harkesh verma"/>
    <s v="Frist Floor 15/5, Escort Corporation Center, Mathura Road Faridabad Haryana"/>
    <s v="Harkesh verma"/>
    <n v="9310846382"/>
    <s v="Others"/>
    <s v="No"/>
    <s v="250kg"/>
    <s v="061800001252GPY"/>
    <m/>
    <s v="AHYPV2479F"/>
    <m/>
    <n v="30"/>
    <s v="20km"/>
    <s v="10am"/>
    <s v="10pm"/>
    <n v="1"/>
    <s v="No"/>
    <s v="No"/>
    <s v="No"/>
    <s v="Open"/>
    <x v="6"/>
    <n v="1"/>
    <s v="rahulkumar0736035@gmail.com"/>
    <x v="5"/>
  </r>
  <r>
    <d v="2023-08-18T18:33:18"/>
    <x v="11"/>
    <x v="1"/>
    <x v="2"/>
    <s v="LR Logistics"/>
    <s v="Shaheed Nagar Uttar Pradesgh"/>
    <s v="Amit Srivastva"/>
    <n v="9669649900"/>
    <s v="Furniture"/>
    <s v="No"/>
    <s v="16Ton"/>
    <m/>
    <m/>
    <s v="DERTP9810U"/>
    <m/>
    <n v="6"/>
    <n v="1600"/>
    <n v="10"/>
    <n v="6"/>
    <n v="1"/>
    <s v="Yes"/>
    <s v="No"/>
    <s v="Yes"/>
    <s v="Close"/>
    <x v="1"/>
    <n v="1"/>
    <s v="sushantsharma471k@gmail.com"/>
    <x v="3"/>
  </r>
  <r>
    <d v="2023-08-19T18:59:39"/>
    <x v="12"/>
    <x v="1"/>
    <x v="2"/>
    <s v="Shree Visam Packers &amp; Movers"/>
    <s v="Rawatpur Gawn"/>
    <s v="Sanjay Dixit"/>
    <n v="9839089689"/>
    <s v="Others"/>
    <s v="Packers &amp; Movers"/>
    <n v="1000"/>
    <s v="09BSWPD9742B2ZC"/>
    <m/>
    <s v="BSWPD9742B"/>
    <m/>
    <n v="30"/>
    <n v="50"/>
    <n v="24"/>
    <n v="24"/>
    <n v="1"/>
    <s v="No"/>
    <s v="No"/>
    <s v="No"/>
    <s v="Open"/>
    <x v="0"/>
    <n v="1"/>
    <s v="rahulr@handover.in"/>
    <x v="0"/>
  </r>
  <r>
    <d v="2023-08-19T19:06:34"/>
    <x v="12"/>
    <x v="1"/>
    <x v="2"/>
    <s v="Heera Lal Spices"/>
    <s v="Civil Lines Kanpur"/>
    <s v="Amit"/>
    <n v="7080311213"/>
    <s v="Others"/>
    <s v="Spices"/>
    <n v="1000"/>
    <s v="09AAKCR5963L1ZK"/>
    <m/>
    <s v="AAKCR5963L"/>
    <m/>
    <n v="30"/>
    <n v="100"/>
    <n v="24"/>
    <n v="24"/>
    <n v="1"/>
    <s v="No"/>
    <s v="Yes"/>
    <s v="Yes"/>
    <s v="Open"/>
    <x v="0"/>
    <n v="1"/>
    <s v="rahulr@handover.in"/>
    <x v="0"/>
  </r>
  <r>
    <d v="2023-08-19T19:10:32"/>
    <x v="12"/>
    <x v="1"/>
    <x v="2"/>
    <s v="Dynamic Electrode"/>
    <s v="Roshan Nagar"/>
    <s v="Yusuf"/>
    <n v="9839094449"/>
    <s v="Others"/>
    <s v="Welding Rod Manufacture"/>
    <n v="2000"/>
    <s v="09AAMFD5378A1ZC"/>
    <m/>
    <s v="AAFMD5378A"/>
    <m/>
    <n v="30"/>
    <n v="100"/>
    <n v="10"/>
    <n v="9"/>
    <n v="1"/>
    <s v="No"/>
    <s v="No"/>
    <s v="No"/>
    <s v="Open"/>
    <x v="0"/>
    <n v="1"/>
    <s v="rahulr@handover.in"/>
    <x v="0"/>
  </r>
  <r>
    <d v="2023-08-22T21:56:16"/>
    <x v="13"/>
    <x v="1"/>
    <x v="2"/>
    <s v="Golden cargo movers"/>
    <s v="A 240 sec 69"/>
    <s v="Sahil"/>
    <n v="9811502605"/>
    <s v="Others"/>
    <s v="Any item"/>
    <s v="No average"/>
    <s v="09ASAPG8997N1ZT"/>
    <m/>
    <s v="N/A"/>
    <m/>
    <d v="2023-03-02T00:00:00"/>
    <s v="Depend customer"/>
    <n v="10"/>
    <n v="8"/>
    <d v="2023-04-03T00:00:00"/>
    <s v="No"/>
    <s v="No"/>
    <s v="No"/>
    <s v="Open"/>
    <x v="7"/>
    <d v="2023-03-02T00:00:00"/>
    <s v="ss4001919@gmail.com"/>
    <x v="2"/>
  </r>
  <r>
    <d v="2023-08-22T22:00:08"/>
    <x v="13"/>
    <x v="1"/>
    <x v="2"/>
    <s v="Chauhan traders"/>
    <s v="Sec 63 Noida"/>
    <s v="Amit"/>
    <n v="8802777804"/>
    <s v="Hardware"/>
    <s v="Hardware"/>
    <n v="2"/>
    <s v="09CLFPK3023HIZA"/>
    <m/>
    <s v="N/a"/>
    <m/>
    <n v="2"/>
    <s v="10km/12km"/>
    <n v="10"/>
    <n v="8"/>
    <d v="2023-03-02T00:00:00"/>
    <s v="No"/>
    <s v="Yes"/>
    <s v="No"/>
    <s v="Open"/>
    <x v="7"/>
    <n v="2"/>
    <s v="ss4001919@gmail.com"/>
    <x v="2"/>
  </r>
  <r>
    <d v="2023-08-24T00:20:13"/>
    <x v="14"/>
    <x v="1"/>
    <x v="3"/>
    <s v="Kunal Traders"/>
    <s v="Vasundhara Sec 5"/>
    <s v="Kunal"/>
    <n v="9876233451"/>
    <s v="Grocery"/>
    <s v="No"/>
    <n v="34"/>
    <m/>
    <m/>
    <s v="SEDRT4565T"/>
    <m/>
    <n v="12"/>
    <n v="57"/>
    <n v="9"/>
    <n v="11"/>
    <n v="2"/>
    <s v="Yes"/>
    <s v="No"/>
    <s v="No"/>
    <s v="Close"/>
    <x v="1"/>
    <n v="2"/>
    <s v="fa8802528717@gmail.com"/>
    <x v="6"/>
  </r>
  <r>
    <d v="2023-08-24T10:44:11"/>
    <x v="14"/>
    <x v="1"/>
    <x v="3"/>
    <s v="Harsh Traders"/>
    <s v="Vasundhara Sector 3"/>
    <s v="Harsh Bhai"/>
    <n v="9875612345"/>
    <s v="Sanitary"/>
    <s v="No"/>
    <n v="100"/>
    <m/>
    <m/>
    <s v="DYUTE9810P"/>
    <m/>
    <n v="10"/>
    <n v="50"/>
    <n v="9"/>
    <n v="11"/>
    <n v="2"/>
    <s v="No"/>
    <s v="No"/>
    <s v="Yes"/>
    <s v="Open"/>
    <x v="1"/>
    <n v="2"/>
    <s v="fa8802528717@gmail.com"/>
    <x v="6"/>
  </r>
  <r>
    <d v="2023-08-24T12:38:52"/>
    <x v="15"/>
    <x v="1"/>
    <x v="3"/>
    <s v="SM Traders"/>
    <s v="Asif nagar"/>
    <s v="Muneeb"/>
    <n v="9000561865"/>
    <s v="Furniture"/>
    <s v="No"/>
    <s v="300kg"/>
    <m/>
    <m/>
    <s v="."/>
    <m/>
    <n v="6"/>
    <n v="4"/>
    <n v="10"/>
    <n v="21"/>
    <n v="4"/>
    <s v="No"/>
    <s v="Yes"/>
    <s v="No"/>
    <s v="Open"/>
    <x v="5"/>
    <n v="5"/>
    <s v="kalyanbabu1416@gmail.com"/>
    <x v="4"/>
  </r>
  <r>
    <d v="2023-08-24T13:01:58"/>
    <x v="15"/>
    <x v="1"/>
    <x v="3"/>
    <s v="Krishna plywood"/>
    <s v="Asif nagar Hyderabad"/>
    <s v="Athul Kumar"/>
    <n v="8639364610"/>
    <s v="Hardware"/>
    <s v="Plywood"/>
    <s v="500kg"/>
    <s v="36AFVPG8207K1ZX"/>
    <m/>
    <s v="AFVPG8207"/>
    <m/>
    <n v="30"/>
    <n v="10"/>
    <n v="10"/>
    <s v="20pm"/>
    <n v="3"/>
    <s v="No"/>
    <s v="No"/>
    <s v="No"/>
    <s v="Open"/>
    <x v="5"/>
    <n v="2"/>
    <s v="kalyanbabu1416@gmail.com"/>
    <x v="4"/>
  </r>
  <r>
    <d v="2023-08-24T20:47:35"/>
    <x v="15"/>
    <x v="1"/>
    <x v="3"/>
    <s v="sonu chemical plant"/>
    <s v="jhilmil industrail area delhi"/>
    <s v="sobu sharma"/>
    <n v="9524125896"/>
    <s v="Pharmacy"/>
    <s v="No"/>
    <n v="500"/>
    <m/>
    <m/>
    <s v="DFGEY5287Q"/>
    <m/>
    <n v="26"/>
    <n v="150"/>
    <n v="9"/>
    <n v="11"/>
    <n v="2"/>
    <s v="No"/>
    <s v="Yes"/>
    <s v="Yes"/>
    <s v="Open"/>
    <x v="1"/>
    <n v="1"/>
    <s v="sushantsharma471k@gmail.com"/>
    <x v="3"/>
  </r>
  <r>
    <d v="2023-08-24T20:48:40"/>
    <x v="15"/>
    <x v="1"/>
    <x v="3"/>
    <s v="Kamal Furniture Plant"/>
    <s v="Site Iv Shahhed Nagar UP"/>
    <s v="Mukesh Yadav"/>
    <n v="9521225685"/>
    <s v="Chemical Products"/>
    <s v="steel"/>
    <n v="150"/>
    <m/>
    <m/>
    <s v="DERFA2596W"/>
    <m/>
    <n v="26"/>
    <n v="150"/>
    <n v="11"/>
    <n v="6"/>
    <n v="2"/>
    <s v="No"/>
    <s v="No"/>
    <s v="Yes"/>
    <s v="Close"/>
    <x v="1"/>
    <n v="26"/>
    <s v="sushantsharma471k@gmail.com"/>
    <x v="6"/>
  </r>
  <r>
    <d v="2023-08-24T20:49:52"/>
    <x v="15"/>
    <x v="1"/>
    <x v="3"/>
    <s v="Lavish Booklet"/>
    <s v="Vasundhara Sector 4 UP"/>
    <s v="Kamal Sharma"/>
    <n v="8411296523"/>
    <s v="Book &amp; Staionery"/>
    <s v="No"/>
    <n v="250"/>
    <m/>
    <m/>
    <s v="DERFE8541Q"/>
    <m/>
    <n v="20"/>
    <s v="5+00"/>
    <n v="9"/>
    <n v="11"/>
    <n v="1"/>
    <s v="No"/>
    <s v="No"/>
    <s v="No"/>
    <s v="Close"/>
    <x v="1"/>
    <n v="26"/>
    <s v="sushantsharma471k@gmail.com"/>
    <x v="3"/>
  </r>
  <r>
    <d v="2023-08-25T11:43:42"/>
    <x v="16"/>
    <x v="1"/>
    <x v="3"/>
    <s v="Murali &amp; plywood"/>
    <s v="#7, Mathrusree ComplexThavarekete Main road, Bengaluru  "/>
    <s v="Venkatesh babu"/>
    <n v="9886728842"/>
    <s v="Hardware"/>
    <s v="No"/>
    <s v="500kg"/>
    <s v="29ACZPR3110R1ZL"/>
    <s v="https://drive.google.com/open?id=1z3qFeLHxDTg9Co2Pigvi6z9XBL9swn7E"/>
    <n v="0"/>
    <s v="https://drive.google.com/open?id=1e81RKimKLRluK-6OvNAX5fvYnRS4xgdN"/>
    <n v="30"/>
    <s v="10km"/>
    <d v="1899-12-30T09:30:00"/>
    <d v="1899-12-30T07:30:00"/>
    <n v="2"/>
    <s v="Yes"/>
    <s v="No"/>
    <s v="No"/>
    <s v="Open"/>
    <x v="8"/>
    <n v="5"/>
    <s v="barikmanoj601@gmail.com"/>
    <x v="7"/>
  </r>
  <r>
    <d v="2023-08-25T12:09:20"/>
    <x v="16"/>
    <x v="1"/>
    <x v="3"/>
    <s v="Gns enterprise"/>
    <s v="Taverkare main road, near forum mall"/>
    <s v="Ram"/>
    <n v="9036280863"/>
    <s v="Others"/>
    <s v="Tiles and Ceramic"/>
    <s v="5ton"/>
    <s v="29AFIPV0471P1ZM"/>
    <s v="https://drive.google.com/open?id=1kZt65QeWOTmfP7MGTIMM6xI7Io37MpI0"/>
    <n v="0"/>
    <s v="https://drive.google.com/open?id=1vi7yN9TlmG93ROHjgeu06EANJMXkvJDM"/>
    <n v="26"/>
    <s v="15klm"/>
    <n v="10"/>
    <d v="1899-12-30T07:00:00"/>
    <n v="3"/>
    <s v="Yes"/>
    <s v="No"/>
    <s v="No"/>
    <s v="Open"/>
    <x v="8"/>
    <n v="3"/>
    <s v="barikmanoj601@gmail.com"/>
    <x v="7"/>
  </r>
  <r>
    <d v="2023-08-25T12:30:36"/>
    <x v="16"/>
    <x v="1"/>
    <x v="3"/>
    <s v="SRI Maruti playwoods"/>
    <s v="#6,Bhuvanappa Layout, Hosur Road. DRC Post, Opp the forum mall,560029, Bangalore"/>
    <s v="KA Balaji"/>
    <n v="9880041059"/>
    <s v="Hardware"/>
    <s v="All kind of glass and Plywoods"/>
    <s v="500kg"/>
    <s v="29ADDPB1004D1ZH"/>
    <s v="https://drive.google.com/open?id=1Gui8MNNoJCH-hoU1iFszf0J8e2IrczXA"/>
    <n v="0"/>
    <s v="https://drive.google.com/open?id=1t00mbItjvzT7vAWXsfhPj7o6HrbxBdKj"/>
    <n v="26"/>
    <s v="10km"/>
    <n v="10"/>
    <n v="7"/>
    <n v="5"/>
    <s v="Yes"/>
    <s v="No"/>
    <s v="Yes"/>
    <s v="Open"/>
    <x v="8"/>
    <n v="6"/>
    <s v="barikmanoj601@gmail.com"/>
    <x v="7"/>
  </r>
  <r>
    <d v="2023-08-25T12:30:57"/>
    <x v="16"/>
    <x v="1"/>
    <x v="3"/>
    <s v="V.M Studio"/>
    <s v="Navi Mumbai Turba"/>
    <s v="Patel"/>
    <n v="9930272468"/>
    <s v="Others"/>
    <s v="Ceramic"/>
    <n v="750"/>
    <s v="27AAUFV3600R1ZC"/>
    <m/>
    <s v="AJVPB8530D"/>
    <m/>
    <n v="30"/>
    <s v="50KM"/>
    <s v="9.am"/>
    <s v="8.pm"/>
    <n v="2"/>
    <s v="No"/>
    <s v="Yes"/>
    <s v="Yes"/>
    <s v="Close"/>
    <x v="9"/>
    <n v="3"/>
    <s v="abhijeetnanavare6@gmail.com"/>
    <x v="8"/>
  </r>
  <r>
    <d v="2023-08-25T12:51:23"/>
    <x v="16"/>
    <x v="1"/>
    <x v="3"/>
    <s v="Maruti Marble"/>
    <s v="Navi Mumbai"/>
    <s v="Kothari"/>
    <n v="9757397807"/>
    <s v="Others"/>
    <s v="Marble"/>
    <n v="750"/>
    <s v="27ADGPK4666F1ZF"/>
    <m/>
    <s v="ADGPK4623F"/>
    <m/>
    <n v="30"/>
    <s v="30KM"/>
    <s v="9.30.am"/>
    <s v="7.pm"/>
    <n v="2"/>
    <s v="Yes"/>
    <s v="Yes"/>
    <s v="Yes"/>
    <s v="Close"/>
    <x v="9"/>
    <n v="2"/>
    <s v="abhijeetnanavare6@gmail.com"/>
    <x v="9"/>
  </r>
  <r>
    <d v="2023-08-25T13:05:13"/>
    <x v="16"/>
    <x v="1"/>
    <x v="3"/>
    <s v="SR hardware and sons"/>
    <s v="No22, Ground floor,Doddamutthaappa Garden, Taverkare, Bangalore"/>
    <s v="Faheem"/>
    <n v="7829509514"/>
    <s v="Hardware"/>
    <s v="Paints"/>
    <s v="500kg"/>
    <s v="29AEKFS0205B1ZF"/>
    <s v="https://drive.google.com/open?id=1edmax--FTnHRLkOJpVqMDrU7-C0E1GkY"/>
    <n v="0"/>
    <s v="https://drive.google.com/open?id=199FP8viAOTM9mc0qWkB-xDZKydhoBRgN"/>
    <n v="26"/>
    <n v="20"/>
    <n v="9"/>
    <n v="8"/>
    <n v="3"/>
    <s v="Yes"/>
    <s v="No"/>
    <s v="No"/>
    <s v="Close"/>
    <x v="8"/>
    <n v="4"/>
    <s v="barikmanoj601@gmail.com"/>
    <x v="7"/>
  </r>
  <r>
    <d v="2023-08-25T15:48:50"/>
    <x v="16"/>
    <x v="1"/>
    <x v="3"/>
    <s v="Krishna Ceramic &amp; Plumbing"/>
    <s v="A 2 572 Sector 21 Turbhe"/>
    <s v="Mansa Rothore"/>
    <n v="9602414235"/>
    <s v="Sanitary"/>
    <s v="Tiles"/>
    <s v="100kg"/>
    <s v="27EFLPS7829D3ZT"/>
    <m/>
    <s v="EFLPM8792R"/>
    <m/>
    <n v="7"/>
    <s v="15km"/>
    <n v="10"/>
    <n v="9"/>
    <n v="3"/>
    <s v="No"/>
    <s v="Yes"/>
    <s v="Yes"/>
    <s v="Close"/>
    <x v="10"/>
    <n v="2"/>
    <s v="shimon.hiwale1@gmail.com"/>
    <x v="8"/>
  </r>
  <r>
    <d v="2023-08-25T17:05:16"/>
    <x v="16"/>
    <x v="1"/>
    <x v="3"/>
    <s v="KR electrical &amp; hardware"/>
    <s v="#1,8/19,old Gurappanapalya, Bannerghatta Road Cross"/>
    <s v="Kunnar ram"/>
    <n v="8050344572"/>
    <s v="Hardware"/>
    <s v="Hardware,paints"/>
    <s v="500kg"/>
    <s v="29APYPP6794H1ZM"/>
    <s v="https://drive.google.com/open?id=1ejyskBov3HXNsi-JDMMe2TpwJV-mx5at"/>
    <s v="DLYPB7497E"/>
    <s v="https://drive.google.com/open?id=1mXeAvAnsiv6eKJgk82VSRznwqPI0pMlp"/>
    <n v="30"/>
    <s v="15klm"/>
    <d v="1899-12-30T09:00:00"/>
    <d v="1899-12-30T09:00:00"/>
    <n v="2"/>
    <s v="No"/>
    <s v="No"/>
    <s v="Yes"/>
    <s v="Open"/>
    <x v="8"/>
    <n v="3"/>
    <s v="barikmanoj601@gmail.com"/>
    <x v="7"/>
  </r>
  <r>
    <d v="2023-08-25T19:25:40"/>
    <x v="16"/>
    <x v="1"/>
    <x v="3"/>
    <s v="Paras distributors"/>
    <s v="2 bba main road mandawli faisapur delhi"/>
    <s v="Paras"/>
    <n v="871134835"/>
    <s v="Electric Appliances"/>
    <s v="No"/>
    <s v="300kg"/>
    <s v="07AAOFP30710120"/>
    <m/>
    <s v="AAOFP3071C"/>
    <m/>
    <n v="24"/>
    <n v="20"/>
    <d v="1899-12-30T10:00:00"/>
    <d v="1899-12-30T19:00:00"/>
    <n v="2"/>
    <s v="Yes"/>
    <s v="No"/>
    <s v="Yes"/>
    <s v="Close"/>
    <x v="11"/>
    <n v="2"/>
    <s v="armanhussain0433@gmail.com"/>
    <x v="3"/>
  </r>
  <r>
    <d v="2023-08-26T12:54:00"/>
    <x v="17"/>
    <x v="1"/>
    <x v="3"/>
    <s v="SS Ceramics"/>
    <s v="No.100,9th A main road BTM Layout 1st stage, Bangalore"/>
    <s v="Syed Musaddiq"/>
    <n v="96920282570"/>
    <s v="Others"/>
    <s v="Tiles, senitary"/>
    <s v="1000kg"/>
    <s v="29BKXPM2088FIZR"/>
    <m/>
    <n v="0"/>
    <m/>
    <n v="26"/>
    <n v="20"/>
    <n v="9"/>
    <d v="1899-12-30T07:00:00"/>
    <n v="2"/>
    <s v="Yes"/>
    <s v="No"/>
    <s v="No"/>
    <s v="Close"/>
    <x v="8"/>
    <n v="5"/>
    <s v="barikmanoj601@gmail.com"/>
    <x v="7"/>
  </r>
  <r>
    <d v="2023-08-26T14:40:44"/>
    <x v="17"/>
    <x v="1"/>
    <x v="3"/>
    <s v="Aggarwal Earthmover &amp; Crushers"/>
    <s v="Turbhe Shop No 2, plot no 464, Sector 23,Bof road Navi Mumbai"/>
    <s v="Nikshit Aggarwal"/>
    <n v="9167425901"/>
    <s v="Hardware"/>
    <s v="Breaker spares"/>
    <s v="500kg"/>
    <s v="27ABYFA3095L1ZM"/>
    <m/>
    <s v="ABYFA9643A"/>
    <m/>
    <n v="7"/>
    <s v="20 km"/>
    <s v="10am"/>
    <d v="1899-12-30T22:00:00"/>
    <n v="2"/>
    <s v="No"/>
    <s v="Yes"/>
    <s v="Yes"/>
    <s v="Open"/>
    <x v="10"/>
    <n v="2"/>
    <s v="shimon.hiwale1@gmail.com"/>
    <x v="9"/>
  </r>
  <r>
    <d v="2023-08-26T14:49:09"/>
    <x v="17"/>
    <x v="1"/>
    <x v="3"/>
    <s v="Shree Swastik Marble"/>
    <s v="Shop no 1,2 ews colony sector 24,Turbhe"/>
    <s v="Kuldeep Jha"/>
    <n v="9821848429"/>
    <s v="Sanitary"/>
    <s v="Marble"/>
    <s v="1000kg"/>
    <s v="27AHCPJ6135A1ZU"/>
    <m/>
    <s v="AHPCK6531J"/>
    <m/>
    <n v="30"/>
    <s v="15 to 25 km"/>
    <d v="1899-12-30T10:00:00"/>
    <s v="10pm"/>
    <n v="5"/>
    <s v="No"/>
    <s v="Yes"/>
    <s v="Yes"/>
    <s v="Close"/>
    <x v="10"/>
    <n v="4"/>
    <s v="shimon.hiwale1@gmail.com"/>
    <x v="9"/>
  </r>
  <r>
    <d v="2023-08-26T15:04:32"/>
    <x v="17"/>
    <x v="1"/>
    <x v="3"/>
    <s v="Choice Buildmat"/>
    <s v="Shop no 12, plot 66, sector 23, Turbhe"/>
    <s v="Dhrumil"/>
    <n v="9594842344"/>
    <s v="PVC Panels &amp; tiles"/>
    <s v="AAC Block"/>
    <s v="1000kg"/>
    <s v="27AAOPD0416B1ZC"/>
    <m/>
    <s v="AAOPD1640D"/>
    <m/>
    <n v="30"/>
    <s v="20km"/>
    <n v="9"/>
    <n v="10"/>
    <n v="5"/>
    <s v="Yes"/>
    <s v="Yes"/>
    <s v="Yes"/>
    <s v="Open"/>
    <x v="10"/>
    <n v="6"/>
    <s v="shimon.hiwale1@gmail.com"/>
    <x v="9"/>
  </r>
  <r>
    <d v="2023-08-26T15:24:19"/>
    <x v="17"/>
    <x v="1"/>
    <x v="3"/>
    <s v="Ryansh Paint &amp; Hardware"/>
    <s v="Shop no 1, survey noA2/508/507 sector 21 Turbhe"/>
    <s v="Gorakh Mukharji"/>
    <n v="9036179517"/>
    <s v="Hardware"/>
    <s v="Paint"/>
    <s v="500kg"/>
    <s v="27BBAPR2777M1Z2"/>
    <m/>
    <s v="BBAPG2771M"/>
    <m/>
    <n v="24"/>
    <s v="15km"/>
    <n v="9"/>
    <n v="10"/>
    <n v="3"/>
    <s v="No"/>
    <s v="Yes"/>
    <s v="Yes"/>
    <s v="Close"/>
    <x v="10"/>
    <n v="2"/>
    <s v="shimon.hiwale1@gmail.com"/>
    <x v="9"/>
  </r>
  <r>
    <d v="2023-08-27T11:03:16"/>
    <x v="18"/>
    <x v="1"/>
    <x v="3"/>
    <s v="Elfin Tiles"/>
    <s v="#6,9th Main,BTM Layout 1st Stage, Bangalore"/>
    <s v="Syed Asrar"/>
    <n v="9986709876"/>
    <s v="Sanitary"/>
    <s v="Ceramics and tiles"/>
    <s v="1000kg"/>
    <s v="29AOWPM5142H1ZD"/>
    <s v="https://drive.google.com/open?id=1g76-MefHEiyEEvTKkfg17VxfRwABA5en"/>
    <n v="0"/>
    <m/>
    <s v="30days"/>
    <s v="15klm"/>
    <d v="1899-12-30T09:00:00"/>
    <d v="1899-12-30T09:00:00"/>
    <n v="5"/>
    <s v="Yes"/>
    <s v="No"/>
    <s v="No"/>
    <s v="Close"/>
    <x v="8"/>
    <n v="5"/>
    <s v="barikmanoj601@gmail.com"/>
    <x v="7"/>
  </r>
  <r>
    <d v="2023-08-27T11:14:03"/>
    <x v="18"/>
    <x v="1"/>
    <x v="3"/>
    <s v="S.B Ceramics"/>
    <s v="#7,A Main Road,BTM1st Stage Bangalore 560029"/>
    <s v="Syad sultan"/>
    <n v="9113501115"/>
    <s v="Sanitary"/>
    <s v="Ceramic tiles"/>
    <s v="1000kg"/>
    <n v="29961201217"/>
    <s v="https://drive.google.com/open?id=1soiYW-qqFPt3opxNIua_hvB0ohZ7uskb"/>
    <n v="0"/>
    <m/>
    <n v="30"/>
    <s v="15klm"/>
    <d v="1899-12-30T09:00:00"/>
    <d v="1899-12-30T10:00:00"/>
    <n v="5"/>
    <s v="Yes"/>
    <s v="No"/>
    <s v="No"/>
    <s v="Close"/>
    <x v="8"/>
    <n v="9"/>
    <s v="barikmanoj601@gmail.com"/>
    <x v="10"/>
  </r>
  <r>
    <d v="2023-08-27T11:24:47"/>
    <x v="18"/>
    <x v="1"/>
    <x v="3"/>
    <s v="PRIME Ceramics"/>
    <s v="#4/18,9th A Main, BTM 1st Stage, Bengaluru 560029"/>
    <s v="Adil Ahmed"/>
    <n v="9845177280"/>
    <s v="Sanitary"/>
    <s v="Ceramic tiles"/>
    <s v="1000kg"/>
    <s v="29AHAPA7118C1ZW"/>
    <s v="https://drive.google.com/open?id=1SuZhF_UHzFsp_prUKGJfYqP7mzAl1teY"/>
    <n v="0"/>
    <m/>
    <n v="30"/>
    <s v="15klm"/>
    <d v="1899-12-30T09:00:00"/>
    <d v="1899-12-30T09:00:00"/>
    <n v="3"/>
    <s v="Yes"/>
    <s v="No"/>
    <s v="No"/>
    <s v="Open"/>
    <x v="8"/>
    <n v="2"/>
    <s v="barikmanoj601@gmail.com"/>
    <x v="10"/>
  </r>
  <r>
    <d v="2023-08-27T11:41:48"/>
    <x v="18"/>
    <x v="1"/>
    <x v="3"/>
    <s v="B.M. Ceramics"/>
    <s v="#3/28,9th A main Road,B.T.M Layout,1st Stage, Bengaluru 560029"/>
    <s v="Abdul Basit"/>
    <n v="9845094176"/>
    <s v="Sanitary"/>
    <s v="Ceramic tiles"/>
    <s v="1000kg"/>
    <n v="0"/>
    <m/>
    <n v="0"/>
    <m/>
    <s v="30days"/>
    <s v="15klm"/>
    <d v="1899-12-30T10:00:00"/>
    <d v="1899-12-30T07:00:00"/>
    <n v="3"/>
    <s v="Yes"/>
    <s v="No"/>
    <s v="No"/>
    <s v="Close"/>
    <x v="8"/>
    <n v="5"/>
    <s v="barikmanoj601@gmail.com"/>
    <x v="10"/>
  </r>
  <r>
    <d v="2023-08-27T21:28:28"/>
    <x v="18"/>
    <x v="1"/>
    <x v="3"/>
    <s v="Saumeet traders"/>
    <s v="105/511A, anand bagh kanpur"/>
    <s v="Saumeet"/>
    <n v="9335082765"/>
    <s v="Grocery"/>
    <s v="No"/>
    <n v="80"/>
    <s v="09ECSPM1680J1ZW"/>
    <m/>
    <s v="ECSPM1680J"/>
    <m/>
    <n v="5"/>
    <n v="15"/>
    <n v="10"/>
    <n v="9"/>
    <n v="1"/>
    <s v="No"/>
    <s v="No"/>
    <s v="No"/>
    <s v="Open"/>
    <x v="2"/>
    <n v="1"/>
    <s v="amitthevirgin007@gmail.com"/>
    <x v="0"/>
  </r>
  <r>
    <d v="2023-08-27T21:32:42"/>
    <x v="18"/>
    <x v="1"/>
    <x v="3"/>
    <s v="Sonu enterprises"/>
    <s v="105/511 C, anand bagh kanpur"/>
    <s v="Sonu"/>
    <n v="9839124861"/>
    <s v="Furniture"/>
    <s v="Owner was not available meet qith manager"/>
    <n v="90"/>
    <s v="09AFLPJ3402R1Z0"/>
    <m/>
    <s v="AFLPJ3402R"/>
    <m/>
    <n v="6"/>
    <n v="10"/>
    <d v="1899-12-30T10:30:00"/>
    <d v="1899-12-30T08:30:00"/>
    <n v="2"/>
    <s v="No"/>
    <s v="No"/>
    <s v="No"/>
    <s v="Open"/>
    <x v="2"/>
    <n v="2"/>
    <s v="amitthevirgin007@gmail.com"/>
    <x v="0"/>
  </r>
  <r>
    <d v="2023-08-27T21:37:50"/>
    <x v="18"/>
    <x v="1"/>
    <x v="3"/>
    <s v="Steel pipes distributors"/>
    <s v="Kanpur tenury acharya nagar kanpur"/>
    <s v="Deepak sharma"/>
    <n v="8006212022"/>
    <s v="Sanitary"/>
    <s v="No"/>
    <n v="150"/>
    <s v="09ADFZS7096Q1Z0"/>
    <m/>
    <s v="ADFZS7096Q"/>
    <m/>
    <n v="6"/>
    <n v="15"/>
    <n v="10"/>
    <n v="7"/>
    <n v="1"/>
    <s v="No"/>
    <s v="No"/>
    <s v="No"/>
    <s v="Open"/>
    <x v="2"/>
    <n v="1"/>
    <s v="amitthevirgin007@gmail.com"/>
    <x v="0"/>
  </r>
  <r>
    <d v="2023-08-27T21:40:05"/>
    <x v="18"/>
    <x v="1"/>
    <x v="3"/>
    <s v="Saurabh store"/>
    <s v="105/518, anand bagh kanpur"/>
    <s v="Saurabh"/>
    <n v="8799482066"/>
    <s v="Grocery"/>
    <s v="No"/>
    <n v="80"/>
    <s v="09AWRPG5285E1Z4"/>
    <m/>
    <s v="AWRPG5285E"/>
    <m/>
    <n v="6"/>
    <n v="10"/>
    <d v="1899-12-30T10:30:00"/>
    <d v="1899-12-30T08:30:00"/>
    <n v="1"/>
    <s v="No"/>
    <s v="No"/>
    <s v="No"/>
    <s v="Open"/>
    <x v="2"/>
    <n v="2"/>
    <s v="amitthevirgin007@gmail.com"/>
    <x v="0"/>
  </r>
  <r>
    <d v="2023-08-27T21:42:32"/>
    <x v="18"/>
    <x v="1"/>
    <x v="3"/>
    <s v="J.S. furniture"/>
    <s v="Jawahar nagar kanpur"/>
    <s v="Rajesh nigam"/>
    <n v="7880345487"/>
    <s v="Furniture"/>
    <s v="No"/>
    <n v="80"/>
    <s v="09AGIPS5322H1Z5"/>
    <m/>
    <s v="AGIPS5322H"/>
    <m/>
    <n v="5"/>
    <n v="10"/>
    <n v="11"/>
    <n v="8"/>
    <n v="1"/>
    <s v="No"/>
    <s v="No"/>
    <s v="No"/>
    <s v="Open"/>
    <x v="2"/>
    <n v="1"/>
    <s v="amitthevirgin007@gmail.com"/>
    <x v="0"/>
  </r>
  <r>
    <d v="2023-08-27T21:45:35"/>
    <x v="18"/>
    <x v="1"/>
    <x v="3"/>
    <s v="Shree durga trading company"/>
    <s v="Ram krishna nagar kanpur"/>
    <s v="Naresh mangnani"/>
    <n v="9839629821"/>
    <s v="Sanitary"/>
    <s v="No"/>
    <n v="100"/>
    <s v="09ACCPM40071Z6K"/>
    <m/>
    <s v="ACCPM40071Z"/>
    <m/>
    <n v="5"/>
    <n v="15"/>
    <d v="1899-12-30T10:30:00"/>
    <d v="1899-12-30T08:30:00"/>
    <n v="1"/>
    <s v="No"/>
    <s v="No"/>
    <s v="No"/>
    <s v="Open"/>
    <x v="2"/>
    <n v="6"/>
    <s v="amitthevirgin007@gmail.com"/>
    <x v="0"/>
  </r>
  <r>
    <d v="2023-08-27T21:53:31"/>
    <x v="18"/>
    <x v="1"/>
    <x v="3"/>
    <s v="Dreamland ateel and furniture"/>
    <s v="110/174 r.k. nagar kanpur"/>
    <s v="Karan haswani"/>
    <n v="9839115430"/>
    <s v="Furniture"/>
    <s v="No"/>
    <n v="80"/>
    <s v="09ABNPH7551H1ZB"/>
    <m/>
    <s v="ABNPH7551H"/>
    <m/>
    <n v="6"/>
    <n v="12"/>
    <n v="10"/>
    <n v="9"/>
    <n v="1"/>
    <s v="No"/>
    <s v="No"/>
    <s v="No"/>
    <s v="Open"/>
    <x v="2"/>
    <n v="2"/>
    <s v="amitthevirgin007@gmail.com"/>
    <x v="0"/>
  </r>
  <r>
    <d v="2023-08-27T22:00:45"/>
    <x v="18"/>
    <x v="1"/>
    <x v="3"/>
    <s v="Super trading company"/>
    <s v="123/716, gadarianpurwa kanpur"/>
    <s v="Harpreet singh"/>
    <n v="9455077296"/>
    <s v="Automobile spares"/>
    <s v="No"/>
    <n v="120"/>
    <s v="09ACZPB6037D1ZG"/>
    <m/>
    <s v="ACZPB6037D"/>
    <m/>
    <n v="5"/>
    <n v="15"/>
    <n v="10"/>
    <n v="7"/>
    <n v="1"/>
    <s v="No"/>
    <s v="No"/>
    <s v="No"/>
    <s v="Open"/>
    <x v="2"/>
    <n v="1"/>
    <s v="amitthevirgin007@gmail.com"/>
    <x v="0"/>
  </r>
  <r>
    <d v="2023-08-27T22:06:53"/>
    <x v="18"/>
    <x v="1"/>
    <x v="3"/>
    <s v="Delhi tractor"/>
    <s v="123/712 A, gadarianpurwa kanpur"/>
    <s v="Sanjay awasthi"/>
    <n v="9415131686"/>
    <s v="Automobile spares"/>
    <s v="No"/>
    <n v="110"/>
    <s v="09ABIPA1387K1ZI"/>
    <m/>
    <s v="ABIPA1387K"/>
    <m/>
    <n v="5"/>
    <n v="15"/>
    <n v="10"/>
    <n v="7"/>
    <n v="1"/>
    <s v="No"/>
    <s v="No"/>
    <s v="No"/>
    <s v="Open"/>
    <x v="2"/>
    <n v="2"/>
    <s v="amitthevirgin007@gmail.com"/>
    <x v="0"/>
  </r>
  <r>
    <d v="2023-08-27T22:10:11"/>
    <x v="18"/>
    <x v="1"/>
    <x v="3"/>
    <s v="Bhairav alluminium"/>
    <s v="110/159 B, R.K. nagar kanpur"/>
    <s v="R.s. dubey"/>
    <n v="9565453400"/>
    <s v="Sanitary"/>
    <s v="No"/>
    <n v="90"/>
    <s v="09BLFPR4852L1ZG"/>
    <m/>
    <s v="BLFPR4852L"/>
    <m/>
    <n v="6"/>
    <n v="10"/>
    <n v="11"/>
    <n v="8"/>
    <n v="2"/>
    <s v="No"/>
    <s v="No"/>
    <s v="No"/>
    <s v="Open"/>
    <x v="2"/>
    <n v="2"/>
    <s v="amitthevirgin007@gmail.com"/>
    <x v="0"/>
  </r>
  <r>
    <d v="2023-08-27T22:12:38"/>
    <x v="18"/>
    <x v="1"/>
    <x v="3"/>
    <s v="Pooja doors"/>
    <s v="87/4 A, jareeb chawki kanpur"/>
    <s v="Azad gupta"/>
    <n v="9839067639"/>
    <s v="Hardware"/>
    <s v="No"/>
    <n v="80"/>
    <s v="09AAVPG6629G1Z7"/>
    <m/>
    <s v="AAVPG6629G"/>
    <m/>
    <n v="6"/>
    <n v="12"/>
    <n v="10"/>
    <n v="8"/>
    <n v="2"/>
    <s v="No"/>
    <s v="No"/>
    <s v="No"/>
    <s v="Open"/>
    <x v="2"/>
    <n v="2"/>
    <s v="amitthevirgin007@gmail.com"/>
    <x v="0"/>
  </r>
  <r>
    <d v="2023-08-27T22:22:31"/>
    <x v="18"/>
    <x v="1"/>
    <x v="3"/>
    <s v="U.p. glass and plywood co."/>
    <s v="110/173, 80ft. Road kanpur"/>
    <s v="J.B. Arora"/>
    <n v="9839540215"/>
    <s v="Hardware"/>
    <s v="No"/>
    <n v="80"/>
    <s v="09AALPA1333K1ZV"/>
    <m/>
    <s v="AALPA1333K"/>
    <m/>
    <n v="6"/>
    <n v="12"/>
    <n v="11"/>
    <n v="8"/>
    <n v="1"/>
    <s v="No"/>
    <s v="No"/>
    <s v="No"/>
    <s v="Open"/>
    <x v="2"/>
    <n v="2"/>
    <s v="amitthevirgin007@gmail.com"/>
    <x v="0"/>
  </r>
  <r>
    <d v="2023-08-28T11:24:49"/>
    <x v="19"/>
    <x v="1"/>
    <x v="3"/>
    <s v="Mushtaq enterprise"/>
    <s v="BG road, Bangalore -560029 BTM"/>
    <s v="Itshir Ahamad"/>
    <n v="7411239631"/>
    <s v="Hardware"/>
    <s v="No"/>
    <s v="1000kg"/>
    <s v="29BBVPM9182N1ZB"/>
    <s v="https://drive.google.com/open?id=1CrqdyeTBbEH8_VCAh9MAEIB_K9FgX5iH"/>
    <n v="0"/>
    <m/>
    <n v="30"/>
    <n v="20"/>
    <d v="1899-12-30T09:00:00"/>
    <d v="1899-12-30T05:00:00"/>
    <n v="3"/>
    <s v="Yes"/>
    <s v="No"/>
    <s v="No"/>
    <s v="Close"/>
    <x v="8"/>
    <n v="5"/>
    <s v="barikmanoj601@gmail.com"/>
    <x v="10"/>
  </r>
  <r>
    <d v="2023-08-28T12:07:23"/>
    <x v="19"/>
    <x v="1"/>
    <x v="3"/>
    <s v="Anant glass and hardware (p.) Ltd."/>
    <s v="110/173, R K. NAGAR KANPUR"/>
    <s v="Sanjay jain"/>
    <n v="9161828282"/>
    <s v="Furniture"/>
    <s v="No"/>
    <n v="100"/>
    <s v="09AAFCA7732N12Z"/>
    <m/>
    <s v="AAFCA7732N"/>
    <m/>
    <n v="6"/>
    <n v="80"/>
    <n v="10"/>
    <n v="9"/>
    <n v="1"/>
    <s v="No"/>
    <s v="No"/>
    <s v="No"/>
    <s v="Open"/>
    <x v="2"/>
    <n v="1"/>
    <s v="amitthevirgin007@gmail.com"/>
    <x v="0"/>
  </r>
  <r>
    <d v="2023-08-28T12:14:43"/>
    <x v="19"/>
    <x v="1"/>
    <x v="3"/>
    <s v="Venya industries"/>
    <s v="105/522, anand bagh kanpur"/>
    <s v="Jitendra"/>
    <n v="9839787585"/>
    <s v="Grocery"/>
    <s v="No"/>
    <n v="90"/>
    <s v="09AENPC8059A1ZP"/>
    <m/>
    <s v="AENPC8059A"/>
    <m/>
    <n v="6"/>
    <n v="10"/>
    <n v="10"/>
    <n v="9"/>
    <n v="1"/>
    <s v="No"/>
    <s v="No"/>
    <s v="No"/>
    <s v="Open"/>
    <x v="2"/>
    <n v="2"/>
    <s v="amitthevirgin007@gmail.com"/>
    <x v="0"/>
  </r>
  <r>
    <d v="2023-08-28T12:19:15"/>
    <x v="19"/>
    <x v="1"/>
    <x v="3"/>
    <s v="Dewani traders"/>
    <s v="105/515, anand bagh kanpur"/>
    <s v="Maanas"/>
    <n v="7007093167"/>
    <s v="Grocery"/>
    <s v="No"/>
    <n v="100"/>
    <s v="09ARNPD6877A1ZL"/>
    <m/>
    <s v="ARNPD6877A"/>
    <m/>
    <n v="6"/>
    <n v="12"/>
    <n v="10"/>
    <d v="1899-12-30T08:30:00"/>
    <n v="1"/>
    <s v="No"/>
    <s v="No"/>
    <s v="No"/>
    <s v="Open"/>
    <x v="2"/>
    <n v="2"/>
    <s v="amitthevirgin007@gmail.com"/>
    <x v="0"/>
  </r>
  <r>
    <d v="2023-08-28T12:44:08"/>
    <x v="19"/>
    <x v="1"/>
    <x v="3"/>
    <s v="Venta International"/>
    <s v="229,satra plaza plot no 19,20, Sector 19D, Turbhe"/>
    <s v="Shivang Aggarwal"/>
    <n v="8080346007"/>
    <s v="Hardware"/>
    <s v="Hardware"/>
    <s v="1000kg"/>
    <s v="27AAPFV3502M1ZQ"/>
    <m/>
    <s v="AAPFV6794A"/>
    <m/>
    <n v="30"/>
    <s v="15 km"/>
    <n v="9"/>
    <n v="10"/>
    <n v="4"/>
    <s v="Yes"/>
    <s v="Yes"/>
    <s v="Yes"/>
    <s v="Close"/>
    <x v="10"/>
    <n v="5"/>
    <s v="shimon.hiwale1@gmail.com"/>
    <x v="9"/>
  </r>
  <r>
    <d v="2023-08-28T12:54:05"/>
    <x v="19"/>
    <x v="1"/>
    <x v="3"/>
    <s v="Jay Ambika Engineering Work Shop"/>
    <s v="Shop no 4, plot no 66,cidco industry Area Turbhe"/>
    <s v="Shikant"/>
    <n v="9833130044"/>
    <s v="Hardware"/>
    <s v="Hardware"/>
    <s v="1000kg"/>
    <s v="27BJLPS8399M1ZV"/>
    <m/>
    <s v="BJLPS9993S"/>
    <m/>
    <n v="30"/>
    <n v="20"/>
    <n v="1"/>
    <n v="5"/>
    <n v="3"/>
    <s v="No"/>
    <s v="Yes"/>
    <s v="Yes"/>
    <s v="Open"/>
    <x v="10"/>
    <n v="5"/>
    <s v="shimon.hiwale1@gmail.com"/>
    <x v="9"/>
  </r>
  <r>
    <d v="2023-08-28T12:59:43"/>
    <x v="19"/>
    <x v="1"/>
    <x v="3"/>
    <s v="One10 Aluminium Fabrication"/>
    <s v="Shop no 1, plot no 66, Sector 23, Turbhe"/>
    <s v="Sayed jafar"/>
    <n v="9870079585"/>
    <s v="Furniture"/>
    <s v="Hardware"/>
    <s v="Hardware"/>
    <s v="27CGMPS8770F1ZO"/>
    <m/>
    <s v="CGMPS6533J"/>
    <m/>
    <n v="30"/>
    <n v="30"/>
    <n v="9"/>
    <n v="10"/>
    <n v="3"/>
    <s v="No"/>
    <s v="No"/>
    <s v="Yes"/>
    <s v="Close"/>
    <x v="10"/>
    <n v="4"/>
    <s v="shimon.hiwale1@gmail.com"/>
    <x v="9"/>
  </r>
  <r>
    <d v="2023-08-28T13:06:47"/>
    <x v="19"/>
    <x v="1"/>
    <x v="3"/>
    <s v="Kamal Trading company"/>
    <s v="Plot E,W,S, B-4, opp Turbhe plaza sector 24 Turbhe"/>
    <s v="Ramesh"/>
    <n v="9769673279"/>
    <s v="Hardware"/>
    <s v="Wire rope"/>
    <s v="Welding Equipment's"/>
    <s v="27CMFPS9364A1ZS"/>
    <m/>
    <s v="CMFPS5642R"/>
    <m/>
    <n v="24"/>
    <n v="500"/>
    <n v="9"/>
    <n v="10"/>
    <n v="2"/>
    <s v="No"/>
    <s v="Yes"/>
    <s v="Yes"/>
    <s v="Close"/>
    <x v="10"/>
    <n v="2"/>
    <s v="shimon.hiwale1@gmail.com"/>
    <x v="9"/>
  </r>
  <r>
    <d v="2023-08-28T15:22:34"/>
    <x v="19"/>
    <x v="1"/>
    <x v="3"/>
    <s v="Swathi's Furniture"/>
    <s v="Apoorva,17 Opp,. Reliance Fresh, 100 feet Road,BTM 1st Stage, Bengaluru"/>
    <s v="B.Shekar"/>
    <n v="9845040772"/>
    <s v="Furniture"/>
    <s v="No"/>
    <s v="1000kg"/>
    <s v="29ALJPS30741ZA"/>
    <s v="https://drive.google.com/open?id=1FACS86Ohh2SqwjcbxYKzjXJQVAo6fFjU"/>
    <n v="0"/>
    <m/>
    <n v="30"/>
    <n v="15"/>
    <d v="1899-12-30T11:00:00"/>
    <d v="1899-12-30T09:00:00"/>
    <n v="2"/>
    <s v="Yes"/>
    <s v="No"/>
    <s v="No"/>
    <s v="Close"/>
    <x v="8"/>
    <n v="1"/>
    <s v="barikmanoj601@gmail.com"/>
    <x v="7"/>
  </r>
  <r>
    <d v="2023-08-28T15:31:44"/>
    <x v="19"/>
    <x v="1"/>
    <x v="3"/>
    <s v="Lighto Light"/>
    <s v="Shop no 7, Plot no 10, sector 23,Janta Market Turbhe"/>
    <s v="Manoj"/>
    <n v="9820735599"/>
    <s v="Electric Appliances"/>
    <s v="Light's"/>
    <s v="200kg"/>
    <s v="27CFTPS9775L1ZZ"/>
    <m/>
    <s v="CFTPS5643M"/>
    <m/>
    <n v="24"/>
    <n v="20"/>
    <n v="9"/>
    <n v="10"/>
    <n v="1"/>
    <s v="No"/>
    <s v="No"/>
    <s v="Yes"/>
    <s v="Close"/>
    <x v="10"/>
    <n v="2"/>
    <s v="shimon.hiwale1@gmail.com"/>
    <x v="9"/>
  </r>
  <r>
    <d v="2023-08-28T15:35:21"/>
    <x v="19"/>
    <x v="1"/>
    <x v="3"/>
    <s v="Arbour"/>
    <s v="BTM 1st Stage, 100 feet Road, Opposite State Bank Of india"/>
    <s v="Firoz Khan"/>
    <n v="9742713693"/>
    <s v="Furniture"/>
    <s v="Furniture"/>
    <s v="750kg"/>
    <s v="29ABRPF1001G1Z0"/>
    <s v="https://drive.google.com/open?id=1j-TvpuszPiDG-eyXoat1jJrZ4wGYnAPJ"/>
    <n v="0"/>
    <m/>
    <n v="30"/>
    <n v="15"/>
    <d v="1899-12-30T10:00:00"/>
    <d v="1899-12-30T08:00:00"/>
    <n v="2"/>
    <s v="Yes"/>
    <s v="No"/>
    <s v="No"/>
    <s v="Close"/>
    <x v="8"/>
    <n v="3"/>
    <s v="barikmanoj601@gmail.com"/>
    <x v="7"/>
  </r>
  <r>
    <d v="2023-08-28T15:43:55"/>
    <x v="19"/>
    <x v="1"/>
    <x v="3"/>
    <s v="SR Hardware"/>
    <s v="No 20, Shop No. 3&amp; 4, 100ft ring opp.indian oil petrol bunk.Btm layout 1st Stage, Bangalore 560029"/>
    <s v="Mutturaj"/>
    <n v="8050627081"/>
    <s v="Hardware"/>
    <s v="No"/>
    <n v="50"/>
    <s v="29AKTPS9874T1ZE"/>
    <s v="https://drive.google.com/open?id=1yhOuYASyagHvFIAYAt3jjoMd4G6QVbeZ"/>
    <n v="0"/>
    <m/>
    <n v="31"/>
    <n v="15"/>
    <n v="11"/>
    <n v="10"/>
    <n v="2"/>
    <s v="Yes"/>
    <s v="No"/>
    <s v="No"/>
    <s v="Close"/>
    <x v="8"/>
    <n v="3"/>
    <s v="barikmanoj601@gmail.com"/>
    <x v="7"/>
  </r>
  <r>
    <d v="2023-08-29T10:54:59"/>
    <x v="20"/>
    <x v="1"/>
    <x v="3"/>
    <s v="ADISHREE PHARMA"/>
    <s v="H.no 14, ground floor.10th A cross, opp Mico Layout police station,BTM 2nf stage Bangalore 560076"/>
    <s v="Amit Pai"/>
    <n v="6364229339"/>
    <s v="Pharmacy"/>
    <s v="Pharmacy"/>
    <s v="500kg"/>
    <s v="29APDPP1608P1ZF"/>
    <s v="https://drive.google.com/open?id=1JhE-6nDxwKTrghAUn2rZc5ALC0qnmW9R"/>
    <n v="0"/>
    <m/>
    <n v="30"/>
    <n v="15"/>
    <d v="1899-12-30T10:00:00"/>
    <d v="1899-12-30T06:00:00"/>
    <n v="2"/>
    <s v="Yes"/>
    <s v="No"/>
    <s v="No"/>
    <s v="Close"/>
    <x v="8"/>
    <n v="5"/>
    <s v="barikmanoj601@gmail.com"/>
    <x v="7"/>
  </r>
  <r>
    <d v="2023-08-29T13:35:22"/>
    <x v="20"/>
    <x v="1"/>
    <x v="3"/>
    <s v="Restofine mattress"/>
    <s v="Beside Asif nagar petrol pump"/>
    <s v="Gulam jabbar"/>
    <n v="9246156975"/>
    <s v="Furniture"/>
    <s v="Beds"/>
    <s v="1000kg"/>
    <s v="NA"/>
    <m/>
    <s v="NA"/>
    <m/>
    <n v="28"/>
    <s v="10km"/>
    <n v="9"/>
    <n v="21"/>
    <n v="4"/>
    <s v="No"/>
    <s v="Yes"/>
    <s v="No"/>
    <s v="Open"/>
    <x v="5"/>
    <n v="5"/>
    <s v="kalyanbabu1416@gmail.com"/>
    <x v="4"/>
  </r>
  <r>
    <d v="2023-08-31T12:59:10"/>
    <x v="21"/>
    <x v="1"/>
    <x v="4"/>
    <s v="Sana Enterprises"/>
    <s v="Plot no 47, sector 24, Turbhe"/>
    <s v="Abdul Hafeez"/>
    <n v="9321660043"/>
    <s v="Sanitary"/>
    <s v="Marble stone"/>
    <n v="500"/>
    <s v="27BFUPK2143E1ZE"/>
    <m/>
    <s v="BFUPK5479H"/>
    <m/>
    <n v="30"/>
    <n v="30"/>
    <n v="9"/>
    <n v="10"/>
    <n v="2"/>
    <s v="No"/>
    <s v="No"/>
    <s v="Yes"/>
    <s v="Open"/>
    <x v="10"/>
    <n v="2"/>
    <s v="shimon.hiwale1@gmail.com"/>
    <x v="9"/>
  </r>
  <r>
    <d v="2023-08-31T13:14:48"/>
    <x v="21"/>
    <x v="1"/>
    <x v="4"/>
    <s v="Arun Enterprise"/>
    <s v="Shop no 2,Changa Smruti, Plot no 35/3, Sector 24, Turbhe, Navi Mumbai"/>
    <s v="Arvind pathak"/>
    <n v="9820477126"/>
    <s v="Furniture"/>
    <s v="Carpet &amp; Wallpaper"/>
    <n v="500"/>
    <s v="27ATNPP6684P1ZF"/>
    <m/>
    <s v="ATNPA5643P"/>
    <m/>
    <n v="30"/>
    <n v="30"/>
    <n v="9"/>
    <n v="10"/>
    <n v="2"/>
    <s v="No"/>
    <s v="Yes"/>
    <s v="Yes"/>
    <s v="Close"/>
    <x v="10"/>
    <n v="3"/>
    <s v="shimon.hiwale1@gmail.com"/>
    <x v="9"/>
  </r>
  <r>
    <d v="2023-08-31T13:23:45"/>
    <x v="21"/>
    <x v="1"/>
    <x v="4"/>
    <s v="Jagdamba Steel India"/>
    <s v="Shop no 01, Changa Smruti Plot no 35/3, Sector 24 Turbhe Navi Mumbai"/>
    <s v="Ishwar Bhai"/>
    <n v="9870800005"/>
    <s v="Hardware"/>
    <s v="Hardware"/>
    <n v="500"/>
    <s v="27HGBPD8906A1ZP"/>
    <m/>
    <s v="HGNPI4537A"/>
    <m/>
    <n v="30"/>
    <n v="30"/>
    <n v="9"/>
    <n v="10"/>
    <n v="2"/>
    <s v="No"/>
    <s v="Yes"/>
    <s v="Yes"/>
    <s v="Open"/>
    <x v="10"/>
    <n v="2"/>
    <s v="shimon.hiwale1@gmail.com"/>
    <x v="9"/>
  </r>
  <r>
    <d v="2023-09-02T14:38:34"/>
    <x v="22"/>
    <x v="2"/>
    <x v="4"/>
    <s v="Ekveera Ceramic"/>
    <s v="Shop no 5, Sector 23, Turbhe Navi Mumbai"/>
    <s v="Gopal"/>
    <n v="9769827559"/>
    <s v="Others"/>
    <s v="Ceramic"/>
    <s v="Ceramic"/>
    <s v="27AXEPK3665L1Z2"/>
    <m/>
    <s v="AXEPK6635G"/>
    <m/>
    <n v="30"/>
    <n v="20"/>
    <n v="9"/>
    <n v="10"/>
    <n v="2"/>
    <s v="No"/>
    <s v="No"/>
    <s v="Yes"/>
    <s v="Close"/>
    <x v="10"/>
    <n v="2"/>
    <s v="shimon.hiwale1@gmail.com"/>
    <x v="9"/>
  </r>
  <r>
    <d v="2023-09-02T14:46:56"/>
    <x v="22"/>
    <x v="2"/>
    <x v="4"/>
    <s v="Super Ciramic"/>
    <s v="Plot no 541, sector 22 Turbhe Navi Mumbai"/>
    <s v="Vikesh"/>
    <n v="7021800801"/>
    <s v="Others"/>
    <s v="Marble"/>
    <n v="400"/>
    <s v="27AAGPJ9799M1ZN"/>
    <m/>
    <s v="Aagpj4638v"/>
    <m/>
    <n v="24"/>
    <n v="20"/>
    <n v="9"/>
    <n v="10"/>
    <n v="2"/>
    <s v="No"/>
    <s v="No"/>
    <s v="No"/>
    <s v="Close"/>
    <x v="10"/>
    <n v="2"/>
    <s v="shimon.hiwale1@gmail.com"/>
    <x v="9"/>
  </r>
  <r>
    <d v="2023-09-02T14:54:51"/>
    <x v="22"/>
    <x v="2"/>
    <x v="4"/>
    <s v="Rolex Enterprises"/>
    <s v="Shop no 1, Plot no 503"/>
    <s v="Gautam"/>
    <n v="9819976111"/>
    <s v="Others"/>
    <s v="Plywood"/>
    <n v="300"/>
    <s v="27ALRPB4939K1ZL"/>
    <m/>
    <s v="ALRPV5643B"/>
    <m/>
    <n v="26"/>
    <n v="20"/>
    <n v="9"/>
    <n v="10"/>
    <n v="2"/>
    <s v="No"/>
    <s v="No"/>
    <s v="Yes"/>
    <s v="Open"/>
    <x v="10"/>
    <n v="2"/>
    <s v="shimon.hiwale1@gmail.com"/>
    <x v="9"/>
  </r>
  <r>
    <d v="2023-09-02T15:06:02"/>
    <x v="22"/>
    <x v="2"/>
    <x v="4"/>
    <s v="Laxmi Tiles"/>
    <s v="Plot no 69, Sector 23 Turbhe Navi Mumbai"/>
    <s v="Pintu"/>
    <n v="9987083420"/>
    <s v="Others"/>
    <s v="Ceramic"/>
    <n v="500"/>
    <s v="27BSGPS5758E1ZA"/>
    <m/>
    <s v="Bsgpd4532s"/>
    <m/>
    <n v="30"/>
    <s v="20to 30"/>
    <n v="10"/>
    <n v="9"/>
    <n v="3"/>
    <s v="No"/>
    <s v="Yes"/>
    <s v="Yes"/>
    <s v="Close"/>
    <x v="10"/>
    <n v="1"/>
    <s v="shimon.hiwale1@gmail.com"/>
    <x v="9"/>
  </r>
  <r>
    <m/>
    <x v="23"/>
    <x v="3"/>
    <x v="5"/>
    <m/>
    <m/>
    <m/>
    <m/>
    <m/>
    <m/>
    <m/>
    <m/>
    <m/>
    <m/>
    <m/>
    <m/>
    <m/>
    <m/>
    <m/>
    <m/>
    <m/>
    <m/>
    <m/>
    <m/>
    <x v="12"/>
    <m/>
    <m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4">
  <r>
    <d v="2023-05-22T13:16:03"/>
    <x v="0"/>
    <m/>
    <x v="0"/>
    <s v="Krishna Sale"/>
    <n v="7217655173"/>
    <s v="Chemicals"/>
    <d v="2023-04-02T00:00:00"/>
    <s v="500-600"/>
    <s v="20000-100000"/>
    <s v="09ALYPM9308A1ZP"/>
    <m/>
    <s v="ALYPM9308A"/>
    <m/>
    <n v="5"/>
    <n v="30"/>
    <n v="10"/>
    <n v="7"/>
    <s v="Pidilite product"/>
    <s v="No"/>
    <s v="Yes"/>
    <s v="No"/>
    <s v="Close"/>
    <m/>
    <n v="2"/>
    <s v="avanishsingh442@gmail.com"/>
    <x v="0"/>
    <s v="Hoshiyarpur market sec- 51 noida"/>
    <s v="Sagar"/>
  </r>
  <r>
    <d v="2023-05-22T14:11:49"/>
    <x v="0"/>
    <m/>
    <x v="0"/>
    <s v="Rajeev Paint Sanitary &amp; Hardware Store"/>
    <n v="7827130133"/>
    <s v="Sanitary"/>
    <d v="2023-03-02T00:00:00"/>
    <s v="200-1000"/>
    <s v="10000-200000"/>
    <s v="09BCVPJ0824K1Z5"/>
    <m/>
    <s v="CVPJ0824K"/>
    <m/>
    <n v="26"/>
    <n v="50"/>
    <n v="10"/>
    <n v="7"/>
    <s v="Paint and hardware"/>
    <s v="No"/>
    <s v="No"/>
    <s v="No"/>
    <s v="Open"/>
    <m/>
    <n v="1"/>
    <s v="avanishsingh442@gmail.com"/>
    <x v="0"/>
    <s v="Hoshiyarpur market sec- 51 noida"/>
    <s v="Rajeev"/>
  </r>
  <r>
    <d v="2023-05-22T14:14:49"/>
    <x v="0"/>
    <m/>
    <x v="0"/>
    <s v="Amba Timber &amp; Plywood"/>
    <n v="9891271402"/>
    <s v="PVC Panels &amp; Tiles"/>
    <n v="4"/>
    <s v="500-1000"/>
    <n v="10000"/>
    <s v="09AYNPS1482R1ZA"/>
    <m/>
    <s v="YNPS1482R"/>
    <m/>
    <n v="30"/>
    <n v="50"/>
    <n v="10"/>
    <n v="7"/>
    <s v="Plywood. And pvc"/>
    <s v="No"/>
    <s v="No"/>
    <s v="No"/>
    <s v="Open"/>
    <m/>
    <n v="1"/>
    <s v="avanishsingh442@gmail.com"/>
    <x v="0"/>
    <s v="Hoshiyarpur market sec- 51 noida"/>
    <s v="Sachin"/>
  </r>
  <r>
    <d v="2023-05-22T16:43:52"/>
    <x v="0"/>
    <m/>
    <x v="0"/>
    <s v="Electric gallery"/>
    <n v="9891135875"/>
    <s v="Electrical Appliances"/>
    <d v="2023-04-03T00:00:00"/>
    <s v="200-500"/>
    <n v="50000"/>
    <s v="09AAVFK1030D1ZH"/>
    <m/>
    <s v="AVFK1030D"/>
    <m/>
    <n v="28"/>
    <n v="50"/>
    <n v="10"/>
    <n v="8"/>
    <s v="All electronics items"/>
    <s v="No"/>
    <s v="No"/>
    <s v="No"/>
    <s v="Open"/>
    <m/>
    <n v="1"/>
    <s v="avanishsingh442@gmail.com"/>
    <x v="0"/>
    <s v="Hoshiyarpur market sec- 51 noida"/>
    <s v="Manoj Garg"/>
  </r>
  <r>
    <d v="2023-05-22T17:04:51"/>
    <x v="0"/>
    <m/>
    <x v="0"/>
    <s v="Dk battery"/>
    <n v="9910197003"/>
    <s v="Electrical Appliances"/>
    <d v="2023-03-02T00:00:00"/>
    <n v="500"/>
    <n v="50000"/>
    <s v="09AJAPC6053E1ZN"/>
    <m/>
    <s v="JAPC6053E"/>
    <m/>
    <n v="28"/>
    <n v="60"/>
    <n v="10"/>
    <n v="9"/>
    <s v="Battery"/>
    <s v="No"/>
    <s v="No"/>
    <s v="No"/>
    <s v="Close"/>
    <m/>
    <n v="1"/>
    <s v="avanishsingh442@gmail.com"/>
    <x v="0"/>
    <s v="Hoshiyarpur market sec- 51 noida"/>
    <s v="Amit Tiwari"/>
  </r>
  <r>
    <d v="2023-05-24T13:28:47"/>
    <x v="1"/>
    <m/>
    <x v="0"/>
    <s v="Shri gopinath traders"/>
    <n v="9871119956"/>
    <s v="Paints"/>
    <n v="2"/>
    <n v="600"/>
    <n v="80000"/>
    <s v="09BGWPS0813G1ZZ"/>
    <m/>
    <s v="GWPS0813G"/>
    <m/>
    <n v="30"/>
    <n v="30"/>
    <n v="10"/>
    <n v="9"/>
    <s v="Paint"/>
    <s v="No"/>
    <s v="No"/>
    <s v="No"/>
    <s v="Close"/>
    <m/>
    <n v="1"/>
    <s v="avanishsingh442@gmail.com"/>
    <x v="0"/>
    <s v="Hoshiyarpur market sec- 51 noida"/>
    <s v="Manoj sharma"/>
  </r>
  <r>
    <d v="2023-05-26T12:23:27"/>
    <x v="2"/>
    <m/>
    <x v="0"/>
    <s v="BATH WORLD"/>
    <n v="8588900240"/>
    <s v="Sanitary"/>
    <n v="2"/>
    <s v="200 to 500 kg"/>
    <s v="300 to 500"/>
    <s v="06AYDPM163LIZJ"/>
    <m/>
    <s v="06AZJ"/>
    <m/>
    <n v="30"/>
    <n v="5"/>
    <d v="1899-12-30T10:30:00"/>
    <s v="8:30pm"/>
    <s v="Tiles"/>
    <s v="No"/>
    <s v="No"/>
    <s v="No"/>
    <s v="Close"/>
    <m/>
    <n v="1"/>
    <s v="sabhishekkumar94@gmail.com"/>
    <x v="1"/>
    <s v="Shop No 1 Sikander pur Ghost, opp Pillar no 50 Gurgaon"/>
    <s v="Sanitary"/>
  </r>
  <r>
    <d v="2023-05-26T22:04:51"/>
    <x v="3"/>
    <m/>
    <x v="0"/>
    <s v="Gupta paints &amp; Hardware"/>
    <n v="9215617020"/>
    <s v="Paints"/>
    <n v="2"/>
    <n v="100"/>
    <n v="200"/>
    <s v="06AALPK4050HIZU"/>
    <m/>
    <s v="06AZU"/>
    <m/>
    <n v="30"/>
    <n v="30"/>
    <s v="10am"/>
    <s v="6pm"/>
    <s v="Hardware"/>
    <s v="No"/>
    <s v="No"/>
    <s v="No"/>
    <s v="Open"/>
    <m/>
    <n v="1"/>
    <s v="sabhishekkumar94@gmail.com"/>
    <x v="1"/>
    <s v="Shop No 1 Sikander pur Ghost, opp Pillar no 50 Gurgaon"/>
    <s v="Sanjay"/>
  </r>
  <r>
    <d v="2023-05-27T14:12:24"/>
    <x v="4"/>
    <m/>
    <x v="0"/>
    <s v="Manoj Jindal"/>
    <n v="9810787615"/>
    <s v="Sanitary"/>
    <n v="6"/>
    <s v="500kg"/>
    <n v="50000"/>
    <s v="09AFNPJ2666M1ZS"/>
    <s v="https://drive.google.com/open?id=1APU-xUSNo3JXPHkE8rStxEzssiwBY7RI"/>
    <s v="AFNPJ2666M1"/>
    <s v="https://drive.google.com/open?id=1k1Z5MoEDfIYWC4CU958goUuOFNrURUVm"/>
    <n v="30"/>
    <n v="10"/>
    <n v="9"/>
    <n v="8"/>
    <s v="Paints"/>
    <s v="Yes"/>
    <s v="No"/>
    <s v="No"/>
    <s v="Close"/>
    <m/>
    <n v="2"/>
    <s v="purinitin902@gmail.com"/>
    <x v="2"/>
    <s v="Shiv Markets near Vishal Mega mart Mamura"/>
    <s v="Manoj Jindal"/>
  </r>
  <r>
    <d v="2023-05-27T14:36:41"/>
    <x v="4"/>
    <m/>
    <x v="0"/>
    <s v="Sunil Kumar Singhania"/>
    <n v="9999332896"/>
    <s v="Electronic Devices"/>
    <n v="6"/>
    <n v="200"/>
    <n v="50000"/>
    <s v="09HNOPS6012Q1ZY"/>
    <s v="https://drive.google.com/open?id=1PKDRLNu4AkXbTbqU4WSY8iD2DYj0CMo6"/>
    <s v="HNOPS6012Q"/>
    <s v="https://drive.google.com/open?id=1E9DmpsTyujRe4JUG2zWEPiu6mCPH1Wlh"/>
    <n v="30"/>
    <n v="7"/>
    <n v="10"/>
    <n v="10"/>
    <s v="Electronic"/>
    <s v="Yes"/>
    <s v="No"/>
    <s v="No"/>
    <s v="Close"/>
    <m/>
    <n v="2"/>
    <s v="purinitin902@gmail.com"/>
    <x v="2"/>
    <s v="Shop no 9 gali no 3 mamura sector 66"/>
    <s v="Sunil Kumar Singhania"/>
  </r>
  <r>
    <d v="2023-05-27T16:28:53"/>
    <x v="4"/>
    <m/>
    <x v="0"/>
    <s v="Om Trading Company"/>
    <n v="8077015163"/>
    <s v="Sanitary"/>
    <n v="8"/>
    <n v="200"/>
    <n v="50000"/>
    <s v="09AIJPC0487A1ZM"/>
    <s v="https://drive.google.com/open?id=1pWD6zOR5dnhHyOyLnh8JjXMCslcNcRls"/>
    <s v="AIJPC0487A"/>
    <s v="https://drive.google.com/open?id=1E6UehI5YWajNPAjN_ji3rVQJzP8fVMc3"/>
    <n v="30"/>
    <n v="5"/>
    <n v="10"/>
    <n v="9"/>
    <s v="Cement"/>
    <s v="Yes"/>
    <s v="No"/>
    <s v="No"/>
    <s v="Close"/>
    <m/>
    <n v="2"/>
    <s v="purinitin902@gmail.com"/>
    <x v="2"/>
    <s v="Khasra no 166 Village Mamura sector 66"/>
    <s v="Azad Chauhan"/>
  </r>
  <r>
    <d v="2023-05-29T15:48:06"/>
    <x v="5"/>
    <m/>
    <x v="0"/>
    <s v="Avon battery"/>
    <n v="9717077174"/>
    <s v="Electronic Devices"/>
    <n v="12"/>
    <n v="100"/>
    <n v="20000"/>
    <s v="09BSYPN3000L1Z9"/>
    <s v="https://drive.google.com/open?id=1WAYm4onTnPx2RdDNgsBtGjNQVJGT1rbS"/>
    <s v="BSYPN3000L"/>
    <s v="https://drive.google.com/open?id=1EFmKakluLQ2ELcKaPPiajkkjo_FmIprk"/>
    <n v="30"/>
    <n v="5"/>
    <n v="10"/>
    <n v="9"/>
    <s v="Battery"/>
    <s v="Yes"/>
    <s v="No"/>
    <s v="No"/>
    <s v="Close"/>
    <m/>
    <n v="3"/>
    <s v="purinitin902@gmail.com"/>
    <x v="2"/>
    <s v="Hoshiyarpur sector 51 near shivalik hospital"/>
    <s v="Firoz malik"/>
  </r>
  <r>
    <d v="2023-05-29T15:55:32"/>
    <x v="5"/>
    <m/>
    <x v="0"/>
    <s v="Rajdhani Chicken &amp; Foods"/>
    <n v="7417064065"/>
    <s v="Bags"/>
    <n v="10"/>
    <n v="200"/>
    <n v="40000"/>
    <s v="09ADKPF8294L1ZT"/>
    <s v="https://drive.google.com/open?id=1WIL020jJBvSHjovt8Vk2kbXX-_kKzY59"/>
    <s v="ADKPF8294L1ZT"/>
    <s v="https://drive.google.com/open?id=13npG11fr2Au6uj7lX1N_-hdiB4t_G2Ca"/>
    <n v="30"/>
    <n v="5"/>
    <n v="11"/>
    <n v="11"/>
    <s v="Chicken"/>
    <s v="Yes"/>
    <s v="No"/>
    <s v="No"/>
    <s v="Close"/>
    <m/>
    <n v="2"/>
    <s v="purinitin902@gmail.com"/>
    <x v="2"/>
    <s v="Hoshiyarpur sector 51 near shivalik hospital"/>
    <s v="Faizan"/>
  </r>
  <r>
    <d v="2023-05-30T11:47:55"/>
    <x v="6"/>
    <m/>
    <x v="0"/>
    <s v="Shiv Sanitary And Hardware"/>
    <n v="9810868685"/>
    <s v="Sanitary"/>
    <n v="8"/>
    <n v="100"/>
    <n v="50000"/>
    <s v="09AQPPK0463L1ZD"/>
    <m/>
    <s v="AQPPK0463L"/>
    <m/>
    <n v="30"/>
    <n v="10"/>
    <n v="10"/>
    <n v="10"/>
    <s v="Glass"/>
    <s v="No"/>
    <s v="No"/>
    <s v="No"/>
    <s v="Open"/>
    <m/>
    <n v="2"/>
    <s v="purinitin902@gmail.com"/>
    <x v="2"/>
    <s v="Opposite pillar no 231 hoshiyarpur sector 51"/>
    <s v="Puneet Kapoor"/>
  </r>
  <r>
    <d v="2023-05-30T16:11:10"/>
    <x v="6"/>
    <m/>
    <x v="0"/>
    <s v="Universal Plywood"/>
    <n v="8285916786"/>
    <s v="Furniture"/>
    <n v="8"/>
    <n v="200"/>
    <n v="50000"/>
    <s v="09BAGPS8890F1Z0"/>
    <m/>
    <s v="BAGPS8890F"/>
    <m/>
    <n v="30"/>
    <n v="6"/>
    <n v="10"/>
    <n v="9"/>
    <s v="Plywood"/>
    <s v="No"/>
    <s v="No"/>
    <s v="No"/>
    <s v="Open"/>
    <m/>
    <n v="2"/>
    <s v="purinitin902@gmail.com"/>
    <x v="2"/>
    <s v="Opposite pillar no 227 main road hoshiyarpur sector 51"/>
    <s v="Mohd Sahid"/>
  </r>
  <r>
    <d v="2023-05-30T19:48:33"/>
    <x v="6"/>
    <m/>
    <x v="0"/>
    <s v="Shiva Sanitary"/>
    <n v="9654067800"/>
    <s v="Sanitary"/>
    <n v="1"/>
    <n v="300"/>
    <n v="500"/>
    <s v="06ANJPK1477B1ZB"/>
    <m/>
    <s v="06AZB"/>
    <m/>
    <n v="30"/>
    <n v="10"/>
    <n v="11"/>
    <n v="6"/>
    <s v="Sanitary"/>
    <s v="No"/>
    <s v="No"/>
    <s v="No"/>
    <s v="Open"/>
    <m/>
    <n v="1"/>
    <s v="sabhishekkumar94@gmail.com"/>
    <x v="1"/>
    <s v="Metro pillar no 52 sikanderpur Gurgaon"/>
    <s v="Satinder"/>
  </r>
  <r>
    <d v="2023-05-30T16:23:21"/>
    <x v="6"/>
    <m/>
    <x v="0"/>
    <s v="Star Plywood"/>
    <n v="9891685227"/>
    <s v="Furniture"/>
    <n v="10"/>
    <n v="200"/>
    <n v="30000"/>
    <s v="09AKUPM9451B1ZP"/>
    <m/>
    <s v="AKUPM9451B"/>
    <m/>
    <n v="30"/>
    <n v="8"/>
    <n v="10"/>
    <n v="8"/>
    <s v="Plywood"/>
    <s v="Yes"/>
    <s v="No"/>
    <s v="No"/>
    <s v="Open"/>
    <m/>
    <n v="1"/>
    <s v="purinitin902@gmail.com"/>
    <x v="2"/>
    <s v="Village hoshiyarpur pillar no 232 sector 51"/>
    <s v="Moni"/>
  </r>
  <r>
    <d v="2023-05-30T16:29:04"/>
    <x v="6"/>
    <m/>
    <x v="0"/>
    <s v="Ganesh Trading Company"/>
    <n v="9958395702"/>
    <s v="Sanitary"/>
    <n v="7"/>
    <n v="100"/>
    <n v="20000"/>
    <s v="09AAOFG9508R1ZC"/>
    <m/>
    <s v="AAOFG9508R"/>
    <m/>
    <n v="30"/>
    <n v="10"/>
    <n v="11"/>
    <n v="8"/>
    <s v="Paint"/>
    <s v="Yes"/>
    <s v="No"/>
    <s v="No"/>
    <s v="Close"/>
    <m/>
    <n v="2"/>
    <s v="purinitin902@gmail.com"/>
    <x v="2"/>
    <s v="Main market hoshiyarpur sector 51"/>
    <s v="Anil Mittal"/>
  </r>
  <r>
    <d v="2023-05-30T19:43:46"/>
    <x v="6"/>
    <m/>
    <x v="0"/>
    <s v="Shiva Aluminium"/>
    <n v="9811407036"/>
    <s v="Hardware"/>
    <n v="2"/>
    <s v="200kg"/>
    <n v="500"/>
    <s v="06ANJPK1477B1ZB"/>
    <m/>
    <s v="06AZB"/>
    <m/>
    <n v="30"/>
    <n v="10"/>
    <s v="10:30am"/>
    <s v="6:30pm"/>
    <s v="Hardware"/>
    <s v="No"/>
    <s v="No"/>
    <s v="No"/>
    <s v="Open"/>
    <m/>
    <n v="1"/>
    <s v="sabhishekkumar94@gmail.com"/>
    <x v="1"/>
    <s v="Metro pillar no 52 sikanderpur Gurgaon"/>
    <s v="Deeprattan"/>
  </r>
  <r>
    <d v="2023-05-30T19:55:02"/>
    <x v="6"/>
    <m/>
    <x v="0"/>
    <s v="Shiva Tiles"/>
    <n v="9711475588"/>
    <s v="Sanitary"/>
    <n v="1"/>
    <n v="500"/>
    <n v="600"/>
    <s v="06ANJPK1477B1ZB"/>
    <m/>
    <s v="06AZB"/>
    <m/>
    <n v="30"/>
    <n v="15"/>
    <n v="11"/>
    <n v="6"/>
    <s v="Tiles"/>
    <s v="No"/>
    <s v="No"/>
    <s v="No"/>
    <s v="Open"/>
    <m/>
    <n v="1"/>
    <s v="sabhishekkumar94@gmail.com"/>
    <x v="1"/>
    <s v="Metro pillar no 52 sikanderpur Gurgaon"/>
    <s v="Sonu"/>
  </r>
  <r>
    <d v="2023-05-30T19:58:46"/>
    <x v="6"/>
    <m/>
    <x v="0"/>
    <s v="Neelkanth Hardware"/>
    <n v="9899205251"/>
    <s v="Hardware"/>
    <n v="1"/>
    <n v="500"/>
    <n v="500"/>
    <s v="06ANJPK1477B1ZB"/>
    <m/>
    <s v="06AZB"/>
    <m/>
    <n v="26"/>
    <n v="15"/>
    <n v="11"/>
    <n v="6"/>
    <s v="Hardware"/>
    <s v="No"/>
    <s v="No"/>
    <s v="No"/>
    <s v="Open"/>
    <m/>
    <n v="1"/>
    <s v="sabhishekkumar94@gmail.com"/>
    <x v="1"/>
    <s v="Metro pillar no 52 sikanderpur Gurgaon"/>
    <s v="Amit"/>
  </r>
  <r>
    <d v="2023-05-30T20:03:00"/>
    <x v="6"/>
    <m/>
    <x v="0"/>
    <s v="Shiva plywood"/>
    <n v="7795795795"/>
    <s v="Sanitary"/>
    <n v="2"/>
    <n v="500"/>
    <n v="500"/>
    <s v="06ANJPK1477B1ZB"/>
    <m/>
    <s v="06AZB"/>
    <m/>
    <n v="26"/>
    <n v="15"/>
    <n v="11"/>
    <n v="7"/>
    <s v="Plywood"/>
    <s v="No"/>
    <s v="No"/>
    <s v="No"/>
    <s v="Open"/>
    <m/>
    <n v="1"/>
    <s v="sabhishekkumar94@gmail.com"/>
    <x v="1"/>
    <s v="Metro pillar no 52"/>
    <s v="Rahul"/>
  </r>
  <r>
    <d v="2023-05-31T10:50:24"/>
    <x v="7"/>
    <m/>
    <x v="0"/>
    <s v="Sharma Electricals"/>
    <n v="8700560500"/>
    <s v="Electrical Appliances"/>
    <n v="8"/>
    <n v="100"/>
    <n v="10000"/>
    <s v="09AYHPS5068B2Z6"/>
    <m/>
    <s v="AYHPS5068B"/>
    <m/>
    <n v="30"/>
    <n v="5"/>
    <n v="9"/>
    <n v="11"/>
    <s v="Coller"/>
    <s v="Yes"/>
    <s v="Yes"/>
    <s v="No"/>
    <s v="Open"/>
    <m/>
    <n v="1"/>
    <s v="purinitin902@gmail.com"/>
    <x v="2"/>
    <s v="Shop no 2 vedram market hoshiyarpur sector 51"/>
    <s v="Anil Sharma"/>
  </r>
  <r>
    <d v="2023-05-31T18:43:59"/>
    <x v="7"/>
    <m/>
    <x v="0"/>
    <s v="Quality foam and furniture"/>
    <n v="9971925152"/>
    <s v="Furniture"/>
    <d v="2023-04-02T00:00:00"/>
    <n v="300"/>
    <n v="20000"/>
    <s v="09ccxpm9421n1zl"/>
    <m/>
    <s v="CXPM9421N"/>
    <m/>
    <n v="30"/>
    <n v="30"/>
    <n v="10"/>
    <n v="7"/>
    <s v="Furniture"/>
    <s v="No"/>
    <s v="No"/>
    <s v="No"/>
    <s v="Open"/>
    <m/>
    <n v="1"/>
    <s v="avanishsingh442@gmail.com"/>
    <x v="0"/>
    <s v="Shop no 11 Shalimar garden ext1 sahibabad ghaziabad"/>
    <s v="Nawazish khan"/>
  </r>
  <r>
    <d v="2023-06-01T12:23:30"/>
    <x v="8"/>
    <m/>
    <x v="1"/>
    <s v="Jain Cement&amp;Iron Traders"/>
    <n v="9810878056"/>
    <s v="Paints"/>
    <n v="2"/>
    <n v="500"/>
    <n v="500"/>
    <s v="06AAEFJ9169P1ZK"/>
    <m/>
    <s v="06AZK"/>
    <m/>
    <n v="26"/>
    <n v="10"/>
    <n v="11"/>
    <n v="6"/>
    <s v="W Cement"/>
    <s v="Yes"/>
    <s v="No"/>
    <s v="No"/>
    <s v="Open"/>
    <m/>
    <n v="1"/>
    <s v="sabhishekkumar94@gmail.com"/>
    <x v="1"/>
    <s v="Metro pillar no 60 , Sikanderpur, Gurgaon"/>
    <s v="Rajesh Jain"/>
  </r>
  <r>
    <d v="2023-06-01T21:14:47"/>
    <x v="8"/>
    <m/>
    <x v="1"/>
    <s v="Kitchen appliances"/>
    <n v="9811309138"/>
    <s v="Sanitary"/>
    <s v="Modular kitchen"/>
    <n v="200"/>
    <n v="20000"/>
    <s v="09AAHPC0588N1ZC"/>
    <m/>
    <s v="AHPC0588N1ZC"/>
    <m/>
    <n v="26"/>
    <n v="30"/>
    <n v="11"/>
    <n v="10"/>
    <s v="Electronic"/>
    <s v="No"/>
    <s v="No"/>
    <s v="No"/>
    <s v="Close"/>
    <m/>
    <n v="1"/>
    <s v="avanishsingh442@gmail.com"/>
    <x v="0"/>
    <s v="Shalimar garden shahibabad gaziyabad"/>
    <s v="Deepak"/>
  </r>
  <r>
    <d v="2023-06-04T10:04:27"/>
    <x v="9"/>
    <m/>
    <x v="1"/>
    <s v="ELIXIR VENTURE"/>
    <n v="8130182339"/>
    <s v="PVC Panels &amp; Tiles"/>
    <n v="2"/>
    <n v="200"/>
    <n v="20000"/>
    <n v="9"/>
    <m/>
    <s v="PRPB6654E"/>
    <m/>
    <n v="28"/>
    <n v="20"/>
    <n v="11"/>
    <n v="8"/>
    <s v="Pvc"/>
    <s v="No"/>
    <s v="No"/>
    <s v="No"/>
    <s v="Open"/>
    <m/>
    <n v="1"/>
    <s v="avanishsingh442@gmail.com"/>
    <x v="0"/>
    <s v="Radhey shyam park sector -5 Rajendra nagar shahibabad gaziyabad"/>
    <s v="Yash jha"/>
  </r>
  <r>
    <d v="2023-06-05T20:20:46"/>
    <x v="10"/>
    <m/>
    <x v="1"/>
    <s v="LIVING PLUS INDIA"/>
    <n v="9999038132"/>
    <s v="Furniture"/>
    <n v="2"/>
    <n v="300"/>
    <n v="20000"/>
    <s v="09AAKFL4625L1ZV"/>
    <m/>
    <s v="AKFL4625L"/>
    <m/>
    <n v="28"/>
    <n v="20"/>
    <n v="11"/>
    <n v="9"/>
    <s v="Bed"/>
    <s v="No"/>
    <s v="Yes"/>
    <s v="No"/>
    <s v="Close"/>
    <m/>
    <n v="1"/>
    <s v="avinishk@handover.in"/>
    <x v="0"/>
    <s v="Site 4 shahibabad gaziyabad"/>
    <s v="Khan"/>
  </r>
  <r>
    <d v="2023-06-07T22:20:07"/>
    <x v="11"/>
    <m/>
    <x v="1"/>
    <s v="RJ. Hardware"/>
    <n v="9911113943"/>
    <s v="Hardware"/>
    <n v="2"/>
    <n v="500"/>
    <n v="300"/>
    <s v="06BE1PY9133D1Z8"/>
    <m/>
    <s v="06BZ8"/>
    <m/>
    <n v="26"/>
    <n v="10"/>
    <n v="10"/>
    <n v="6"/>
    <s v="Fom"/>
    <s v="No"/>
    <s v="No"/>
    <s v="No"/>
    <s v="Close"/>
    <m/>
    <n v="1"/>
    <s v="sabhishekkumar94@gmail.com"/>
    <x v="1"/>
    <s v="Shop no 2 Ground floor, Mohit Complex, Metro pillar no 59, Sikanderpur Gurgaon"/>
    <s v="Kushal yadav"/>
  </r>
  <r>
    <d v="2023-06-09T17:39:40"/>
    <x v="12"/>
    <m/>
    <x v="1"/>
    <s v="Shiv shakti"/>
    <n v="9793676756"/>
    <s v="Furniture"/>
    <n v="5"/>
    <s v="100 kg"/>
    <n v="15000"/>
    <m/>
    <m/>
    <s v="09EYRPK2581R1Z8"/>
    <m/>
    <n v="4"/>
    <n v="10"/>
    <n v="11"/>
    <n v="8"/>
    <s v="No"/>
    <s v="No"/>
    <s v="No"/>
    <s v="Yes"/>
    <s v="Open"/>
    <m/>
    <n v="1"/>
    <s v="rohitg@handover.in"/>
    <x v="3"/>
    <s v="117/P - 1/1040 B shivpuri kakadev"/>
    <s v="Shiv"/>
  </r>
  <r>
    <d v="2023-06-20T16:08:30"/>
    <x v="13"/>
    <m/>
    <x v="1"/>
    <s v="Divyam Sales Corporation"/>
    <n v="9250286970"/>
    <s v="Sanitary"/>
    <n v="4"/>
    <n v="200"/>
    <n v="50000"/>
    <s v="09BKBPJ7170A1ZG"/>
    <s v="https://drive.google.com/open?id=13snMrvQLUmh5h3xZh8gI84Hyx5ItwE4I"/>
    <s v="BKBPJ7170A"/>
    <s v="https://drive.google.com/open?id=1x-fXjM3tWUnosQLg74-y6H3aY34VdBH8"/>
    <n v="30"/>
    <n v="10"/>
    <n v="10"/>
    <n v="11"/>
    <s v="Pipes"/>
    <s v="No"/>
    <s v="No"/>
    <s v="No"/>
    <s v="Close"/>
    <m/>
    <n v="1"/>
    <s v="nitinp@handover.in"/>
    <x v="2"/>
    <s v="F 62 sector 9 Noida"/>
    <s v="Rishab Jain"/>
  </r>
  <r>
    <d v="2023-06-21T11:17:19"/>
    <x v="14"/>
    <m/>
    <x v="1"/>
    <s v="Wave India Pvt Ltd"/>
    <n v="9821000310"/>
    <s v="Sanitary"/>
    <n v="4"/>
    <n v="300"/>
    <n v="50000"/>
    <s v="09AADCW5467F1LF"/>
    <s v="https://drive.google.com/open?id=1-MopbVW_rbTiE56wvfi8wTTxooe2m4Bq"/>
    <s v="AADCW5467F"/>
    <s v="https://drive.google.com/open?id=1LiMNnJ8hG02FIITQw1qfYSy8MAAJf4me"/>
    <n v="30"/>
    <n v="11"/>
    <n v="10"/>
    <n v="10"/>
    <s v="Chemical"/>
    <s v="No"/>
    <s v="No"/>
    <s v="No"/>
    <s v="Open"/>
    <m/>
    <n v="2"/>
    <s v="nitinp@handover.in"/>
    <x v="2"/>
    <s v="Zero number road Ghitorni"/>
    <s v="Naveen Mehta"/>
  </r>
  <r>
    <d v="2023-06-21T17:01:49"/>
    <x v="14"/>
    <m/>
    <x v="1"/>
    <s v="Bharat electricals and appliances"/>
    <n v="9311443386"/>
    <s v="Electrical Appliances"/>
    <n v="6"/>
    <n v="200"/>
    <n v="50000"/>
    <s v="09AWCPN3047L1Z9"/>
    <s v="https://drive.google.com/open?id=1iL-kmuG3vXSc5mshEo61leuMcRkjBkwD"/>
    <s v="AWCPN3047L"/>
    <s v="https://drive.google.com/open?id=1UdkfKc5b9R5Q0qx6QG2VkfakVCQKuVmC"/>
    <n v="30"/>
    <n v="10"/>
    <n v="10"/>
    <n v="10"/>
    <s v="Electronic"/>
    <s v="No"/>
    <s v="No"/>
    <s v="No"/>
    <s v="Open"/>
    <m/>
    <n v="1"/>
    <s v="nitinp@handover.in"/>
    <x v="2"/>
    <s v="G 109 Sector 9 Noida"/>
    <s v="Bharat Nagpal"/>
  </r>
  <r>
    <d v="2023-06-21T17:35:42"/>
    <x v="14"/>
    <m/>
    <x v="1"/>
    <s v="JKM Works"/>
    <n v="9311443386"/>
    <s v="Sanitary"/>
    <n v="5"/>
    <n v="150"/>
    <n v="50000"/>
    <s v="09AAJPG8117F3ZO"/>
    <s v="https://drive.google.com/open?id=19dJOBAkB7YVwnK0sf3j2hfnVwfFWHk62"/>
    <s v="AAJPG8117F"/>
    <s v="https://drive.google.com/open?id=1hRA8amsuJgGQSvvg9zckVvgexdSybGNh"/>
    <n v="30"/>
    <n v="10"/>
    <n v="10"/>
    <n v="10"/>
    <s v="Tiles"/>
    <s v="No"/>
    <s v="No"/>
    <s v="No"/>
    <s v="Open"/>
    <m/>
    <n v="2"/>
    <s v="nitinp@handover.in"/>
    <x v="2"/>
    <s v="G 4 sector 9 Noida"/>
    <s v="Raveen Gupta"/>
  </r>
  <r>
    <d v="2023-06-21T21:20:53"/>
    <x v="14"/>
    <m/>
    <x v="1"/>
    <s v="Maa furniture house"/>
    <n v="7007636348"/>
    <s v="Furniture"/>
    <n v="5"/>
    <n v="150"/>
    <n v="15000"/>
    <m/>
    <m/>
    <s v="24AAEFM2443B1ZX"/>
    <m/>
    <n v="4"/>
    <n v="15"/>
    <n v="10"/>
    <n v="8"/>
    <s v="No"/>
    <s v="No"/>
    <s v="No"/>
    <s v="No"/>
    <s v="Open"/>
    <m/>
    <n v="1"/>
    <s v="rohitg@handover.in"/>
    <x v="3"/>
    <s v="105/709 furniture market heeraganj kanpur"/>
    <s v="Saurabh jaiswal"/>
  </r>
  <r>
    <d v="2023-06-21T21:25:15"/>
    <x v="14"/>
    <m/>
    <x v="1"/>
    <s v="S.M Gupta &amp; Sons"/>
    <n v="9793676556"/>
    <s v="Furniture"/>
    <n v="5"/>
    <s v="150kg"/>
    <n v="15000"/>
    <m/>
    <m/>
    <s v="20AAEFM2873B1ZX"/>
    <m/>
    <n v="4"/>
    <n v="15"/>
    <n v="10"/>
    <n v="8"/>
    <s v="No"/>
    <s v="No"/>
    <s v="No"/>
    <s v="No"/>
    <s v="Open"/>
    <m/>
    <n v="1"/>
    <s v="rohitg@handover.in"/>
    <x v="3"/>
    <s v="87/6 Heeraganj kanpur"/>
    <s v="Somesh Gupta"/>
  </r>
  <r>
    <d v="2023-06-21T21:29:23"/>
    <x v="14"/>
    <m/>
    <x v="1"/>
    <s v="Radhika furniture"/>
    <n v="8175968781"/>
    <s v="Furniture"/>
    <n v="5"/>
    <s v="100kg"/>
    <n v="15000"/>
    <m/>
    <m/>
    <s v="14AAPQM5462B1ZX"/>
    <m/>
    <n v="4"/>
    <n v="10"/>
    <n v="10"/>
    <n v="8"/>
    <s v="No"/>
    <s v="No"/>
    <s v="No"/>
    <s v="Yes"/>
    <s v="Open"/>
    <m/>
    <n v="1"/>
    <s v="rohitg@handover.in"/>
    <x v="3"/>
    <s v="86/6 Heeraganj kanpur"/>
    <s v="Sunil Kumar Sharma"/>
  </r>
  <r>
    <d v="2023-06-21T21:38:31"/>
    <x v="14"/>
    <m/>
    <x v="1"/>
    <s v="Deep Electronics"/>
    <n v="9044292397"/>
    <s v="Electronic Devices"/>
    <n v="5"/>
    <s v="50kg"/>
    <n v="15000"/>
    <m/>
    <m/>
    <s v="17AAKHD2443B1ZX"/>
    <m/>
    <n v="4"/>
    <n v="15"/>
    <n v="10"/>
    <n v="8"/>
    <s v="No"/>
    <s v="No"/>
    <s v="No"/>
    <s v="No"/>
    <s v="Open"/>
    <m/>
    <n v="1"/>
    <s v="rohitg@handover.in"/>
    <x v="3"/>
    <s v="Shop no 0-6 malviya vihar karrahi main road kanpur"/>
    <s v="Deep"/>
  </r>
  <r>
    <d v="2023-06-21T21:48:15"/>
    <x v="14"/>
    <m/>
    <x v="1"/>
    <s v="Ogaan "/>
    <n v="9839474475"/>
    <s v="Furniture"/>
    <n v="5"/>
    <s v="100kg"/>
    <n v="15000"/>
    <m/>
    <m/>
    <s v="23AAGDR2764B1ZX"/>
    <m/>
    <n v="4"/>
    <n v="15"/>
    <n v="10"/>
    <n v="8"/>
    <s v="No"/>
    <s v="No"/>
    <s v="No"/>
    <s v="Yes"/>
    <s v="Open"/>
    <m/>
    <n v="2"/>
    <s v="rohitg@handover.in"/>
    <x v="3"/>
    <s v="106/371 jareeb chowki kanpur"/>
    <s v="Balram Khalwani"/>
  </r>
  <r>
    <d v="2023-06-21T21:53:04"/>
    <x v="14"/>
    <m/>
    <x v="1"/>
    <s v="All Mega Mart"/>
    <n v="8573995555"/>
    <s v="Electrical Appliances"/>
    <n v="10"/>
    <s v="40kg"/>
    <n v="10000"/>
    <m/>
    <m/>
    <s v="32AHRTD4632B1ZX"/>
    <m/>
    <n v="4"/>
    <n v="15"/>
    <n v="10"/>
    <n v="9"/>
    <s v="No"/>
    <s v="No"/>
    <s v="Yes"/>
    <s v="No"/>
    <s v="Open"/>
    <m/>
    <n v="1"/>
    <s v="rohitg@handover.in"/>
    <x v="3"/>
    <s v="255 panki road kalyanpur kanpur"/>
    <s v="Rajesh Chauhan"/>
  </r>
  <r>
    <d v="2023-06-21T21:56:32"/>
    <x v="14"/>
    <m/>
    <x v="1"/>
    <s v="Varun ply Agency"/>
    <n v="9935692855"/>
    <s v="Furniture"/>
    <n v="5"/>
    <s v="50kg"/>
    <n v="10000"/>
    <m/>
    <m/>
    <s v="43ABGDT7543B1ZX"/>
    <m/>
    <n v="4"/>
    <n v="15"/>
    <n v="10"/>
    <n v="9"/>
    <s v="No"/>
    <s v="No"/>
    <s v="No"/>
    <s v="No"/>
    <s v="Open"/>
    <m/>
    <n v="1"/>
    <s v="rohitg@handover.in"/>
    <x v="3"/>
    <s v="87/6 Heeraganj kanpur"/>
    <s v="Satish kumar"/>
  </r>
  <r>
    <d v="2023-06-21T22:00:13"/>
    <x v="14"/>
    <m/>
    <x v="1"/>
    <s v="Gurav furniture"/>
    <n v="7860000888"/>
    <s v="Furniture"/>
    <n v="5"/>
    <s v="50kg"/>
    <n v="15000"/>
    <m/>
    <m/>
    <s v="32AHUT4357P1ZX"/>
    <m/>
    <n v="4"/>
    <n v="15"/>
    <n v="10"/>
    <n v="8"/>
    <s v="No"/>
    <s v="No"/>
    <s v="No"/>
    <s v="No"/>
    <s v="Open"/>
    <m/>
    <n v="1"/>
    <s v="rohitg@handover.in"/>
    <x v="3"/>
    <s v="87/6 Heeraganj kanpur"/>
    <s v="Gaurav Gupta"/>
  </r>
  <r>
    <d v="2023-06-22T16:19:39"/>
    <x v="15"/>
    <m/>
    <x v="1"/>
    <s v="Gopal furniture &amp; plywood"/>
    <n v="8840981837"/>
    <s v="Furniture"/>
    <n v="5"/>
    <s v="50kg"/>
    <n v="15000"/>
    <m/>
    <m/>
    <s v="43AHDRT6534B1FX"/>
    <m/>
    <n v="4"/>
    <n v="15"/>
    <n v="10"/>
    <n v="8"/>
    <s v="No"/>
    <s v="No"/>
    <s v="No"/>
    <s v="No"/>
    <s v="Open"/>
    <m/>
    <n v="1"/>
    <s v="rohitg@handover.in"/>
    <x v="3"/>
    <s v="1102 awash vikash-3 panki road kalyanpur kanpur"/>
    <s v="Gopal"/>
  </r>
  <r>
    <d v="2023-06-22T16:25:12"/>
    <x v="15"/>
    <m/>
    <x v="1"/>
    <s v="Brahmdev enterprises"/>
    <n v="9169587883"/>
    <s v="Furniture"/>
    <n v="3"/>
    <s v="50kg"/>
    <n v="15000"/>
    <m/>
    <m/>
    <s v="37AFRYD8665B1ZX"/>
    <m/>
    <n v="4"/>
    <n v="15"/>
    <n v="10"/>
    <n v="8"/>
    <s v="No"/>
    <s v="No"/>
    <s v="No"/>
    <s v="No"/>
    <s v="Open"/>
    <m/>
    <n v="1"/>
    <s v="rohitg@handover.in"/>
    <x v="3"/>
    <s v="Araji 255, 3A purana gais godam panki road kalyanpur kanpur"/>
    <s v="Ujjwal Gupta"/>
  </r>
  <r>
    <d v="2023-06-22T16:29:48"/>
    <x v="15"/>
    <m/>
    <x v="1"/>
    <s v="Shri Hari Om plywood"/>
    <n v="7905066587"/>
    <s v="Furniture"/>
    <n v="3"/>
    <s v="50kg"/>
    <n v="15000"/>
    <m/>
    <m/>
    <s v="21AGGTRT5543B1ZX"/>
    <m/>
    <n v="4"/>
    <n v="15"/>
    <n v="10"/>
    <n v="8"/>
    <s v="No"/>
    <s v="No"/>
    <s v="No"/>
    <s v="No"/>
    <s v="Open"/>
    <m/>
    <n v="1"/>
    <s v="rohitg@handover.in"/>
    <x v="3"/>
    <s v="Mahaveer Puram panki road Kalyanpur Kanpur"/>
    <s v="Laki verma"/>
  </r>
  <r>
    <d v="2023-06-24T21:52:08"/>
    <x v="16"/>
    <m/>
    <x v="1"/>
    <s v="Dharma Trading company"/>
    <n v="9810423979"/>
    <s v="Electronic Devices"/>
    <n v="7"/>
    <n v="200"/>
    <n v="50000"/>
    <s v="09CDNPB1545B1ZX"/>
    <s v="https://drive.google.com/open?id=1KcssQlbGP8ilqCIRI2hFdM2YGE5QQBBc"/>
    <s v="CDNPB1545B"/>
    <s v="https://drive.google.com/open?id=1_FCsE1s44Iu6vjel704i39E5ERMRyO1T"/>
    <n v="30"/>
    <n v="10"/>
    <n v="10"/>
    <n v="10"/>
    <s v="Electricals"/>
    <s v="No"/>
    <s v="No"/>
    <s v="No"/>
    <s v="Open"/>
    <m/>
    <n v="1"/>
    <s v="nitinp@handover.in"/>
    <x v="2"/>
    <s v="D 150 yadav market sector 51"/>
    <s v="Bhumik"/>
  </r>
  <r>
    <d v="2023-06-24T22:13:24"/>
    <x v="16"/>
    <m/>
    <x v="1"/>
    <s v="Surya sales care"/>
    <n v="9971678281"/>
    <s v="Automobile spares"/>
    <n v="2"/>
    <n v="500"/>
    <n v="500"/>
    <s v="06AIUPM70"/>
    <m/>
    <s v="06M70"/>
    <m/>
    <n v="26"/>
    <n v="15"/>
    <n v="9"/>
    <n v="8"/>
    <s v="automobiles spare parts"/>
    <s v="No"/>
    <s v="No"/>
    <s v="No"/>
    <s v="Close"/>
    <m/>
    <n v="1"/>
    <s v="sabhishekkumar94@gmail.com"/>
    <x v="1"/>
    <s v="Bada bajar Vasai Road Gurgaon"/>
    <s v="Omveer"/>
  </r>
  <r>
    <d v="2023-06-24T22:19:23"/>
    <x v="16"/>
    <m/>
    <x v="1"/>
    <s v="Suresh traders"/>
    <n v="9873323253"/>
    <s v="Paints"/>
    <s v="Paints"/>
    <n v="250"/>
    <n v="400"/>
    <s v="06BC1PC2581B1Z4"/>
    <m/>
    <s v="06BZ4"/>
    <m/>
    <n v="26"/>
    <n v="25"/>
    <n v="9"/>
    <n v="8"/>
    <s v="Paints paints"/>
    <s v="No"/>
    <s v="No"/>
    <s v="No"/>
    <s v="Open"/>
    <m/>
    <n v="1"/>
    <s v="sabhishekkumar94@gmail.com"/>
    <x v="1"/>
    <s v="Bada bazar Vasai Road Gurgaon"/>
    <s v="Suresh"/>
  </r>
  <r>
    <d v="2023-06-24T22:24:30"/>
    <x v="16"/>
    <m/>
    <x v="1"/>
    <s v="Vishnu Timbers"/>
    <n v="9910016545"/>
    <s v="Furniture"/>
    <n v="1"/>
    <n v="650"/>
    <n v="750"/>
    <s v="06AWPTS1402K1Z8"/>
    <m/>
    <s v="06AZ8"/>
    <m/>
    <n v="26"/>
    <n v="25"/>
    <n v="9"/>
    <n v="8"/>
    <s v="Timber"/>
    <s v="No"/>
    <s v="No"/>
    <s v="No"/>
    <s v="Open"/>
    <m/>
    <n v="1"/>
    <s v="sabhishekkumar94@gmail.com"/>
    <x v="1"/>
    <s v="Bada bajar Vasai Road Gurgaon"/>
    <s v="Vishnu Timber"/>
  </r>
  <r>
    <d v="2023-06-28T22:29:21"/>
    <x v="17"/>
    <m/>
    <x v="1"/>
    <s v="YGL TIMBER"/>
    <n v="9810583713"/>
    <s v="Furniture"/>
    <n v="1"/>
    <n v="600"/>
    <n v="800"/>
    <s v="06DTVPK6455C1ZB"/>
    <m/>
    <s v="06DZB"/>
    <m/>
    <n v="26"/>
    <n v="30"/>
    <n v="9"/>
    <n v="7"/>
    <s v="Wooden"/>
    <s v="No"/>
    <s v="No"/>
    <s v="No"/>
    <s v="Open"/>
    <m/>
    <n v="1"/>
    <s v="kumarabhishek23577@gmail.com"/>
    <x v="1"/>
    <s v="_x000a_SHIVA JI NAGAR SEC11 Gurgaon"/>
    <s v="YGL Timber"/>
  </r>
  <r>
    <d v="2023-06-28T22:35:37"/>
    <x v="17"/>
    <m/>
    <x v="1"/>
    <s v="Ottotek Automotive India LLP"/>
    <n v="8744844744"/>
    <s v="Furniture"/>
    <n v="1"/>
    <n v="500"/>
    <n v="700"/>
    <s v="06AAIF04230GIZI"/>
    <m/>
    <s v="06AZI"/>
    <m/>
    <n v="26"/>
    <n v="25"/>
    <n v="9"/>
    <n v="7"/>
    <s v="Wooden"/>
    <s v="No"/>
    <s v="No"/>
    <s v="No"/>
    <s v="Open"/>
    <m/>
    <n v="1"/>
    <s v="kumarabhishek23577@gmail.com"/>
    <x v="1"/>
    <s v="_x000a_SHIVAJI NAGAR SEC11 Gurgaon"/>
    <s v="Ottotek Automotive India LLP"/>
  </r>
  <r>
    <d v="2023-06-29T23:23:22"/>
    <x v="18"/>
    <m/>
    <x v="1"/>
    <s v="Goel collection"/>
    <n v="9899189430"/>
    <s v="Clothes"/>
    <n v="1"/>
    <n v="100"/>
    <n v="500"/>
    <s v="06ADPPG1976K1Z4"/>
    <m/>
    <s v="06AZ4"/>
    <m/>
    <n v="26"/>
    <n v="20"/>
    <n v="9"/>
    <n v="7"/>
    <s v="Clothes"/>
    <s v="No"/>
    <s v="No"/>
    <s v="No"/>
    <s v="Close"/>
    <m/>
    <n v="1"/>
    <s v="kumarabhishek23577@gmail.com"/>
    <x v="1"/>
    <s v="Sadar bazar Gurgaon"/>
    <s v="Goel collection"/>
  </r>
  <r>
    <d v="2023-06-30T06:27:04"/>
    <x v="18"/>
    <m/>
    <x v="1"/>
    <s v="Rishabh batteries"/>
    <n v="9899805074"/>
    <s v="Electrical Appliances"/>
    <n v="1"/>
    <n v="1"/>
    <n v="5000"/>
    <s v="07ADFPA1057P1ZK"/>
    <m/>
    <s v="ADFPA1057P"/>
    <m/>
    <n v="26"/>
    <n v="40"/>
    <n v="11"/>
    <n v="7"/>
    <s v="battery anverter"/>
    <s v="No"/>
    <s v="No"/>
    <s v="No"/>
    <s v="Close"/>
    <m/>
    <n v="1"/>
    <s v="avinishk@handover.in"/>
    <x v="0"/>
    <s v="Geeta colony Delhi 110031"/>
    <s v="Rishabh kumar"/>
  </r>
  <r>
    <d v="2023-07-05T21:32:53"/>
    <x v="19"/>
    <m/>
    <x v="2"/>
    <s v="Shree Jain Stone World"/>
    <n v="9873607751"/>
    <s v="Furniture"/>
    <n v="2"/>
    <n v="1000"/>
    <n v="3000"/>
    <s v="06AHPJ8082H2Z4"/>
    <m/>
    <s v="06AZ4"/>
    <m/>
    <n v="26"/>
    <n v="25"/>
    <n v="9"/>
    <n v="7"/>
    <s v="Marwal"/>
    <s v="Yes"/>
    <s v="No"/>
    <s v="No"/>
    <s v="Open"/>
    <m/>
    <n v="1"/>
    <s v="abhisheks@handover.in"/>
    <x v="1"/>
    <s v="_x000a_PLOT NO 77,SEC 34 GURGAON"/>
    <s v="Shree Jain Stone World"/>
  </r>
  <r>
    <d v="2023-07-05T21:34:40"/>
    <x v="19"/>
    <m/>
    <x v="2"/>
    <s v="AKBD Home LLP"/>
    <n v="8527928175"/>
    <s v="Electronic Devices"/>
    <n v="5"/>
    <n v="150"/>
    <n v="50000"/>
    <s v="07ACBFA4087E1ZM"/>
    <s v="https://drive.google.com/open?id=1P2_E5txGYFOq_HwnDMtCF8eo_e7yR0xa"/>
    <s v="ACBFA4087E"/>
    <s v="https://drive.google.com/open?id=1xPDDiRi6rkJXd_2bYDqT7bsQkntewPlh"/>
    <n v="30"/>
    <n v="10"/>
    <n v="10"/>
    <n v="10"/>
    <s v="Chimney"/>
    <s v="No"/>
    <s v="No"/>
    <s v="No"/>
    <s v="Close"/>
    <m/>
    <n v="1"/>
    <s v="nitinp@handover.in"/>
    <x v="2"/>
    <s v="New Ashok Nagar Delhi"/>
    <s v="Aditya"/>
  </r>
  <r>
    <d v="2023-07-05T21:43:57"/>
    <x v="19"/>
    <m/>
    <x v="2"/>
    <s v="SITLA MARBALS"/>
    <n v="9811475554"/>
    <s v="Furniture"/>
    <n v="1"/>
    <n v="800"/>
    <n v="2000"/>
    <s v="06AYJPS5845A1ZC"/>
    <m/>
    <n v="9811475554"/>
    <m/>
    <n v="26"/>
    <n v="25"/>
    <n v="9"/>
    <n v="7"/>
    <s v="Marble"/>
    <s v="Yes"/>
    <s v="No"/>
    <s v="No"/>
    <s v="Open"/>
    <m/>
    <n v="1"/>
    <s v="abhisheks@handover.in"/>
    <x v="1"/>
    <s v="_x000a_SEC 34 Gurgaon"/>
    <s v="Sitla marbel"/>
  </r>
  <r>
    <d v="2023-07-05T21:57:18"/>
    <x v="19"/>
    <m/>
    <x v="2"/>
    <s v="Nemi nath Hardware Store"/>
    <n v="9990788859"/>
    <s v="Hardware"/>
    <n v="2"/>
    <n v="500"/>
    <n v="500"/>
    <s v="06AIGPJ8984N1ZF"/>
    <m/>
    <s v="06AZF"/>
    <m/>
    <n v="26"/>
    <n v="10"/>
    <n v="9"/>
    <n v="7"/>
    <s v="Hardware"/>
    <s v="No"/>
    <s v="No"/>
    <s v="No"/>
    <s v="Open"/>
    <m/>
    <n v="1"/>
    <s v="abhisheks@handover.in"/>
    <x v="1"/>
    <s v="Badshahpur sector 38 Gurgaon"/>
    <s v="Nemi nath Hardware Store"/>
  </r>
  <r>
    <d v="2023-07-07T00:41:26"/>
    <x v="20"/>
    <m/>
    <x v="2"/>
    <s v="Harsh Sharma"/>
    <n v="9478342311"/>
    <s v="Books &amp; Stationery"/>
    <n v="1"/>
    <s v="50kg"/>
    <n v="500"/>
    <s v="09JSDUW5234S1ZE"/>
    <m/>
    <s v="JSDUW5234S"/>
    <m/>
    <n v="30"/>
    <n v="100"/>
    <s v="10am"/>
    <s v="8PM"/>
    <s v="books"/>
    <s v="No"/>
    <s v="No"/>
    <s v="No"/>
    <s v="Close"/>
    <m/>
    <n v="2"/>
    <s v="fa8802528717@gmail.com"/>
    <x v="4"/>
    <s v="Garg Traders"/>
    <s v="Harsh Sharma"/>
  </r>
  <r>
    <d v="2023-07-07T00:45:17"/>
    <x v="20"/>
    <m/>
    <x v="2"/>
    <s v="Aadavan"/>
    <n v="9583946371"/>
    <s v="Furniture"/>
    <n v="2"/>
    <n v="100"/>
    <n v="1000"/>
    <s v="09FUDCH2831V1ZE"/>
    <m/>
    <s v="FUDCH2831V"/>
    <m/>
    <n v="20"/>
    <n v="50"/>
    <s v="9AM"/>
    <s v="10pm"/>
    <s v="furniture"/>
    <s v="Yes"/>
    <s v="No"/>
    <s v="Yes"/>
    <s v="Open"/>
    <m/>
    <n v="1"/>
    <s v="fa8802528717@gmail.com"/>
    <x v="4"/>
    <s v="sahibabad"/>
    <s v="Aadavan"/>
  </r>
  <r>
    <d v="2023-07-07T00:48:44"/>
    <x v="20"/>
    <m/>
    <x v="2"/>
    <s v="Tripathi ji"/>
    <n v="8850347362"/>
    <s v="Furniture"/>
    <n v="1"/>
    <n v="50"/>
    <n v="1"/>
    <s v="09DHIED1234Q1ZE"/>
    <m/>
    <s v="DHIED1234Q"/>
    <m/>
    <n v="20"/>
    <n v="25"/>
    <s v="11am"/>
    <s v="7pm"/>
    <s v="furniture"/>
    <s v="No"/>
    <s v="No"/>
    <s v="No"/>
    <s v="Close"/>
    <m/>
    <n v="1"/>
    <s v="fa8802528717@gmail.com"/>
    <x v="4"/>
    <s v="nd floor, 441/8, Nyay Khand-III, opp. ORANGE COUNTY, Society, Indirapuram, Ghaziabad, Uttar Pradesh 201014"/>
    <s v="tripathi ji"/>
  </r>
  <r>
    <d v="2023-07-07T00:52:11"/>
    <x v="20"/>
    <m/>
    <x v="2"/>
    <s v="amit sharma"/>
    <n v="7798413828"/>
    <s v="Furniture"/>
    <n v="1"/>
    <n v="20"/>
    <n v="700"/>
    <s v="09AXDEO9832A1ZE"/>
    <m/>
    <s v="AXDEO9832A"/>
    <m/>
    <n v="11"/>
    <n v="25"/>
    <s v="11am"/>
    <s v="7pm"/>
    <s v="furniture"/>
    <s v="No"/>
    <s v="Yes"/>
    <s v="Yes"/>
    <s v="Open"/>
    <m/>
    <n v="2"/>
    <s v="fa8802528717@gmail.com"/>
    <x v="4"/>
    <s v="J9V2+CJH, Gyan Khand II, Indirapuram, Ghaziabad, Uttar Pradesh 201014"/>
    <s v="Amit Sharma"/>
  </r>
  <r>
    <d v="2023-07-07T00:59:56"/>
    <x v="20"/>
    <m/>
    <x v="2"/>
    <s v="aakav"/>
    <n v="9572455573"/>
    <s v="Furniture"/>
    <n v="3"/>
    <n v="50"/>
    <n v="1000"/>
    <s v="09URJFD4481X1ZW"/>
    <m/>
    <s v="URJFD4481X"/>
    <m/>
    <n v="20"/>
    <n v="50"/>
    <s v="10am"/>
    <s v="7pm"/>
    <s v="furniture"/>
    <s v="No"/>
    <s v="No"/>
    <s v="No"/>
    <s v="Close"/>
    <m/>
    <n v="1"/>
    <s v="fa8802528717@gmail.com"/>
    <x v="4"/>
    <s v="Kala Pathar Rd, Niti Khand I, Indirapuram, Ghaziabad, Uttar Pradesh 201014_x000a_"/>
    <s v="aakav"/>
  </r>
  <r>
    <d v="2023-07-07T01:03:17"/>
    <x v="20"/>
    <m/>
    <x v="2"/>
    <s v="Gaurav Sharma"/>
    <n v="8890312310"/>
    <s v="Furniture"/>
    <n v="1"/>
    <n v="40"/>
    <n v="900"/>
    <s v="09JNCDH9912A1ZE"/>
    <m/>
    <s v="JNCDH9912A"/>
    <m/>
    <n v="30"/>
    <n v="50"/>
    <n v="10"/>
    <n v="8"/>
    <s v="furniture"/>
    <s v="No"/>
    <s v="No"/>
    <s v="No"/>
    <s v="Close"/>
    <m/>
    <n v="1"/>
    <s v="fa8802528717@gmail.com"/>
    <x v="4"/>
    <s v="J9HQ+4Q8, Chhajarshi, Main Road, Block J, Sector 63, Noida, Uttar Pradesh 201301"/>
    <s v="Gaurav Sharma"/>
  </r>
  <r>
    <d v="2023-07-07T01:06:40"/>
    <x v="20"/>
    <m/>
    <x v="2"/>
    <s v="Sakshamv Yadav Jatav"/>
    <n v="9859123410"/>
    <s v="Furniture"/>
    <n v="10"/>
    <n v="10"/>
    <n v="900"/>
    <s v="09UDCFH2647Q1ZE"/>
    <m/>
    <s v="UDCFH2647Q"/>
    <m/>
    <n v="11"/>
    <n v="100"/>
    <s v="7AM"/>
    <s v="10pm"/>
    <s v="furniture"/>
    <s v="No"/>
    <s v="No"/>
    <s v="No"/>
    <s v="Close"/>
    <m/>
    <n v="4"/>
    <s v="fa8802528717@gmail.com"/>
    <x v="4"/>
    <s v="Shop No.76, Aavas Vikas Colony, Navyug Market, Naya Ganj, Ghaziabad, Uttar Pradesh"/>
    <s v="Sakshamv Yadav Jatav"/>
  </r>
  <r>
    <d v="2023-07-07T01:11:18"/>
    <x v="20"/>
    <m/>
    <x v="2"/>
    <s v="Lala Sharma"/>
    <n v="8958412319"/>
    <s v="Furniture"/>
    <n v="2"/>
    <n v="100"/>
    <n v="800"/>
    <s v="09JWUWX231LA1ZE"/>
    <m/>
    <s v="JWUWX231L"/>
    <m/>
    <n v="26"/>
    <n v="40"/>
    <n v="10"/>
    <n v="9"/>
    <s v="furntire"/>
    <s v="No"/>
    <s v="No"/>
    <s v="No"/>
    <s v="Close"/>
    <m/>
    <n v="1"/>
    <s v="fa8802528717@gmail.com"/>
    <x v="4"/>
    <s v="Shop No. 98, Near Post Office, Hapur Rd, Navyug Market, Naya Ganj, Ghaziabad, Uttar Pradesh"/>
    <s v="Lala Sharma"/>
  </r>
  <r>
    <d v="2023-07-10T11:42:24"/>
    <x v="21"/>
    <m/>
    <x v="2"/>
    <s v="Mehtab Alam"/>
    <n v="8505803872"/>
    <s v="Furniture"/>
    <n v="1"/>
    <n v="10"/>
    <n v="800"/>
    <m/>
    <m/>
    <s v="DCGHY4365A"/>
    <m/>
    <n v="11"/>
    <n v="70"/>
    <n v="10"/>
    <n v="666"/>
    <s v="furniture"/>
    <s v="No"/>
    <s v="Yes"/>
    <s v="Yes"/>
    <s v="Open"/>
    <m/>
    <n v="1"/>
    <s v="sushantsharma471k@gmail.com"/>
    <x v="4"/>
    <s v="Sahibabad Near Shaheed Nagr Metro"/>
    <s v="Mehtav"/>
  </r>
  <r>
    <d v="2023-07-13T23:13:49"/>
    <x v="22"/>
    <m/>
    <x v="2"/>
    <s v="Home Furniture"/>
    <n v="9684912344"/>
    <s v="Furniture"/>
    <n v="2"/>
    <n v="100"/>
    <n v="200"/>
    <m/>
    <m/>
    <s v="THIFH4731P"/>
    <m/>
    <n v="20"/>
    <n v="100"/>
    <n v="10"/>
    <n v="6"/>
    <s v="furniture"/>
    <s v="No"/>
    <s v="No"/>
    <s v="Yes"/>
    <s v="Open"/>
    <m/>
    <n v="1"/>
    <s v="fa8802528717@gmail.com"/>
    <x v="4"/>
    <s v="2nd floor, 441/8, Nyay Khand-III, opp. ORANGE COUNTY, Society, Indirapuram, Ghaziabad, Uttar Pradesh"/>
    <s v="harsh mehta"/>
  </r>
  <r>
    <d v="2023-07-13T23:20:30"/>
    <x v="22"/>
    <m/>
    <x v="2"/>
    <s v="TNT Furniture"/>
    <n v="9584245373"/>
    <s v="Furniture"/>
    <n v="1"/>
    <n v="100"/>
    <n v="500"/>
    <m/>
    <m/>
    <s v="URNSW2827W"/>
    <m/>
    <n v="1"/>
    <n v="39"/>
    <n v="9"/>
    <n v="11"/>
    <s v="furniture"/>
    <s v="No"/>
    <s v="No"/>
    <s v="No"/>
    <s v="Open"/>
    <m/>
    <n v="2"/>
    <s v="fa8802528717@gmail.com"/>
    <x v="4"/>
    <s v="Plot No 9, Niti Khand I, Indirapuram, Ghaziabad, Uttar Pradesh 201014"/>
    <s v="Jatin"/>
  </r>
  <r>
    <d v="2023-07-13T23:33:05"/>
    <x v="22"/>
    <m/>
    <x v="2"/>
    <s v="FS Furniture"/>
    <n v="9686234341"/>
    <s v="Furniture"/>
    <n v="2"/>
    <n v="300"/>
    <n v="400"/>
    <m/>
    <m/>
    <s v="DHSIJ2826Q"/>
    <m/>
    <n v="10"/>
    <n v="10"/>
    <n v="9"/>
    <n v="11"/>
    <s v="furnitue"/>
    <s v="No"/>
    <s v="No"/>
    <s v="No"/>
    <s v="Close"/>
    <m/>
    <n v="1"/>
    <s v="fa8802528717@gmail.com"/>
    <x v="4"/>
    <s v="near police chowki, Kanawani Village, Indirapuram, Ghaziabad, Uttar Pradesh 201014"/>
    <s v="kumar sharma"/>
  </r>
  <r>
    <d v="2023-07-13T23:34:20"/>
    <x v="22"/>
    <m/>
    <x v="2"/>
    <s v="Golden Furniture"/>
    <n v="9473812412"/>
    <s v="Furniture"/>
    <n v="1"/>
    <n v="100"/>
    <n v="900"/>
    <m/>
    <m/>
    <s v="DHCYW1927Q"/>
    <m/>
    <n v="20"/>
    <n v="11"/>
    <n v="11"/>
    <n v="9"/>
    <s v="furniture"/>
    <s v="No"/>
    <s v="No"/>
    <s v="No"/>
    <s v="Close"/>
    <m/>
    <n v="1"/>
    <s v="fa8802528717@gmail.com"/>
    <x v="4"/>
    <s v="vasudnhara"/>
    <s v="umesh"/>
  </r>
  <r>
    <d v="2023-07-13T23:36:29"/>
    <x v="22"/>
    <m/>
    <x v="2"/>
    <s v="Mukun foam"/>
    <n v="8474912398"/>
    <s v="Furniture"/>
    <n v="1"/>
    <n v="30"/>
    <n v="400"/>
    <m/>
    <m/>
    <s v="ASEWS1231A"/>
    <m/>
    <n v="11"/>
    <n v="50"/>
    <n v="11"/>
    <n v="9"/>
    <s v="furniture"/>
    <s v="No"/>
    <s v="No"/>
    <s v="No"/>
    <s v="Close"/>
    <m/>
    <n v="1"/>
    <s v="fa8802528717@gmail.com"/>
    <x v="4"/>
    <s v="vasundhara"/>
    <s v="garimanjali"/>
  </r>
  <r>
    <d v="2023-07-17T10:34:09"/>
    <x v="23"/>
    <m/>
    <x v="2"/>
    <s v="HARI OM Gases"/>
    <n v="9956751666"/>
    <s v="Pharmacy"/>
    <n v="3"/>
    <n v="2500"/>
    <n v="600000"/>
    <s v="09BKVPS8109Q1ZT"/>
    <m/>
    <s v="BKVPS8109Q"/>
    <m/>
    <n v="30"/>
    <n v="70"/>
    <n v="8"/>
    <n v="8"/>
    <s v="O2 Cylinder"/>
    <s v="Yes"/>
    <s v="No"/>
    <s v="No"/>
    <s v="Open"/>
    <m/>
    <n v="4"/>
    <s v="rahulr@handover.in"/>
    <x v="5"/>
    <s v="Site No 5 Hari Om Gases"/>
    <s v="Piyush Antervedi"/>
  </r>
  <r>
    <d v="2023-07-17T15:25:24"/>
    <x v="24"/>
    <m/>
    <x v="2"/>
    <s v="Aarti Distillery Pvt Ltd"/>
    <n v="9368426370"/>
    <s v="Chemicals"/>
    <n v="1"/>
    <n v="1000"/>
    <n v="300000"/>
    <s v="09AATCA4413B1ZU"/>
    <m/>
    <s v="AATCA4413B"/>
    <m/>
    <n v="20"/>
    <n v="500"/>
    <n v="10"/>
    <n v="10"/>
    <s v="Wine"/>
    <s v="No"/>
    <s v="No"/>
    <s v="No"/>
    <s v="Open"/>
    <m/>
    <n v="1"/>
    <s v="rahulr@handover.in"/>
    <x v="5"/>
    <s v="Gram Rania Kanpur Dehat"/>
    <s v="Kaiash Kumar"/>
  </r>
  <r>
    <d v="2023-07-17T17:43:23"/>
    <x v="24"/>
    <m/>
    <x v="2"/>
    <s v="Hinglaj food Pvt Ltd"/>
    <n v="8887522772"/>
    <s v="Bakery"/>
    <n v="2"/>
    <n v="3000"/>
    <n v="300000"/>
    <s v="09AACCH8152K1Z9"/>
    <m/>
    <s v="AACCH8152K"/>
    <m/>
    <n v="26"/>
    <n v="200"/>
    <n v="11"/>
    <n v="8"/>
    <s v="Rusk"/>
    <s v="No"/>
    <s v="Yes"/>
    <s v="No"/>
    <s v="Open"/>
    <m/>
    <n v="2"/>
    <s v="rahulr@handover.in"/>
    <x v="5"/>
    <s v="Panki site 5"/>
    <s v="Mohit singh"/>
  </r>
  <r>
    <d v="2023-07-17T17:48:29"/>
    <x v="24"/>
    <m/>
    <x v="2"/>
    <s v="Arvind Footwear private limited"/>
    <n v="9935383199"/>
    <s v="Footwear"/>
    <n v="2"/>
    <n v="60000"/>
    <n v="1500000"/>
    <s v="09AABCA2398D1ZS"/>
    <m/>
    <s v="AABCA2398D"/>
    <m/>
    <n v="26"/>
    <n v="1500"/>
    <n v="8"/>
    <n v="8"/>
    <s v="Shoes"/>
    <s v="No"/>
    <s v="Yes"/>
    <s v="Yes"/>
    <s v="Open"/>
    <m/>
    <n v="1"/>
    <s v="rahulr@handover.in"/>
    <x v="5"/>
    <s v="JAINPUR KANPUR DEHAT C478"/>
    <s v="Awdesh Rai"/>
  </r>
  <r>
    <d v="2023-07-19T01:06:22"/>
    <x v="25"/>
    <m/>
    <x v="2"/>
    <s v="Suresh Kumar Yadav"/>
    <n v="9840123410"/>
    <s v="Electrical Hardware"/>
    <n v="1"/>
    <n v="100"/>
    <n v="1000"/>
    <m/>
    <m/>
    <s v="DCJIS1319H"/>
    <m/>
    <n v="30"/>
    <n v="100"/>
    <s v="4am"/>
    <s v="9pm"/>
    <s v="Electrical"/>
    <s v="No"/>
    <s v="No"/>
    <s v="No"/>
    <s v="Close"/>
    <m/>
    <n v="2"/>
    <s v="fa8802528717@gmail.com"/>
    <x v="4"/>
    <s v="Jhilmil Industrial Area Delhi"/>
    <s v="Suresh Kumar Yadav"/>
  </r>
  <r>
    <d v="2023-07-19T01:07:45"/>
    <x v="25"/>
    <m/>
    <x v="2"/>
    <s v="Surjeet Yadav"/>
    <n v="9749134510"/>
    <s v="Milk"/>
    <n v="2"/>
    <n v="200"/>
    <n v="500"/>
    <m/>
    <m/>
    <s v="DCHON1718A"/>
    <m/>
    <n v="24"/>
    <n v="100"/>
    <n v="10"/>
    <n v="6"/>
    <s v="Pharmacy"/>
    <s v="Yes"/>
    <s v="No"/>
    <s v="Yes"/>
    <s v="Open"/>
    <m/>
    <n v="1"/>
    <s v="fa8802528717@gmail.com"/>
    <x v="4"/>
    <s v="Punjabi Bagh Metro Statuon"/>
    <s v="Surjeet Yadav"/>
  </r>
  <r>
    <d v="2023-07-20T20:19:24"/>
    <x v="26"/>
    <m/>
    <x v="2"/>
    <s v="Shri Durga Trading Company"/>
    <n v="9044331331"/>
    <s v="Hardware"/>
    <n v="1"/>
    <n v="10000"/>
    <n v="2000000"/>
    <s v="29AASFS7597Q1ZJ"/>
    <m/>
    <s v="AASFS7597Q"/>
    <m/>
    <n v="30"/>
    <n v="30"/>
    <n v="10"/>
    <n v="12"/>
    <s v="TmT sariya"/>
    <s v="No"/>
    <s v="Yes"/>
    <s v="No"/>
    <s v="Open"/>
    <m/>
    <n v="1"/>
    <s v="rahulr@handover.in"/>
    <x v="5"/>
    <s v="Afim kothi"/>
    <s v="Harah"/>
  </r>
  <r>
    <d v="2023-07-20T20:22:45"/>
    <x v="26"/>
    <m/>
    <x v="2"/>
    <s v="Kabir Trades"/>
    <n v="9415127494"/>
    <s v="Hardware"/>
    <n v="1"/>
    <n v="100000"/>
    <n v="100000"/>
    <s v="09ANOPS6776Q1ZI"/>
    <m/>
    <s v="ANOPS6776Q"/>
    <m/>
    <n v="30"/>
    <n v="100"/>
    <n v="10"/>
    <n v="8"/>
    <s v="Oil Dealers"/>
    <s v="No"/>
    <s v="Yes"/>
    <s v="No"/>
    <s v="Open"/>
    <m/>
    <n v="1"/>
    <s v="rahulr@handover.in"/>
    <x v="5"/>
    <s v="Juhi Kanpur"/>
    <s v="KABIR"/>
  </r>
  <r>
    <d v="2023-07-21T08:23:36"/>
    <x v="26"/>
    <m/>
    <x v="2"/>
    <s v="Lohia"/>
    <n v="7428784555"/>
    <s v="Luxury Furniture"/>
    <n v="2"/>
    <n v="1000"/>
    <n v="1000"/>
    <s v="09AAGCD5878C1ZF"/>
    <m/>
    <s v="09AAGCD5878C1ZF"/>
    <m/>
    <n v="26"/>
    <n v="20"/>
    <n v="10"/>
    <n v="7"/>
    <s v="Tailes"/>
    <s v="No"/>
    <s v="No"/>
    <s v="No"/>
    <s v="Open"/>
    <m/>
    <n v="2"/>
    <s v="abhisheks@handover.in"/>
    <x v="1"/>
    <s v="Sultanpur"/>
    <s v="Shankar"/>
  </r>
  <r>
    <d v="2023-07-23T01:19:51"/>
    <x v="27"/>
    <m/>
    <x v="2"/>
    <s v="Gaurav Singh"/>
    <n v="8937123410"/>
    <s v="Hardware"/>
    <n v="2"/>
    <n v="200"/>
    <n v="1000"/>
    <m/>
    <m/>
    <s v="DYEIQ2107P"/>
    <m/>
    <n v="11"/>
    <n v="100"/>
    <n v="9"/>
    <n v="9"/>
    <s v="Gardware"/>
    <s v="No"/>
    <s v="No"/>
    <s v="No"/>
    <s v="Open"/>
    <m/>
    <n v="1"/>
    <s v="fa8802528717@gmail.com"/>
    <x v="4"/>
    <s v="Sahibabad Site IV"/>
    <s v="Gaurav Singh"/>
  </r>
  <r>
    <d v="2023-07-23T01:22:13"/>
    <x v="27"/>
    <m/>
    <x v="2"/>
    <s v="Jaspreet Singh"/>
    <n v="9279145610"/>
    <s v="Electrical Appliances"/>
    <n v="2"/>
    <n v="100"/>
    <n v="2000"/>
    <m/>
    <m/>
    <s v="GHUED9819M"/>
    <m/>
    <n v="24"/>
    <n v="34"/>
    <n v="11"/>
    <n v="6"/>
    <s v="Electrical"/>
    <s v="Yes"/>
    <s v="No"/>
    <s v="Yes"/>
    <s v="Close"/>
    <m/>
    <s v="Delhi"/>
    <s v="fa8802528717@gmail.com"/>
    <x v="4"/>
    <s v="Sahibabad site IV"/>
    <s v="Jaspreet Singh"/>
  </r>
  <r>
    <d v="2023-07-23T01:24:58"/>
    <x v="27"/>
    <m/>
    <x v="2"/>
    <s v="Jindal Tiles &amp; Marbles"/>
    <n v="9739134510"/>
    <s v="Electrical Hardware"/>
    <n v="11"/>
    <n v="100"/>
    <n v="2"/>
    <m/>
    <m/>
    <s v="HUEOQ3410M"/>
    <m/>
    <n v="11"/>
    <n v="23"/>
    <n v="9"/>
    <n v="6"/>
    <s v="Electrical"/>
    <s v="Yes"/>
    <s v="No"/>
    <s v="No"/>
    <s v="Open"/>
    <m/>
    <n v="1"/>
    <s v="fa8802528717@gmail.com"/>
    <x v="4"/>
    <s v="Haryana"/>
    <s v="Ishwar Bhai"/>
  </r>
  <r>
    <d v="2023-07-23T01:26:14"/>
    <x v="27"/>
    <m/>
    <x v="2"/>
    <s v="Mukesh Statuonery Store"/>
    <n v="8890134510"/>
    <s v="Electrical Appliances"/>
    <n v="11"/>
    <n v="100"/>
    <n v="2000"/>
    <m/>
    <m/>
    <s v="DCGGQ6719P"/>
    <m/>
    <n v="21"/>
    <n v="50"/>
    <n v="9"/>
    <n v="9"/>
    <s v="Electeical"/>
    <s v="No"/>
    <s v="No"/>
    <s v="No"/>
    <s v="Open"/>
    <m/>
    <n v="5"/>
    <s v="fa8802528717@gmail.com"/>
    <x v="4"/>
    <s v="Sahibabad Site Is Up"/>
    <s v="Mukesh"/>
  </r>
  <r>
    <d v="2023-07-23T01:27:22"/>
    <x v="27"/>
    <m/>
    <x v="2"/>
    <s v="Karan Traders &amp; Co"/>
    <n v="8492345103"/>
    <s v="Electrical Hardware"/>
    <n v="2"/>
    <n v="100"/>
    <n v="400"/>
    <m/>
    <m/>
    <s v="PHDUI2310U"/>
    <m/>
    <n v="10"/>
    <n v="500"/>
    <n v="6"/>
    <n v="12"/>
    <s v="Hardware"/>
    <s v="Yes"/>
    <s v="No"/>
    <s v="Yes"/>
    <s v="Close"/>
    <m/>
    <n v="2"/>
    <s v="fa8802528717@gmail.com"/>
    <x v="4"/>
    <s v="Site IV Sahibabad up"/>
    <s v="Jatin Mehra"/>
  </r>
  <r>
    <d v="2023-07-23T01:28:31"/>
    <x v="27"/>
    <m/>
    <x v="2"/>
    <s v="Lala &amp; Makers"/>
    <n v="9379456281"/>
    <s v="Hardware"/>
    <n v="2"/>
    <n v="100"/>
    <n v="300"/>
    <m/>
    <m/>
    <s v="ORHXW1728A"/>
    <m/>
    <n v="21"/>
    <n v="100"/>
    <n v="10"/>
    <n v="10"/>
    <s v="No"/>
    <s v="Yes"/>
    <s v="No"/>
    <s v="Yes"/>
    <s v="Close"/>
    <m/>
    <n v="2"/>
    <s v="fa8802528717@gmail.com"/>
    <x v="4"/>
    <s v="Site IV sahibabad up"/>
    <s v="Kamal Kishore"/>
  </r>
  <r>
    <d v="2023-07-23T11:56:23"/>
    <x v="27"/>
    <m/>
    <x v="2"/>
    <s v="Shree Ji Steel Company"/>
    <n v="9307777325"/>
    <s v="Hardware"/>
    <n v="1"/>
    <n v="30000"/>
    <n v="2500000"/>
    <s v="09ABWFS9160Q1ZS"/>
    <m/>
    <s v="ABWFS9160Q"/>
    <m/>
    <n v="30"/>
    <n v="120"/>
    <n v="11"/>
    <n v="8"/>
    <s v="Gatar`"/>
    <s v="No"/>
    <s v="No"/>
    <s v="No"/>
    <s v="Open"/>
    <m/>
    <n v="1"/>
    <s v="rahulr@handover.in"/>
    <x v="5"/>
    <s v="Afimkothi"/>
    <s v="Rishab"/>
  </r>
  <r>
    <d v="2023-07-23T11:59:58"/>
    <x v="27"/>
    <m/>
    <x v="2"/>
    <s v="Jai Maa Ayran Udhyog"/>
    <n v="7380373699"/>
    <s v="Hardware"/>
    <n v="1"/>
    <n v="20000"/>
    <n v="1000000"/>
    <s v="09AESPK8679R1ZX"/>
    <m/>
    <s v="AESPK8679R"/>
    <m/>
    <n v="26"/>
    <n v="132"/>
    <n v="11"/>
    <n v="8"/>
    <s v="Steel"/>
    <s v="No"/>
    <s v="Yes"/>
    <s v="No"/>
    <s v="Open"/>
    <m/>
    <n v="1"/>
    <s v="rahulr@handover.in"/>
    <x v="5"/>
    <s v="Afim Kothi"/>
    <s v="Rajesh"/>
  </r>
  <r>
    <d v="2023-07-23T12:02:43"/>
    <x v="27"/>
    <m/>
    <x v="2"/>
    <s v="Jiya Enterprises"/>
    <n v="9839424645"/>
    <s v="Hardware"/>
    <n v="1"/>
    <n v="100000"/>
    <n v="2000000"/>
    <s v="09BFTPM1680P1ZG"/>
    <m/>
    <s v="BFTPM1680P"/>
    <m/>
    <n v="25"/>
    <n v="122"/>
    <n v="11"/>
    <n v="7"/>
    <s v="Gatar"/>
    <s v="No"/>
    <s v="No"/>
    <s v="No"/>
    <s v="Open"/>
    <m/>
    <n v="1"/>
    <s v="rahulr@handover.in"/>
    <x v="5"/>
    <s v="Coparganj"/>
    <s v="Asim"/>
  </r>
  <r>
    <d v="2023-07-23T12:08:36"/>
    <x v="27"/>
    <m/>
    <x v="2"/>
    <s v="ATUL WOOD WORK"/>
    <n v="9336115557"/>
    <s v="Furniture"/>
    <n v="1"/>
    <n v="1000"/>
    <n v="50000"/>
    <s v="09ACDPG9968N1ZQ"/>
    <m/>
    <s v="ACDPG9968N"/>
    <m/>
    <n v="31"/>
    <n v="111"/>
    <n v="12"/>
    <n v="11"/>
    <s v="NO"/>
    <s v="No"/>
    <s v="No"/>
    <s v="No"/>
    <s v="Open"/>
    <m/>
    <n v="1"/>
    <s v="rahulr@handover.in"/>
    <x v="5"/>
    <s v="COOPER GANJ"/>
    <s v="ATUL"/>
  </r>
  <r>
    <d v="2023-07-23T12:10:52"/>
    <x v="27"/>
    <m/>
    <x v="2"/>
    <s v="JAM JAM TRADERS"/>
    <n v="9415042905"/>
    <s v="Furniture"/>
    <n v="1"/>
    <n v="1000"/>
    <n v="50000"/>
    <s v="09AEGPA2461K1ZL"/>
    <m/>
    <s v="AEGPA2461K"/>
    <m/>
    <n v="25"/>
    <n v="111"/>
    <n v="12"/>
    <n v="11"/>
    <s v="NO"/>
    <s v="No"/>
    <s v="No"/>
    <s v="No"/>
    <s v="Open"/>
    <m/>
    <n v="1"/>
    <s v="rahulr@handover.in"/>
    <x v="5"/>
    <s v="COOPER GANJ"/>
    <s v="ATHER"/>
  </r>
  <r>
    <d v="2023-07-23T12:18:59"/>
    <x v="27"/>
    <m/>
    <x v="2"/>
    <s v="VARDHAN MACHINARY STORE"/>
    <n v="9936116444"/>
    <s v="Automobile spares"/>
    <n v="2"/>
    <n v="10000"/>
    <n v="10000"/>
    <s v="09ABTPT1425A1ZM"/>
    <m/>
    <s v="ABTPT1425A"/>
    <m/>
    <n v="30"/>
    <n v="100"/>
    <n v="10"/>
    <n v="9"/>
    <s v="MIXER FOR CONSTRUCTION WORK"/>
    <s v="Yes"/>
    <s v="No"/>
    <s v="No"/>
    <s v="Open"/>
    <m/>
    <n v="1"/>
    <s v="rahulr@handover.in"/>
    <x v="5"/>
    <s v="CHANDIRIKA DEVI CHORAHA"/>
    <s v="HARSH"/>
  </r>
  <r>
    <d v="2023-07-25T00:23:04"/>
    <x v="28"/>
    <m/>
    <x v="2"/>
    <s v="Hemant Traders"/>
    <n v="9472934510"/>
    <s v="Electrical Appliances"/>
    <n v="1"/>
    <n v="400"/>
    <n v="1000"/>
    <m/>
    <m/>
    <s v="DGURI2310O"/>
    <m/>
    <n v="23"/>
    <n v="100"/>
    <n v="9"/>
    <n v="11"/>
    <s v="Electrical"/>
    <s v="No"/>
    <s v="No"/>
    <s v="Yes"/>
    <s v="Open"/>
    <m/>
    <n v="1"/>
    <s v="fa8802528717@gmail.com"/>
    <x v="4"/>
    <s v="Site IV"/>
    <s v="Harsh"/>
  </r>
  <r>
    <d v="2023-07-25T00:24:10"/>
    <x v="28"/>
    <m/>
    <x v="2"/>
    <s v="Osama Painters"/>
    <n v="9479245610"/>
    <s v="Electrical Appliances"/>
    <n v="1"/>
    <n v="300"/>
    <n v="1000"/>
    <m/>
    <m/>
    <s v="DFROQ6710U"/>
    <m/>
    <n v="11"/>
    <n v="107"/>
    <n v="9"/>
    <n v="6"/>
    <s v="Electrical"/>
    <s v="No"/>
    <s v="No"/>
    <s v="Yes"/>
    <s v="Close"/>
    <m/>
    <n v="1"/>
    <s v="fa8802528717@gmail.com"/>
    <x v="4"/>
    <s v="Site IV"/>
    <s v="kta Ram"/>
  </r>
  <r>
    <d v="2023-07-25T00:25:23"/>
    <x v="28"/>
    <m/>
    <x v="2"/>
    <s v="Kamal Traders"/>
    <n v="9362834510"/>
    <s v="Electrical Appliances"/>
    <n v="11"/>
    <n v="100"/>
    <n v="1000"/>
    <m/>
    <m/>
    <s v="UYEUJ1276U"/>
    <m/>
    <n v="11"/>
    <n v="100"/>
    <n v="9"/>
    <n v="10"/>
    <s v="No"/>
    <s v="No"/>
    <s v="No"/>
    <s v="Yes"/>
    <s v="Close"/>
    <m/>
    <n v="11"/>
    <s v="fa8802528717@gmail.com"/>
    <x v="4"/>
    <s v="Site IV"/>
    <s v="Harsh"/>
  </r>
  <r>
    <d v="2023-07-25T00:26:38"/>
    <x v="28"/>
    <m/>
    <x v="2"/>
    <s v="SR Traders"/>
    <n v="8829123510"/>
    <s v="Electrical Hardware"/>
    <n v="22"/>
    <n v="100"/>
    <n v="1000"/>
    <m/>
    <m/>
    <s v="DFTRK5687E"/>
    <m/>
    <n v="11"/>
    <n v="100"/>
    <n v="9"/>
    <n v="8"/>
    <s v="Furniture"/>
    <s v="Yes"/>
    <s v="No"/>
    <s v="Yes"/>
    <s v="Close"/>
    <m/>
    <n v="1"/>
    <s v="fa8802528717@gmail.com"/>
    <x v="4"/>
    <s v="Site IV"/>
    <s v="Saksham"/>
  </r>
  <r>
    <d v="2023-07-25T00:30:16"/>
    <x v="28"/>
    <m/>
    <x v="2"/>
    <s v="Geeta"/>
    <n v="8379111241"/>
    <s v="Books &amp; Stationery"/>
    <n v="1"/>
    <n v="500"/>
    <n v="1000"/>
    <m/>
    <m/>
    <s v="SKAJQ8268U"/>
    <m/>
    <n v="11"/>
    <n v="500"/>
    <n v="9"/>
    <n v="9"/>
    <s v="No"/>
    <s v="Yes"/>
    <s v="No"/>
    <s v="No"/>
    <s v="Open"/>
    <m/>
    <n v="1"/>
    <s v="fa8802528717@gmail.com"/>
    <x v="4"/>
    <s v="Site IV"/>
    <s v="Nitin"/>
  </r>
  <r>
    <d v="2023-07-27T00:27:34"/>
    <x v="29"/>
    <m/>
    <x v="2"/>
    <s v="Jaswant Traders"/>
    <n v="9475192764"/>
    <s v="Grocery"/>
    <n v="1"/>
    <n v="350"/>
    <n v="1000"/>
    <m/>
    <m/>
    <s v="FSJHI5632Q"/>
    <m/>
    <n v="28"/>
    <n v="100"/>
    <n v="9"/>
    <n v="6"/>
    <s v="Nothing"/>
    <s v="Yes"/>
    <s v="Yes"/>
    <s v="Yes"/>
    <s v="Close"/>
    <m/>
    <n v="1"/>
    <s v="fa8802528717@gmail.com"/>
    <x v="4"/>
    <s v="Shahed Nagar Site IV"/>
    <s v="Jaswant Singh"/>
  </r>
  <r>
    <d v="2023-07-27T00:28:52"/>
    <x v="29"/>
    <m/>
    <x v="2"/>
    <s v="Umesh Kalka Shimla Transport"/>
    <n v="7846138748"/>
    <s v="Sanitary"/>
    <n v="2"/>
    <n v="2500"/>
    <n v="500"/>
    <m/>
    <m/>
    <s v="HFUEH3410Y"/>
    <m/>
    <n v="29"/>
    <n v="100"/>
    <n v="9"/>
    <n v="6"/>
    <s v="transport"/>
    <s v="Yes"/>
    <s v="Yes"/>
    <s v="Yes"/>
    <s v="Open"/>
    <m/>
    <n v="1"/>
    <s v="fa8802528717@gmail.com"/>
    <x v="4"/>
    <s v="Site IV Sahibabad"/>
    <s v="Umesh Bhaiya"/>
  </r>
  <r>
    <d v="2023-07-27T00:36:51"/>
    <x v="29"/>
    <m/>
    <x v="2"/>
    <s v="AK Carriers"/>
    <n v="9574256711"/>
    <s v="Furniture"/>
    <n v="2"/>
    <n v="450"/>
    <n v="1000"/>
    <m/>
    <m/>
    <s v="GEUYU8571U"/>
    <m/>
    <n v="29"/>
    <n v="5"/>
    <n v="11"/>
    <n v="9"/>
    <s v="urniture"/>
    <s v="Yes"/>
    <s v="No"/>
    <s v="Yes"/>
    <s v="Open"/>
    <m/>
    <n v="1"/>
    <s v="fa8802528717@gmail.com"/>
    <x v="4"/>
    <s v="SITE IV Sahibabad"/>
    <s v="Ashak Lala"/>
  </r>
  <r>
    <d v="2023-07-27T00:40:21"/>
    <x v="29"/>
    <m/>
    <x v="2"/>
    <s v="Prakash Store"/>
    <n v="9473945611"/>
    <s v="Furniture"/>
    <n v="1"/>
    <n v="45"/>
    <n v="50"/>
    <m/>
    <m/>
    <s v="HIOPK9381P"/>
    <m/>
    <n v="12"/>
    <n v="45"/>
    <n v="9"/>
    <n v="9"/>
    <s v="furniture"/>
    <s v="Yes"/>
    <s v="No"/>
    <s v="Yes"/>
    <s v="Open"/>
    <m/>
    <n v="1"/>
    <s v="fa8802528717@gmail.com"/>
    <x v="4"/>
    <s v="SITE IV Sahiababd"/>
    <s v="jaswant singh"/>
  </r>
  <r>
    <d v="2023-07-31T08:29:29"/>
    <x v="30"/>
    <m/>
    <x v="2"/>
    <s v="A.P.J Enterprises"/>
    <n v="9818877522"/>
    <s v="Plastic material"/>
    <n v="2"/>
    <n v="300"/>
    <n v="1000"/>
    <s v="06BFWP7187RZY"/>
    <m/>
    <s v="06BZY"/>
    <m/>
    <n v="30"/>
    <n v="30"/>
    <n v="9"/>
    <n v="7"/>
    <s v="Plastic"/>
    <s v="No"/>
    <s v="No"/>
    <s v="No"/>
    <s v="Close"/>
    <m/>
    <n v="1"/>
    <s v="abhisheks@handover.in"/>
    <x v="1"/>
    <s v="Khandsa"/>
    <s v="Apj Enterprises"/>
  </r>
  <r>
    <d v="2023-07-31T14:40:22"/>
    <x v="31"/>
    <m/>
    <x v="2"/>
    <s v="RPM SALES"/>
    <n v="9670116611"/>
    <s v="Others"/>
    <n v="1"/>
    <n v="9000"/>
    <m/>
    <s v="09AANFR8203P1ZG"/>
    <m/>
    <s v="AANFR8203P"/>
    <m/>
    <n v="25"/>
    <n v="100"/>
    <n v="11"/>
    <n v="8"/>
    <s v="Tyres"/>
    <s v="No"/>
    <s v="No"/>
    <s v="Yes"/>
    <s v="Open"/>
    <m/>
    <m/>
    <m/>
    <x v="5"/>
    <s v="123/630 Fazalganj Gadariyanpurva"/>
    <s v="Rakesh"/>
  </r>
  <r>
    <d v="2023-07-31T14:44:29"/>
    <x v="31"/>
    <m/>
    <x v="2"/>
    <s v="Sethi Tyre company"/>
    <n v="9935600003"/>
    <s v="Others"/>
    <n v="1"/>
    <n v="9000"/>
    <m/>
    <s v="09ADPFS8644A1ZP"/>
    <m/>
    <s v="ADPFS8644A"/>
    <m/>
    <n v="26"/>
    <n v="100"/>
    <n v="11"/>
    <n v="9"/>
    <s v="Tyre"/>
    <s v="No"/>
    <s v="No"/>
    <s v="Yes"/>
    <s v="Open"/>
    <m/>
    <m/>
    <m/>
    <x v="5"/>
    <s v="Shop no 21 107/3A GT Road Kanpur"/>
    <s v="Simer sethi"/>
  </r>
  <r>
    <d v="2023-07-31T14:49:10"/>
    <x v="31"/>
    <m/>
    <x v="2"/>
    <s v="Shree Gupta Hardware"/>
    <n v="9451021604"/>
    <s v="Luxury Furniture"/>
    <n v="1"/>
    <n v="3000"/>
    <m/>
    <s v="09AGQPG6902R1ZL"/>
    <m/>
    <s v="AGQP6902R"/>
    <m/>
    <n v="30"/>
    <n v="2"/>
    <n v="11"/>
    <n v="7"/>
    <s v="Furniture"/>
    <s v="No"/>
    <s v="No"/>
    <s v="No"/>
    <s v="Open"/>
    <m/>
    <m/>
    <m/>
    <x v="5"/>
    <s v="Jarib Chowki"/>
    <s v="JAGADISH GUPTA"/>
  </r>
  <r>
    <d v="2023-08-02T20:23:02"/>
    <x v="32"/>
    <s v="6-Week"/>
    <x v="3"/>
    <s v="Ishika Store"/>
    <n v="9472845610"/>
    <s v="Grocery"/>
    <n v="1"/>
    <n v="400"/>
    <m/>
    <m/>
    <m/>
    <s v="DUEPO8910J"/>
    <m/>
    <n v="30"/>
    <n v="20"/>
    <n v="9"/>
    <n v="6"/>
    <s v="Grocery"/>
    <s v="No"/>
    <s v="No"/>
    <s v="No"/>
    <s v="Close"/>
    <m/>
    <m/>
    <m/>
    <x v="4"/>
    <s v="Niti khand Q Indirapuram"/>
    <s v="Umesh"/>
  </r>
  <r>
    <d v="2023-08-02T20:24:13"/>
    <x v="32"/>
    <s v="6-Week"/>
    <x v="3"/>
    <s v="Lalita Shop"/>
    <n v="9739567810"/>
    <s v="Book &amp; Staionery"/>
    <n v="1"/>
    <n v="100"/>
    <m/>
    <m/>
    <m/>
    <s v="UORCF9739P"/>
    <m/>
    <n v="26"/>
    <n v="50"/>
    <n v="10"/>
    <n v="7"/>
    <s v="Hardware"/>
    <s v="No"/>
    <s v="No"/>
    <s v="No"/>
    <s v="Open"/>
    <m/>
    <m/>
    <m/>
    <x v="4"/>
    <s v="Vasundhara uttar pradesh"/>
    <s v="Savita"/>
  </r>
  <r>
    <d v="2023-08-07T11:54:29"/>
    <x v="33"/>
    <s v="6-Week"/>
    <x v="3"/>
    <s v="Anandi Furniture"/>
    <n v="9795133624"/>
    <s v="Furniture"/>
    <n v="1"/>
    <n v="1000"/>
    <s v="Furniture"/>
    <m/>
    <m/>
    <s v="AASFA6203F"/>
    <m/>
    <n v="25"/>
    <n v="100"/>
    <n v="12"/>
    <n v="8"/>
    <m/>
    <s v="Yes"/>
    <s v="No"/>
    <s v="Yes"/>
    <s v="Open"/>
    <m/>
    <m/>
    <m/>
    <x v="5"/>
    <s v="Kalyanpur Near Nepali Mandir"/>
    <s v="Rishabh"/>
  </r>
  <r>
    <d v="2023-08-07T13:13:51"/>
    <x v="33"/>
    <s v="6-Week"/>
    <x v="3"/>
    <s v="Network Office Automation"/>
    <m/>
    <s v="Furniture"/>
    <n v="1"/>
    <n v="1000"/>
    <s v="Furniture"/>
    <s v="09AIVPM0261A1ZC"/>
    <m/>
    <s v="AIVPM0261A"/>
    <m/>
    <n v="30"/>
    <n v="59"/>
    <n v="10"/>
    <n v="9"/>
    <s v="Mr. MALIK"/>
    <s v="No"/>
    <s v="No"/>
    <s v="Yes"/>
    <s v="Open"/>
    <m/>
    <m/>
    <m/>
    <x v="5"/>
    <s v="Mall Road Kanpur"/>
    <s v="Kuldeep Tripathi"/>
  </r>
  <r>
    <d v="2023-08-09T12:24:06"/>
    <x v="34"/>
    <s v="7-Week"/>
    <x v="3"/>
    <s v="Anil Package &amp; Movers"/>
    <n v="9336331760"/>
    <s v="Furniture"/>
    <n v="0"/>
    <n v="10000"/>
    <s v="09BCMPG2810F1ZU"/>
    <s v="BCMPG2810F"/>
    <m/>
    <m/>
    <m/>
    <n v="20"/>
    <n v="400"/>
    <n v="10"/>
    <n v="8"/>
    <s v="Package"/>
    <s v="Yes"/>
    <s v="No"/>
    <s v="Yes"/>
    <s v="Open"/>
    <m/>
    <s v="As per requirement"/>
    <m/>
    <x v="5"/>
    <s v="115/154 Avas vikas 1 Double Road Kanpur"/>
    <s v="Anil"/>
  </r>
  <r>
    <d v="2023-08-09T13:53:35"/>
    <x v="34"/>
    <s v="7-Week"/>
    <x v="3"/>
    <s v="Satyam Battery"/>
    <n v="9648111144"/>
    <s v="Others"/>
    <n v="1"/>
    <n v="3000"/>
    <m/>
    <s v="AAGHU8090Z"/>
    <m/>
    <m/>
    <m/>
    <n v="25"/>
    <n v="100"/>
    <n v="10"/>
    <n v="8"/>
    <s v="Battery"/>
    <s v="No"/>
    <s v="Yes"/>
    <s v="No"/>
    <s v="Open"/>
    <m/>
    <n v="1"/>
    <m/>
    <x v="6"/>
    <s v="Charkhaba kuaa"/>
    <s v="Satyam"/>
  </r>
  <r>
    <d v="2023-08-09T23:55:46"/>
    <x v="34"/>
    <s v="7-Week"/>
    <x v="3"/>
    <s v="Alok ply agency"/>
    <n v="9450215908"/>
    <s v="Furniture"/>
    <n v="1"/>
    <n v="30"/>
    <s v="09AELPG6311F1Z0"/>
    <s v="N/A"/>
    <m/>
    <m/>
    <m/>
    <n v="26"/>
    <n v="8"/>
    <n v="11"/>
    <n v="9"/>
    <s v="No"/>
    <s v="No"/>
    <s v="Yes"/>
    <s v="Yes"/>
    <s v="Open"/>
    <m/>
    <n v="2"/>
    <m/>
    <x v="6"/>
    <s v="107/3, G.T. road jareeb chawki kanpur"/>
    <s v="P.K. Porwal"/>
  </r>
  <r>
    <d v="2023-08-10T00:26:52"/>
    <x v="34"/>
    <s v="7-Week"/>
    <x v="3"/>
    <s v="Hemkund traders"/>
    <n v="9838728283"/>
    <s v="Furniture"/>
    <s v="Yes"/>
    <n v="25"/>
    <s v="Not given"/>
    <s v="N/A"/>
    <m/>
    <m/>
    <m/>
    <n v="26"/>
    <n v="6"/>
    <n v="11"/>
    <n v="9"/>
    <s v="No"/>
    <s v="No"/>
    <s v="No"/>
    <s v="Yes"/>
    <s v="Open"/>
    <m/>
    <n v="1"/>
    <m/>
    <x v="6"/>
    <s v="107/3, jareeb chawki kanpur"/>
    <s v="Narendra dua"/>
  </r>
  <r>
    <m/>
    <x v="35"/>
    <m/>
    <x v="4"/>
    <m/>
    <m/>
    <m/>
    <m/>
    <m/>
    <m/>
    <m/>
    <m/>
    <m/>
    <m/>
    <m/>
    <m/>
    <m/>
    <m/>
    <m/>
    <m/>
    <m/>
    <m/>
    <m/>
    <m/>
    <m/>
    <m/>
    <x v="7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16">
  <r>
    <d v="2023-05-25T12:33:21"/>
    <x v="0"/>
    <x v="0"/>
    <m/>
    <s v="rahulr@handover.in"/>
    <s v="KCDNPL1411"/>
    <x v="0"/>
    <s v="Gaurav Furniture"/>
    <m/>
    <s v="Govind nagar Near Bridge"/>
    <x v="0"/>
    <s v="Retailer"/>
    <s v="Luxury Furniture"/>
    <s v="Any available vehicle in market"/>
    <s v="Yes"/>
  </r>
  <r>
    <d v="2023-05-25T13:15:10"/>
    <x v="0"/>
    <x v="0"/>
    <m/>
    <s v="rohitgautamiitk@gmail.com"/>
    <s v="ULIP190082"/>
    <x v="1"/>
    <s v="Kapil Agrawal"/>
    <n v="8090900823"/>
    <s v="Chawla market govind nagar kanpur"/>
    <x v="0"/>
    <s v="Warehouse"/>
    <s v="Furniture"/>
    <s v="Any available vehicle in market"/>
    <s v="Yes"/>
  </r>
  <r>
    <d v="2023-05-25T13:15:42"/>
    <x v="0"/>
    <x v="0"/>
    <m/>
    <s v="rahulr@handover.in"/>
    <s v="KCDNPL1411"/>
    <x v="0"/>
    <s v="Malhotra Foam"/>
    <n v="8303414813"/>
    <s v="Shop No 10,11 DPS MARKET GOVIND NAGAR"/>
    <x v="0"/>
    <s v="Retailer"/>
    <s v="Furniture"/>
    <s v="Any available vehicle in market"/>
    <s v="Maybe"/>
  </r>
  <r>
    <d v="2023-05-25T13:20:36"/>
    <x v="0"/>
    <x v="0"/>
    <m/>
    <s v="rohitgautamiitk@gmail.com"/>
    <s v="ULIP190082"/>
    <x v="1"/>
    <s v="Manish"/>
    <n v="8604781545"/>
    <s v="V.K furniture chawla market Govind nagar"/>
    <x v="0"/>
    <s v="Retailer"/>
    <s v="Furniture"/>
    <s v="Any available vehicle in market"/>
    <s v="Yes"/>
  </r>
  <r>
    <d v="2023-05-25T13:27:27"/>
    <x v="0"/>
    <x v="0"/>
    <m/>
    <s v="rohitgautamiitk@gmail.com"/>
    <s v="ULIP190082"/>
    <x v="1"/>
    <s v="Sajal dua"/>
    <n v="7271813845"/>
    <s v="Shop no 3 R kanya Market Govinda nagar"/>
    <x v="0"/>
    <s v="Retailer"/>
    <s v="Furniture"/>
    <s v="Any available vehicle in market"/>
    <s v="Yes"/>
  </r>
  <r>
    <d v="2023-05-25T13:33:51"/>
    <x v="0"/>
    <x v="0"/>
    <m/>
    <s v="rohitgautamiitk@gmail.com"/>
    <s v="ULIP190082"/>
    <x v="1"/>
    <s v="Abhay"/>
    <n v="9335662942"/>
    <s v="Shop no 8 Arya kanya market govind nagar"/>
    <x v="0"/>
    <s v="Warehouse"/>
    <s v="Furniture"/>
    <s v="Any available vehicle in market"/>
    <s v="Yes"/>
  </r>
  <r>
    <d v="2023-05-25T13:38:10"/>
    <x v="0"/>
    <x v="0"/>
    <m/>
    <s v="rohitgautamiitk@gmail.com"/>
    <s v="ULIP 190082"/>
    <x v="1"/>
    <s v="Naresh"/>
    <n v="7505426401"/>
    <s v="Shop no 9 arya nagar chawla market govind nagar"/>
    <x v="0"/>
    <s v="Warehouse"/>
    <s v="Furniture"/>
    <s v="Any available vehicle in market"/>
    <s v="Yes"/>
  </r>
  <r>
    <d v="2023-05-25T13:44:03"/>
    <x v="0"/>
    <x v="0"/>
    <m/>
    <s v="rohitgautamiitk@gmail.com"/>
    <s v="ULIP190082"/>
    <x v="1"/>
    <s v="Raju sales"/>
    <n v="9839032630"/>
    <s v="Chawla chauraha govind nagar"/>
    <x v="0"/>
    <s v="Retailer"/>
    <s v="Furniture"/>
    <s v="Any available vehicle in market"/>
    <s v="No"/>
  </r>
  <r>
    <d v="2023-05-25T13:56:15"/>
    <x v="0"/>
    <x v="0"/>
    <m/>
    <s v="rohitgautamiitk@gmail.com"/>
    <s v="ULIP190082"/>
    <x v="1"/>
    <s v="Kapoor Furnitures"/>
    <n v="9935411101"/>
    <s v="124/c/234 govind nagar kanpur"/>
    <x v="0"/>
    <s v="Warehouse"/>
    <s v="Furniture"/>
    <s v="Any available vehicle in market"/>
    <s v="Yes"/>
  </r>
  <r>
    <d v="2023-05-25T18:20:37"/>
    <x v="0"/>
    <x v="0"/>
    <m/>
    <s v="rohitgautamiitk@gmail.com"/>
    <s v="ULIP190082"/>
    <x v="1"/>
    <s v="SUSHIL PAL"/>
    <s v="063065 02040"/>
    <s v="374 HIG keshavpurm kalyanpur kanpur"/>
    <x v="1"/>
    <s v="Retailer"/>
    <s v="Medical"/>
    <s v="Any available vehicle in market"/>
    <s v="No"/>
  </r>
  <r>
    <d v="2023-05-25T18:26:45"/>
    <x v="0"/>
    <x v="0"/>
    <m/>
    <s v="rohitgautamiitk@gmail.com"/>
    <s v="ULIP190082"/>
    <x v="1"/>
    <s v="Sahil"/>
    <s v="98075 78421"/>
    <s v="J132 keshavpurm kalyanpur kanpur"/>
    <x v="0"/>
    <s v="Retailer"/>
    <s v="Other"/>
    <s v="Own Vehicles"/>
    <s v="No"/>
  </r>
  <r>
    <d v="2023-05-26T11:46:07"/>
    <x v="1"/>
    <x v="0"/>
    <m/>
    <s v="avanishsingh442@gmail.com"/>
    <s v="KCDNPL1412"/>
    <x v="2"/>
    <s v="Mithun Chauhan"/>
    <n v="9971693470"/>
    <s v="Sector 51 hoshiyarpur"/>
    <x v="2"/>
    <s v="Retailer"/>
    <s v="Wood and Plywood"/>
    <s v="Any available vehicle in market"/>
    <s v="Yes"/>
  </r>
  <r>
    <d v="2023-05-26T14:00:14"/>
    <x v="1"/>
    <x v="0"/>
    <m/>
    <s v="rahulr@handover.in"/>
    <s v="KCDNLP1411"/>
    <x v="0"/>
    <s v="Bunny Basket"/>
    <n v="8887809017"/>
    <s v="Mahabalipuram"/>
    <x v="0"/>
    <s v="Retailer"/>
    <s v="Grocery Items"/>
    <s v="Own Vehicles"/>
    <s v="Yes"/>
  </r>
  <r>
    <d v="2023-05-26T14:32:59"/>
    <x v="1"/>
    <x v="0"/>
    <m/>
    <s v="rahulr@handover.in"/>
    <s v="KCDNLP1411"/>
    <x v="0"/>
    <s v="Harh Brown cafe"/>
    <n v="8090002223"/>
    <s v="Indira Nagar"/>
    <x v="0"/>
    <s v="Retailer"/>
    <s v="Cloud Kitchen"/>
    <s v="Own Vehicles"/>
    <s v="Yes"/>
  </r>
  <r>
    <d v="2023-05-26T15:02:47"/>
    <x v="1"/>
    <x v="0"/>
    <m/>
    <s v="rohitgautamiitk@gmail.com"/>
    <s v="ULIP190082"/>
    <x v="1"/>
    <s v="Anand"/>
    <n v="7499291144"/>
    <s v="Aawas Vikas-3 panki kalyanpur"/>
    <x v="0"/>
    <s v="Retailer"/>
    <s v="Furniture"/>
    <s v="Own Vehicles"/>
    <s v="Maybe"/>
  </r>
  <r>
    <d v="2023-05-26T15:21:03"/>
    <x v="1"/>
    <x v="0"/>
    <m/>
    <s v="rohitgautamiitk@gmail.com"/>
    <s v="ULIP190082"/>
    <x v="1"/>
    <s v="Gopal"/>
    <n v="8840981837"/>
    <s v="1102 Aawas Vikas 3 panki kalyanpur kanpur"/>
    <x v="0"/>
    <s v="Small Manufacturer"/>
    <s v="Furniture"/>
    <s v="Any available vehicle in market"/>
    <s v="Yes"/>
  </r>
  <r>
    <d v="2023-05-26T15:31:17"/>
    <x v="1"/>
    <x v="0"/>
    <m/>
    <s v="rohitgautamiitk@gmail.com"/>
    <s v="ULIP190082"/>
    <x v="1"/>
    <s v="Hari om"/>
    <n v="7905066587"/>
    <s v="Mahavirpuram kalyanpur kanpur"/>
    <x v="0"/>
    <s v="Small Manufacturer"/>
    <s v="Furniture"/>
    <s v="Any available vehicle in market"/>
    <s v="Yes"/>
  </r>
  <r>
    <d v="2023-05-26T15:50:34"/>
    <x v="1"/>
    <x v="0"/>
    <m/>
    <s v="rohitgautamiitk@gmail.com"/>
    <s v="ULIP190082"/>
    <x v="1"/>
    <s v="Himanshu"/>
    <n v="9169587883"/>
    <s v="255, 3A purana gais godam panki road kanpur"/>
    <x v="0"/>
    <s v="Retailer"/>
    <s v="Furniture"/>
    <s v="Any available vehicle in market"/>
    <s v="Yes"/>
  </r>
  <r>
    <d v="2023-05-26T16:03:06"/>
    <x v="1"/>
    <x v="0"/>
    <m/>
    <s v="rohitgautamiitk@gmail.com"/>
    <s v="ULIP190082"/>
    <x v="1"/>
    <s v="Akash"/>
    <n v="8573995555"/>
    <s v="All mega mart kalyanpur"/>
    <x v="0"/>
    <s v="Warehouse"/>
    <s v="All home use products"/>
    <s v="Any available vehicle in market"/>
    <s v="Yes"/>
  </r>
  <r>
    <d v="2023-05-26T16:57:36"/>
    <x v="1"/>
    <x v="0"/>
    <m/>
    <s v="rohitgautamiitk@gmail.com"/>
    <s v="ULIP"/>
    <x v="1"/>
    <s v="Manglam"/>
    <n v="9170024541"/>
    <s v="Buddh park indranagar kalyanpur kanpur"/>
    <x v="0"/>
    <s v="Retailer"/>
    <s v="Grocery Items"/>
    <s v="Own Vehicles"/>
    <s v="Yes"/>
  </r>
  <r>
    <d v="2023-05-26T21:00:21"/>
    <x v="1"/>
    <x v="0"/>
    <m/>
    <s v="avanishsingh442@gmail.com"/>
    <s v="KCDNPL1412"/>
    <x v="2"/>
    <s v="Shiva"/>
    <n v="9892165124"/>
    <s v="Sanjay gandhi transport nagar"/>
    <x v="1"/>
    <s v="Distributor"/>
    <s v="Automotive Parts"/>
    <s v="Permanent contractual vehicles"/>
    <s v="Yes"/>
  </r>
  <r>
    <d v="2023-05-26T21:05:23"/>
    <x v="1"/>
    <x v="0"/>
    <m/>
    <s v="avanishsingh442@gmail.com"/>
    <s v="KCDNPL1412"/>
    <x v="2"/>
    <s v="Satayam"/>
    <n v="8130331782"/>
    <s v="Bawana"/>
    <x v="1"/>
    <s v="Small Manufacturer"/>
    <s v="Industrial Products"/>
    <s v="Permanent contractual vehicles"/>
    <s v="Yes"/>
  </r>
  <r>
    <d v="2023-05-26T21:11:25"/>
    <x v="1"/>
    <x v="0"/>
    <m/>
    <s v="avanishsingh442@gmail.com"/>
    <s v="KCDNPL1412"/>
    <x v="2"/>
    <s v="Praveen"/>
    <s v="75320 26980"/>
    <s v="Bawana"/>
    <x v="1"/>
    <s v="Small Manufacturer"/>
    <s v="Packaging Material"/>
    <s v="Any available vehicle in market"/>
    <s v="Yes"/>
  </r>
  <r>
    <d v="2023-05-26T21:12:47"/>
    <x v="1"/>
    <x v="0"/>
    <m/>
    <s v="avanishsingh442@gmail.com"/>
    <s v="KCDNPL1412"/>
    <x v="2"/>
    <s v="Pinku"/>
    <n v="6394697798"/>
    <s v="Sanjay gandhi transport nagar"/>
    <x v="1"/>
    <s v="Carry Forward Agent"/>
    <s v="Packaging Material"/>
    <s v="Any available vehicle in market"/>
    <s v="Yes"/>
  </r>
  <r>
    <d v="2023-05-26T21:14:04"/>
    <x v="1"/>
    <x v="0"/>
    <m/>
    <s v="avanishsingh442@gmail.com"/>
    <s v="KCDNPL1412"/>
    <x v="2"/>
    <s v="Vishal"/>
    <n v="7986786500"/>
    <s v="Sanjay gandhi transport nagar"/>
    <x v="1"/>
    <s v="Warehouse"/>
    <s v="Construction Material"/>
    <s v="All of the above"/>
    <s v="No"/>
  </r>
  <r>
    <d v="2023-05-26T22:00:49"/>
    <x v="1"/>
    <x v="0"/>
    <m/>
    <s v="purinitin902@gmail.com"/>
    <s v="ULIP190080"/>
    <x v="3"/>
    <s v="Akash"/>
    <n v="9910694261"/>
    <s v="Sector 66 mamura ghadi road noida"/>
    <x v="2"/>
    <s v="Retailer"/>
    <s v="Glass and bottle"/>
    <s v="Own Vehicles"/>
    <s v="Yes"/>
  </r>
  <r>
    <d v="2023-05-26T22:03:05"/>
    <x v="1"/>
    <x v="0"/>
    <m/>
    <s v="purinitin902@gmail.com"/>
    <s v="ULIP190080"/>
    <x v="3"/>
    <s v="Rohit Singla"/>
    <n v="8527891450"/>
    <s v="Shop no 13 gali no. 2 mamura sector 66"/>
    <x v="2"/>
    <s v="Retailer"/>
    <s v="Construction Material"/>
    <s v="Any available vehicle in market"/>
    <s v="Yes"/>
  </r>
  <r>
    <d v="2023-05-26T22:06:05"/>
    <x v="1"/>
    <x v="0"/>
    <m/>
    <s v="purinitin902@gmail.com"/>
    <s v="ULIP190080"/>
    <x v="3"/>
    <s v="Deepak"/>
    <n v="9910277743"/>
    <s v="Gali no 3 mamura sector 66"/>
    <x v="2"/>
    <s v="Retailer"/>
    <s v="Furniture"/>
    <s v="Own Vehicles"/>
    <s v="Maybe"/>
  </r>
  <r>
    <d v="2023-05-26T22:07:39"/>
    <x v="1"/>
    <x v="0"/>
    <m/>
    <s v="purinitin902@gmail.com"/>
    <s v="ULIP190080"/>
    <x v="3"/>
    <s v="Mukul"/>
    <n v="9354005861"/>
    <s v="Shop no 9 mamura sector 66"/>
    <x v="2"/>
    <s v="Retailer"/>
    <s v="Luxury Furniture"/>
    <s v="Any available vehicle in market"/>
    <s v="Yes"/>
  </r>
  <r>
    <d v="2023-05-26T22:10:29"/>
    <x v="1"/>
    <x v="0"/>
    <m/>
    <s v="purinitin902@gmail.com"/>
    <s v="ULIP190080"/>
    <x v="3"/>
    <s v="Manoj Jindal"/>
    <n v="9810787615"/>
    <s v="Shop no 02 mamura sector 66"/>
    <x v="2"/>
    <s v="Retailer"/>
    <s v="Construction Material"/>
    <s v="Any available vehicle in market"/>
    <s v="Yes"/>
  </r>
  <r>
    <d v="2023-05-26T22:14:21"/>
    <x v="1"/>
    <x v="0"/>
    <m/>
    <s v="purinitin902@gmail.com"/>
    <s v="ULIP190080"/>
    <x v="3"/>
    <s v="Yatendra Sharma"/>
    <n v="9990409166"/>
    <s v="Shop no 3 mamura sector 66"/>
    <x v="2"/>
    <s v="Retailer"/>
    <s v="Chemicals"/>
    <s v="Own Vehicles"/>
    <s v="Maybe"/>
  </r>
  <r>
    <d v="2023-05-26T22:16:14"/>
    <x v="1"/>
    <x v="0"/>
    <m/>
    <s v="purinitin902@gmail.com"/>
    <s v="ULIP190080"/>
    <x v="3"/>
    <s v="Punit kansal"/>
    <n v="9319631619"/>
    <s v="Shop no S 01 mamura sector 66"/>
    <x v="2"/>
    <s v="Retailer"/>
    <s v="Glass and bottle"/>
    <s v="Own Vehicles"/>
    <s v="Maybe"/>
  </r>
  <r>
    <d v="2023-05-26T22:20:31"/>
    <x v="1"/>
    <x v="0"/>
    <m/>
    <s v="purinitin902@gmail.com"/>
    <s v="ULIP190080"/>
    <x v="3"/>
    <s v="Sachin"/>
    <n v="9311342707"/>
    <s v="Shop no 4 mamura sector 66"/>
    <x v="2"/>
    <s v="Retailer"/>
    <s v="Construction Material"/>
    <s v="Any available vehicle in market"/>
    <s v="Yes"/>
  </r>
  <r>
    <d v="2023-05-27T07:17:05"/>
    <x v="2"/>
    <x v="0"/>
    <m/>
    <s v="sabhishekkumar94@gmail.com"/>
    <s v="ULIP190083"/>
    <x v="4"/>
    <s v="Bath world"/>
    <n v="8588900240"/>
    <s v="Shop no. 1sikanderpur Ghosi, opp pillar no 50 Gurgaon"/>
    <x v="3"/>
    <s v="Distributor"/>
    <s v="Other"/>
    <s v="Any available vehicle in market"/>
    <s v="Yes"/>
  </r>
  <r>
    <d v="2023-05-27T07:22:03"/>
    <x v="2"/>
    <x v="0"/>
    <m/>
    <s v="sabhishekkumar94@gmail.com"/>
    <s v="ULIP190083"/>
    <x v="4"/>
    <s v="Paints and Hardware"/>
    <n v="9555555562"/>
    <s v="Near Metro pillar no 52,,M.g Road, Sikander pur Gurgaon"/>
    <x v="3"/>
    <s v="Distributor"/>
    <s v="Other"/>
    <s v="Any available vehicle in market"/>
    <s v="Yes"/>
  </r>
  <r>
    <d v="2023-05-27T07:26:55"/>
    <x v="2"/>
    <x v="0"/>
    <m/>
    <s v="sabhishekkumar94@gmail.com"/>
    <s v="ULIP190083"/>
    <x v="4"/>
    <s v="P. O. P Gyp Board"/>
    <n v="9899450679"/>
    <s v="Metro pillar No. 62,Sikanderpur, Gurgaon"/>
    <x v="3"/>
    <s v="Distributor"/>
    <s v="Other"/>
    <s v="Any available vehicle in market"/>
    <s v="Yes"/>
  </r>
  <r>
    <d v="2023-05-27T07:29:44"/>
    <x v="2"/>
    <x v="0"/>
    <m/>
    <s v="sabhishekkumar94@gmail.com"/>
    <s v="ULIP190083"/>
    <x v="4"/>
    <s v="Paints and hardware"/>
    <n v="9871995167"/>
    <s v="Metro pillar no 62, Sikander pur Gurgaon"/>
    <x v="3"/>
    <s v="Distributor"/>
    <s v="Other"/>
    <s v="Any available vehicle in market"/>
    <s v="Yes"/>
  </r>
  <r>
    <d v="2023-05-27T07:33:12"/>
    <x v="2"/>
    <x v="0"/>
    <m/>
    <s v="sabhishekkumar94@gmail.com"/>
    <s v="ULIP190083"/>
    <x v="4"/>
    <s v="Foam"/>
    <n v="9818660102"/>
    <s v="Metro pillar no 48,Sikanderpur Gurgaon"/>
    <x v="3"/>
    <s v="Distributor"/>
    <s v="Other"/>
    <s v="Any available vehicle in market"/>
    <s v="Yes"/>
  </r>
  <r>
    <d v="2023-05-27T07:36:51"/>
    <x v="2"/>
    <x v="0"/>
    <m/>
    <s v="sabhishekkumar94@gmail.com"/>
    <s v="ULIP190083"/>
    <x v="4"/>
    <s v="Foam"/>
    <n v="8802935114"/>
    <s v="Metro pillar no. 48 , Sikanderpur Gurgaon"/>
    <x v="3"/>
    <s v="Distributor"/>
    <s v="Other"/>
    <s v="Any available vehicle in market"/>
    <s v="Yes"/>
  </r>
  <r>
    <d v="2023-05-27T07:40:02"/>
    <x v="2"/>
    <x v="0"/>
    <m/>
    <s v="sabhishekkumar94@gmail.com"/>
    <s v="ULIP190083"/>
    <x v="4"/>
    <s v="Paints and Hardware"/>
    <n v="9215617027"/>
    <s v="Metro pillar no 62, Sikanderpur, Gurgaon"/>
    <x v="3"/>
    <s v="Distributor"/>
    <s v="Other"/>
    <s v="Any available vehicle in market"/>
    <s v="Yes"/>
  </r>
  <r>
    <d v="2023-05-27T07:42:34"/>
    <x v="2"/>
    <x v="0"/>
    <m/>
    <s v="sabhishekkumar94@gmail.com"/>
    <s v="ULIP190083"/>
    <x v="4"/>
    <s v="Wall and Floor Tiles"/>
    <n v="9711151717"/>
    <s v="Metro pillar no 63,Sikanderpur, Gurgaon"/>
    <x v="3"/>
    <s v="Distributor"/>
    <s v="Other"/>
    <s v="Any available vehicle in market"/>
    <s v="Yes"/>
  </r>
  <r>
    <d v="2023-05-27T07:45:37"/>
    <x v="2"/>
    <x v="0"/>
    <m/>
    <s v="sabhishekkumar94@gmail.com"/>
    <s v="ULIP190083"/>
    <x v="4"/>
    <s v="Home Furniture"/>
    <n v="9910971755"/>
    <s v="Shop No. 1,Mehrauli Road, Nathupur, Gurgaon"/>
    <x v="3"/>
    <s v="Retailer"/>
    <s v="Furniture"/>
    <s v="Own Vehicles"/>
    <s v="Yes"/>
  </r>
  <r>
    <d v="2023-05-27T07:49:24"/>
    <x v="2"/>
    <x v="0"/>
    <m/>
    <s v="sabhishekkumar94@gmail.com"/>
    <s v="ULIP190083"/>
    <x v="4"/>
    <s v="Aluminium &amp; Glass, UPVC Windo&amp;Door"/>
    <n v="9717744585"/>
    <s v="Metro pillar no 49,Sikanderpur, Gurgaon"/>
    <x v="3"/>
    <s v="Small Manufacturer"/>
    <s v="Metal works"/>
    <s v="Any available vehicle in market"/>
    <s v="Yes"/>
  </r>
  <r>
    <d v="2023-05-27T07:54:24"/>
    <x v="2"/>
    <x v="0"/>
    <m/>
    <s v="sabhishekkumar94@gmail.com"/>
    <s v="ULIP190083"/>
    <x v="4"/>
    <s v="Electronics items"/>
    <n v="9560745009"/>
    <s v="Metro pillar no 55,Sikanderpur, Gurgaon"/>
    <x v="3"/>
    <s v="Warehouse"/>
    <s v="Cloud Kitchen"/>
    <s v="Any available vehicle in market"/>
    <s v="Yes"/>
  </r>
  <r>
    <d v="2023-05-27T07:57:12"/>
    <x v="2"/>
    <x v="0"/>
    <m/>
    <s v="sabhishekkumar94@gmail.com"/>
    <s v="ULIP190083"/>
    <x v="4"/>
    <s v="Glass House"/>
    <n v="8744921814"/>
    <s v="Metro pillar no 19,Sikanderpur, Gurgaon"/>
    <x v="3"/>
    <s v="Distributor"/>
    <s v="Other"/>
    <s v="Any available vehicle in market"/>
    <s v="Yes"/>
  </r>
  <r>
    <d v="2023-05-27T12:06:42"/>
    <x v="2"/>
    <x v="0"/>
    <m/>
    <s v="rohitgautamiitk@gmail.com"/>
    <s v="ULIP190082"/>
    <x v="1"/>
    <s v="Deepak"/>
    <n v="9935377045"/>
    <s v="206 c block panki kanpur"/>
    <x v="0"/>
    <s v="Retailer"/>
    <s v="Grocery Items"/>
    <s v="Own Vehicles"/>
    <s v="Yes"/>
  </r>
  <r>
    <d v="2023-05-27T12:12:02"/>
    <x v="2"/>
    <x v="0"/>
    <m/>
    <s v="rohitgautamiitk@gmail.com"/>
    <s v="ULIP190082"/>
    <x v="1"/>
    <s v="Shyam ji shukla"/>
    <n v="9026781947"/>
    <s v="375 c block panki"/>
    <x v="0"/>
    <s v="Retailer"/>
    <s v="Grocery Items"/>
    <s v="Any available vehicle in market"/>
    <s v="Yes"/>
  </r>
  <r>
    <d v="2023-05-27T12:33:25"/>
    <x v="2"/>
    <x v="0"/>
    <m/>
    <s v="rohitgautamiitk@gmail.com"/>
    <s v="ULIP190082"/>
    <x v="1"/>
    <s v="Ramesh yadav"/>
    <n v="9956346500"/>
    <s v="70 swaraj nagar panki kanpur"/>
    <x v="0"/>
    <s v="Retailer"/>
    <s v="Grocery Items"/>
    <s v="Any available vehicle in market"/>
    <s v="Yes"/>
  </r>
  <r>
    <d v="2023-05-27T13:22:12"/>
    <x v="2"/>
    <x v="0"/>
    <m/>
    <s v="rohitgautamiitk@gmail.com"/>
    <s v="ULIP 190082"/>
    <x v="1"/>
    <s v="Uday"/>
    <n v="7985830642"/>
    <s v="2/1245 mahaveerpuram panki kanpur"/>
    <x v="0"/>
    <s v="Retailer"/>
    <s v="Furniture"/>
    <s v="Any available vehicle in market"/>
    <s v="Yes"/>
  </r>
  <r>
    <d v="2023-05-27T13:22:50"/>
    <x v="2"/>
    <x v="0"/>
    <m/>
    <s v="ashwanisinghchauhan@gmail.com"/>
    <s v="KCDNPL1412"/>
    <x v="2"/>
    <s v="Ankit"/>
    <n v="9871108886"/>
    <s v="C-18. C block sector 9 noida"/>
    <x v="2"/>
    <s v="Retailer"/>
    <s v="Luxury Furniture"/>
    <s v="Any available vehicle in market"/>
    <s v="Yes"/>
  </r>
  <r>
    <d v="2023-05-27T13:32:11"/>
    <x v="2"/>
    <x v="0"/>
    <m/>
    <s v="rohitgautamiitk@gmail.com"/>
    <s v="ULIP190082"/>
    <x v="1"/>
    <s v="Rajveer Singh"/>
    <n v="7607364033"/>
    <s v="Ganga ganj tiraha panki kanpur"/>
    <x v="0"/>
    <s v="Retailer"/>
    <s v="Wood and Plywood"/>
    <s v="Any available vehicle in market"/>
    <s v="Yes"/>
  </r>
  <r>
    <d v="2023-05-27T13:34:57"/>
    <x v="2"/>
    <x v="0"/>
    <m/>
    <s v="purinitin902@gmail.com"/>
    <s v="ULIP190080"/>
    <x v="3"/>
    <s v="Rajesh Aggarwal"/>
    <n v="9810928717"/>
    <s v="Village Mamura sector 66 noida"/>
    <x v="2"/>
    <s v="Retailer"/>
    <s v="Furniture"/>
    <s v="Porter"/>
    <s v="No"/>
  </r>
  <r>
    <d v="2023-05-27T13:45:45"/>
    <x v="2"/>
    <x v="0"/>
    <m/>
    <s v="purinitin902@gmail.com"/>
    <s v="ULIP190080"/>
    <x v="3"/>
    <s v="Azad"/>
    <n v="8077015163"/>
    <s v="Village Mamura sector 66 noida"/>
    <x v="2"/>
    <s v="Retailer"/>
    <s v="Construction Material"/>
    <s v="Porter"/>
    <s v="Yes"/>
  </r>
  <r>
    <d v="2023-05-27T13:56:44"/>
    <x v="2"/>
    <x v="0"/>
    <m/>
    <s v="purinitin902@gmail.com"/>
    <s v="ULIP190080"/>
    <x v="3"/>
    <s v="Parmod Aggarwal"/>
    <n v="9871793112"/>
    <s v="Village Mamura sector 66 Noida"/>
    <x v="2"/>
    <s v="Retailer"/>
    <s v="Construction Material"/>
    <s v="Porter"/>
    <s v="Yes"/>
  </r>
  <r>
    <d v="2023-05-27T14:08:43"/>
    <x v="2"/>
    <x v="0"/>
    <m/>
    <s v="rohitgautamiitk@gmail.com"/>
    <s v="ULIP190082"/>
    <x v="1"/>
    <s v="Raju"/>
    <n v="9936637491"/>
    <s v="Panki power house kalyanpur kanpur"/>
    <x v="0"/>
    <s v="Small Manufacturer"/>
    <s v="Furniture"/>
    <s v="Own Vehicles"/>
    <s v="Yes"/>
  </r>
  <r>
    <d v="2023-05-27T14:15:16"/>
    <x v="2"/>
    <x v="0"/>
    <m/>
    <s v="rohitgautamiitk@gmail.com"/>
    <s v="ULIP190082"/>
    <x v="1"/>
    <s v="Anurag"/>
    <n v="8737893433"/>
    <s v="Power house panki kanpur"/>
    <x v="0"/>
    <s v="Small Manufacturer"/>
    <s v="Wood and Plywood"/>
    <s v="Any available vehicle in market"/>
    <s v="Yes"/>
  </r>
  <r>
    <d v="2023-05-27T14:20:39"/>
    <x v="2"/>
    <x v="0"/>
    <m/>
    <s v="ashwanisinghchauhan@gmail.com"/>
    <s v="KCDNPL1412"/>
    <x v="2"/>
    <s v="Rampal bansal"/>
    <n v="9818151612"/>
    <s v="C10 sector 9 noida"/>
    <x v="2"/>
    <s v="Retailer"/>
    <s v="Packaging Material"/>
    <s v="Any available vehicle in market"/>
    <s v="Yes"/>
  </r>
  <r>
    <d v="2023-05-27T14:23:47"/>
    <x v="2"/>
    <x v="0"/>
    <m/>
    <s v="rohitgautamiitk@gmail.com"/>
    <s v="ULIP190082"/>
    <x v="1"/>
    <s v="Syam ji gupta"/>
    <n v="8574805128"/>
    <s v="67 C block panki"/>
    <x v="0"/>
    <s v="Retailer"/>
    <s v="Furniture"/>
    <s v="Any available vehicle in market"/>
    <s v="Yes"/>
  </r>
  <r>
    <d v="2023-05-27T14:24:00"/>
    <x v="2"/>
    <x v="0"/>
    <m/>
    <s v="ashwanisinghchauhan@gmail.com"/>
    <s v="KCDNPL1412"/>
    <x v="2"/>
    <s v="Goldy bansal"/>
    <n v="8368300487"/>
    <s v="C19 sector 9 noida"/>
    <x v="2"/>
    <s v="Retailer"/>
    <s v="Wood and Plywood"/>
    <s v="Any available vehicle in market"/>
    <s v="Maybe"/>
  </r>
  <r>
    <d v="2023-05-27T14:25:29"/>
    <x v="2"/>
    <x v="0"/>
    <m/>
    <s v="ashwanisinghchauhan@gmail.com"/>
    <s v="KCDNPL1412"/>
    <x v="2"/>
    <s v="Mohit swami"/>
    <n v="9911071684"/>
    <s v="C16 sector 9 noida"/>
    <x v="2"/>
    <s v="Retailer"/>
    <s v="Wood and Plywood"/>
    <s v="Any available vehicle in market"/>
    <s v="Yes"/>
  </r>
  <r>
    <d v="2023-05-27T14:27:53"/>
    <x v="2"/>
    <x v="0"/>
    <m/>
    <s v="ashwanisinghchauhan@gmail.com"/>
    <s v="KCDNPL1412"/>
    <x v="2"/>
    <s v="Rajat rana"/>
    <n v="9899862184"/>
    <s v="C6 sector 9 noida"/>
    <x v="2"/>
    <s v="Retailer"/>
    <s v="Electric items"/>
    <s v="Any available vehicle in market"/>
    <s v="Yes"/>
  </r>
  <r>
    <d v="2023-05-27T14:29:13"/>
    <x v="2"/>
    <x v="0"/>
    <m/>
    <s v="ashwanisinghchauhan@gmail.com"/>
    <s v="KCDNPL1412"/>
    <x v="2"/>
    <s v="Gautam Sharma"/>
    <n v="8377875583"/>
    <s v="C7 sector 9 noida"/>
    <x v="2"/>
    <s v="Retailer"/>
    <s v="Furniture"/>
    <s v="Any available vehicle in market"/>
    <s v="Yes"/>
  </r>
  <r>
    <d v="2023-05-27T14:30:47"/>
    <x v="2"/>
    <x v="0"/>
    <m/>
    <s v="ashwanisinghchauhan@gmail.com"/>
    <s v="KCDNPL1412"/>
    <x v="2"/>
    <s v="Ashish Dubey"/>
    <n v="9910379888"/>
    <s v="B44 sector 9 noida"/>
    <x v="2"/>
    <s v="Retailer"/>
    <s v="Cloud Kitchen"/>
    <s v="Any available vehicle in market"/>
    <s v="Yes"/>
  </r>
  <r>
    <d v="2023-05-27T14:32:10"/>
    <x v="2"/>
    <x v="0"/>
    <m/>
    <s v="ashwanisinghchauhan@gmail.com"/>
    <s v="KCDNPL1412"/>
    <x v="2"/>
    <s v="Kuldeep Singh"/>
    <n v="9910008519"/>
    <s v="B 43 sector 9 noida"/>
    <x v="2"/>
    <s v="Retailer"/>
    <s v="Luxury Furniture"/>
    <s v="Any available vehicle in market"/>
    <s v="Yes"/>
  </r>
  <r>
    <d v="2023-05-27T14:34:12"/>
    <x v="2"/>
    <x v="0"/>
    <m/>
    <s v="ashwanisinghchauhan@gmail.com"/>
    <s v="KCDNPL1412"/>
    <x v="2"/>
    <s v="Mahalaxmi plywood"/>
    <n v="8368533036"/>
    <s v="C20 sector 9 noida"/>
    <x v="2"/>
    <s v="Retailer"/>
    <s v="Wood and Plywood"/>
    <s v="Any available vehicle in market"/>
    <s v="Maybe"/>
  </r>
  <r>
    <d v="2023-05-27T14:41:08"/>
    <x v="2"/>
    <x v="0"/>
    <m/>
    <s v="rohitgautamiitk@gmail.com"/>
    <s v="ULIP"/>
    <x v="1"/>
    <s v="Mukesh yadav"/>
    <n v="9936351826"/>
    <s v="67 c block panki"/>
    <x v="0"/>
    <s v="Warehouse"/>
    <s v="Grocery Items"/>
    <s v="Any available vehicle in market"/>
    <s v="Maybe"/>
  </r>
  <r>
    <d v="2023-05-27T15:58:37"/>
    <x v="2"/>
    <x v="0"/>
    <m/>
    <s v="ashwanisinghchauhan@gmail.com"/>
    <s v="KCDNPL1412"/>
    <x v="2"/>
    <s v="Rohit Kumar"/>
    <n v="9310047116"/>
    <s v="C22 sector 9 noida"/>
    <x v="2"/>
    <s v="Retailer"/>
    <s v="Furniture"/>
    <s v="Any available vehicle in market"/>
    <s v="Maybe"/>
  </r>
  <r>
    <d v="2023-05-27T16:00:19"/>
    <x v="2"/>
    <x v="0"/>
    <m/>
    <s v="ashwanisinghchauhan@gmail.com"/>
    <s v="KCDNPL1412"/>
    <x v="2"/>
    <s v="Rahul Sharma"/>
    <n v="8527891450"/>
    <s v="Sector 9 noida"/>
    <x v="2"/>
    <s v="Retailer"/>
    <s v="Industrial Products"/>
    <s v="Any available vehicle in market"/>
    <s v="Maybe"/>
  </r>
  <r>
    <d v="2023-05-27T16:50:41"/>
    <x v="2"/>
    <x v="0"/>
    <m/>
    <s v="rohitgautamiitk@gmail.com"/>
    <s v="ULIP190082"/>
    <x v="1"/>
    <s v="Viraj"/>
    <n v="7388666000"/>
    <s v="Aawas Vikas no-1 kalyanpur kanpur"/>
    <x v="0"/>
    <s v="Warehouse"/>
    <s v="Bakery"/>
    <s v="Any available vehicle in market"/>
    <s v="Yes"/>
  </r>
  <r>
    <d v="2023-05-29T11:40:56"/>
    <x v="3"/>
    <x v="0"/>
    <m/>
    <s v="rohitgautamiitk@gmail.com"/>
    <s v="ULIP190082"/>
    <x v="1"/>
    <s v="Raju"/>
    <n v="9336123086"/>
    <s v="Govind nagar kanpur"/>
    <x v="0"/>
    <s v="Retailer"/>
    <s v="Luxury Furniture"/>
    <s v="Any available vehicle in market"/>
    <s v="Maybe"/>
  </r>
  <r>
    <d v="2023-05-29T11:54:09"/>
    <x v="3"/>
    <x v="0"/>
    <m/>
    <s v="rohitgautamiitk@gmail.com"/>
    <s v="ULIP190082"/>
    <x v="1"/>
    <s v="Vansh"/>
    <n v="6393959319"/>
    <s v="C- 242 govind nagar kanpur"/>
    <x v="0"/>
    <s v="Small Manufacturer"/>
    <s v="Luxury Furniture"/>
    <s v="Any available vehicle in market"/>
    <s v="Yes"/>
  </r>
  <r>
    <d v="2023-05-29T12:13:09"/>
    <x v="3"/>
    <x v="0"/>
    <m/>
    <s v="rohitgautamiitk@gmail.com"/>
    <s v="ULIP190082"/>
    <x v="1"/>
    <s v="Anand"/>
    <n v="7376521314"/>
    <s v="Shop no - 2 jageshvar hospital govind nagar kanpur"/>
    <x v="0"/>
    <s v="Retailer"/>
    <s v="Furniture"/>
    <s v="Any available vehicle in market"/>
    <s v="Maybe"/>
  </r>
  <r>
    <d v="2023-05-29T12:45:32"/>
    <x v="3"/>
    <x v="0"/>
    <m/>
    <s v="rohitgautamiitk@gmail.com"/>
    <s v="ULIP190082"/>
    <x v="1"/>
    <s v="Devesh"/>
    <n v="9369939964"/>
    <s v="Shop 11 jageshwar market govind nagar kanpur"/>
    <x v="0"/>
    <s v="Retailer"/>
    <s v="Furniture"/>
    <s v="Any available vehicle in market"/>
    <s v="Yes"/>
  </r>
  <r>
    <d v="2023-05-29T12:55:16"/>
    <x v="3"/>
    <x v="0"/>
    <m/>
    <s v="rohitgautamiitk@gmail.com"/>
    <s v="ULIP190082"/>
    <x v="1"/>
    <s v="Rakesh"/>
    <n v="7317884212"/>
    <s v="28 jageshwar govind nagar kanpur"/>
    <x v="0"/>
    <s v="Retailer"/>
    <s v="Furniture"/>
    <s v="Any available vehicle in market"/>
    <s v="Yes"/>
  </r>
  <r>
    <d v="2023-05-29T13:19:38"/>
    <x v="3"/>
    <x v="0"/>
    <m/>
    <s v="rohitgautamiitk@gmail.com"/>
    <s v="ULIP190082"/>
    <x v="1"/>
    <s v="Baba future"/>
    <n v="9026962008"/>
    <s v="Chawla market govind nagar kanpur"/>
    <x v="0"/>
    <s v="Retailer"/>
    <s v="Furniture"/>
    <s v="Any available vehicle in market"/>
    <s v="Maybe"/>
  </r>
  <r>
    <d v="2023-05-29T13:55:01"/>
    <x v="3"/>
    <x v="0"/>
    <m/>
    <s v="purinitin902@gmail.com"/>
    <s v="ULIP190080"/>
    <x v="3"/>
    <s v="Faizan"/>
    <n v="7417064065"/>
    <s v="Hoshiyarpur sector 51 near shivalik hospital"/>
    <x v="2"/>
    <s v="Retailer"/>
    <s v="Chicken corner"/>
    <s v="Own Vehicles"/>
    <s v="Yes"/>
  </r>
  <r>
    <d v="2023-05-29T14:23:31"/>
    <x v="3"/>
    <x v="0"/>
    <m/>
    <s v="rohitgautamiitk@gmail.com"/>
    <s v="ULIP190082"/>
    <x v="1"/>
    <s v="R k shukla"/>
    <n v="9651410512"/>
    <s v="Shop no 39,40 jageshwar market govind nagar"/>
    <x v="0"/>
    <s v="Retailer"/>
    <s v="Luxury Furniture"/>
    <s v="Any available vehicle in market"/>
    <s v="Yes"/>
  </r>
  <r>
    <d v="2023-05-29T16:02:06"/>
    <x v="3"/>
    <x v="0"/>
    <m/>
    <s v="purinitin902@gmail.com"/>
    <s v="ULIP190080"/>
    <x v="3"/>
    <s v="Avon battery"/>
    <n v="9717077174"/>
    <s v="Hoshiyarpur sector 51 near shivalik hospital"/>
    <x v="2"/>
    <s v="Retailer"/>
    <s v="Electronic device"/>
    <s v="Own Vehicles"/>
    <s v="Yes"/>
  </r>
  <r>
    <d v="2023-05-29T16:15:11"/>
    <x v="3"/>
    <x v="0"/>
    <m/>
    <s v="purinitin902@gmail.com"/>
    <s v="ULIP190080"/>
    <x v="3"/>
    <s v="Parmod Aggarwal"/>
    <n v="9871793112"/>
    <s v="Main road sector 66"/>
    <x v="2"/>
    <s v="Retailer"/>
    <s v="Construction Material"/>
    <s v="Any available vehicle in market"/>
    <s v="Yes"/>
  </r>
  <r>
    <d v="2023-05-29T16:17:18"/>
    <x v="3"/>
    <x v="0"/>
    <m/>
    <s v="purinitin902@gmail.com"/>
    <s v="ULIP190080"/>
    <x v="3"/>
    <s v="Yogesh"/>
    <n v="9871995003"/>
    <s v="Shop no 10 sector 66 mamura"/>
    <x v="2"/>
    <s v="Retailer"/>
    <s v="Construction Material"/>
    <s v="Any available vehicle in market"/>
    <s v="Yes"/>
  </r>
  <r>
    <d v="2023-05-29T16:21:28"/>
    <x v="3"/>
    <x v="0"/>
    <m/>
    <s v="purinitin902@gmail.com"/>
    <s v="ULIP190080"/>
    <x v="3"/>
    <s v="Prakash"/>
    <n v="9810739452"/>
    <s v="Shop no 3 mamura sector 66"/>
    <x v="2"/>
    <s v="Retailer"/>
    <s v="Construction Material"/>
    <s v="Any available vehicle in market"/>
    <s v="Maybe"/>
  </r>
  <r>
    <d v="2023-05-29T16:23:37"/>
    <x v="3"/>
    <x v="0"/>
    <m/>
    <s v="purinitin902@gmail.com"/>
    <s v="ULIP190080"/>
    <x v="3"/>
    <s v="Ajay"/>
    <n v="9971225571"/>
    <s v="Opposite kailash heart hospital mamura"/>
    <x v="2"/>
    <s v="Retailer"/>
    <s v="Construction Material"/>
    <s v="Any available vehicle in market"/>
    <s v="No"/>
  </r>
  <r>
    <d v="2023-05-29T16:26:46"/>
    <x v="3"/>
    <x v="0"/>
    <m/>
    <s v="purinitin902@gmail.com"/>
    <s v="ULIP190080"/>
    <x v="3"/>
    <s v="Rajesh"/>
    <n v="9810928717"/>
    <s v="Village Mamura sector 66"/>
    <x v="2"/>
    <s v="Retailer"/>
    <s v="Construction Material"/>
    <s v="Any available vehicle in market"/>
    <s v="Maybe"/>
  </r>
  <r>
    <d v="2023-05-30T10:55:58"/>
    <x v="4"/>
    <x v="0"/>
    <m/>
    <s v="purinitin902@gmail.com"/>
    <s v="ULIP190080"/>
    <x v="3"/>
    <s v="Sandeep Chawla"/>
    <n v="7503050017"/>
    <s v="Main road hoshiyarpur sector 51"/>
    <x v="2"/>
    <s v="Retailer"/>
    <s v="Construction Material"/>
    <s v="Any available vehicle in market"/>
    <s v="Yes"/>
  </r>
  <r>
    <d v="2023-05-30T11:03:29"/>
    <x v="4"/>
    <x v="0"/>
    <m/>
    <s v="purinitin902@gmail.com"/>
    <s v="ULIP190080"/>
    <x v="3"/>
    <s v="Shahbaz Quraishi"/>
    <n v="9958493449"/>
    <s v="Shop no 8 lovekush market hoshiyarpur sector 51"/>
    <x v="2"/>
    <s v="Retailer"/>
    <s v="Construction Material"/>
    <s v="Any available vehicle in market"/>
    <s v="Yes"/>
  </r>
  <r>
    <d v="2023-05-30T11:13:50"/>
    <x v="4"/>
    <x v="0"/>
    <m/>
    <s v="purinitin902@gmail.com"/>
    <s v="ULIP190080"/>
    <x v="3"/>
    <s v="Mohd Nazim"/>
    <n v="6396042724"/>
    <s v="Sector 51 love kush market"/>
    <x v="2"/>
    <s v="Retailer"/>
    <s v="Construction Material"/>
    <s v="Any available vehicle in market"/>
    <s v="Yes"/>
  </r>
  <r>
    <d v="2023-05-30T11:21:56"/>
    <x v="4"/>
    <x v="0"/>
    <m/>
    <s v="purinitin902@gmail.com"/>
    <s v="ULIP190080"/>
    <x v="3"/>
    <s v="Devender"/>
    <n v="9899919696"/>
    <s v="Shop no 1 mukhiya market near metro station hoshiyarpur sector 51"/>
    <x v="2"/>
    <s v="Retailer"/>
    <s v="Construction Material"/>
    <s v="Any available vehicle in market"/>
    <s v="Yes"/>
  </r>
  <r>
    <d v="2023-05-30T11:31:39"/>
    <x v="4"/>
    <x v="0"/>
    <m/>
    <s v="purinitin902@gmail.com"/>
    <s v="ULIP190080"/>
    <x v="3"/>
    <s v="Yogesh Yadav"/>
    <n v="9953468030"/>
    <s v="Shop no 2 mukhiya market hoshiyarpur sector 51"/>
    <x v="2"/>
    <s v="Retailer"/>
    <s v="Construction Material"/>
    <s v="Any available vehicle in market"/>
    <s v="Yes"/>
  </r>
  <r>
    <d v="2023-05-30T11:51:52"/>
    <x v="4"/>
    <x v="0"/>
    <m/>
    <s v="purinitin902@gmail.com"/>
    <s v="ULIP190080"/>
    <x v="3"/>
    <s v="Puneet kapoor"/>
    <n v="9810868685"/>
    <s v="Opposite pillar no 234 hoshiyarpur sector 51"/>
    <x v="2"/>
    <s v="Retailer"/>
    <s v="Construction Material"/>
    <s v="Any available vehicle in market"/>
    <s v="Yes"/>
  </r>
  <r>
    <d v="2023-05-30T12:02:08"/>
    <x v="4"/>
    <x v="0"/>
    <m/>
    <s v="purinitin902@gmail.com"/>
    <s v="ULIP190080"/>
    <x v="3"/>
    <s v="Moni"/>
    <n v="9891685227"/>
    <s v="Village hoshiyarpur sector 51"/>
    <x v="2"/>
    <s v="Retailer"/>
    <s v="Furniture"/>
    <s v="Any available vehicle in market"/>
    <s v="Yes"/>
  </r>
  <r>
    <d v="2023-05-30T12:17:52"/>
    <x v="4"/>
    <x v="0"/>
    <m/>
    <s v="purinitin902@gmail.com"/>
    <s v="ULIP190080"/>
    <x v="3"/>
    <s v="Rinku Yadav"/>
    <n v="7703897937"/>
    <s v="Main road sector 51 near metro station"/>
    <x v="2"/>
    <s v="Retailer"/>
    <s v="Construction Material"/>
    <s v="Any available vehicle in market"/>
    <s v="Yes"/>
  </r>
  <r>
    <d v="2023-05-30T12:19:07"/>
    <x v="4"/>
    <x v="0"/>
    <m/>
    <s v="purinitin902@gmail.com"/>
    <s v="ULIP190080"/>
    <x v="3"/>
    <s v="Bikram"/>
    <n v="9818845139"/>
    <s v="Main road hoshiyarpur sector 51"/>
    <x v="2"/>
    <s v="Retailer"/>
    <s v="Construction Material"/>
    <s v="Any available vehicle in market"/>
    <s v="Maybe"/>
  </r>
  <r>
    <d v="2023-05-30T12:21:21"/>
    <x v="4"/>
    <x v="0"/>
    <m/>
    <s v="purinitin902@gmail.com"/>
    <s v="ULIP190080"/>
    <x v="3"/>
    <s v="Sandeep"/>
    <n v="7503050017"/>
    <s v="Main road hoshiyarpur sector 51"/>
    <x v="2"/>
    <s v="Retailer"/>
    <s v="Construction Material"/>
    <s v="Any available vehicle in market"/>
    <s v="Yes"/>
  </r>
  <r>
    <d v="2023-05-30T12:23:17"/>
    <x v="4"/>
    <x v="0"/>
    <m/>
    <s v="purinitin902@gmail.com"/>
    <s v="ULIP190080"/>
    <x v="3"/>
    <s v="Mohd Sahid"/>
    <n v="8285916786"/>
    <s v="Opposite pillar no 227 main road hoshiyarpur sector 51"/>
    <x v="2"/>
    <s v="Retailer"/>
    <s v="Construction Material"/>
    <s v="Any available vehicle in market"/>
    <s v="Yes"/>
  </r>
  <r>
    <d v="2023-05-30T12:27:02"/>
    <x v="4"/>
    <x v="0"/>
    <m/>
    <s v="purinitin902@gmail.com"/>
    <s v="ULIP190080"/>
    <x v="3"/>
    <s v="Anil"/>
    <n v="9958395702"/>
    <s v="Main road hoshiyarpur sector 51"/>
    <x v="2"/>
    <s v="Retailer"/>
    <s v="Construction Material"/>
    <s v="Any available vehicle in market"/>
    <s v="Yes"/>
  </r>
  <r>
    <d v="2023-05-30T13:23:28"/>
    <x v="4"/>
    <x v="0"/>
    <m/>
    <s v="rohitgautamiitk@gmail.com"/>
    <s v="ULIP190082"/>
    <x v="1"/>
    <s v="Shyamu pandey"/>
    <n v="9336482136"/>
    <s v="106/371 ghandhi nagar kanpur"/>
    <x v="0"/>
    <s v="Small Manufacturer"/>
    <s v="Wood and Plywood"/>
    <s v="Any available vehicle in market"/>
    <s v="Yes"/>
  </r>
  <r>
    <d v="2023-05-30T13:48:29"/>
    <x v="4"/>
    <x v="0"/>
    <m/>
    <s v="rohitgautamiitk@gmail.com"/>
    <s v="ULIP190082"/>
    <x v="1"/>
    <s v="Anoop awasthi"/>
    <n v="9140419932"/>
    <s v="106/371 ghandhi nagar kanpur"/>
    <x v="0"/>
    <s v="Small Manufacturer"/>
    <s v="Wood and Plywood"/>
    <s v="Any available vehicle in market"/>
    <s v="Yes"/>
  </r>
  <r>
    <d v="2023-05-30T14:01:21"/>
    <x v="4"/>
    <x v="0"/>
    <m/>
    <s v="rohitgautamiitk@gmail.com"/>
    <s v="ULIP190071"/>
    <x v="1"/>
    <s v="Atul"/>
    <n v="9919304910"/>
    <s v="107/371 ghadi nagar kanpur"/>
    <x v="0"/>
    <s v="Retailer"/>
    <s v="Wood and Plywood"/>
    <s v="Any available vehicle in market"/>
    <s v="Yes"/>
  </r>
  <r>
    <d v="2023-05-30T16:26:43"/>
    <x v="4"/>
    <x v="0"/>
    <m/>
    <s v="sabhishekkumar94@gmail.com"/>
    <s v="ULIP190083"/>
    <x v="4"/>
    <s v="Matrix"/>
    <n v="8447553686"/>
    <s v="Opp.Metro pillar No 50 Gaurav palaza, Sikanderpur, Gurgaon"/>
    <x v="3"/>
    <s v="Distributor"/>
    <s v="Wooden Flooring Wallpaper,WPCLouvers"/>
    <s v="Any available vehicle in market"/>
    <s v="Yes"/>
  </r>
  <r>
    <d v="2023-05-30T16:29:35"/>
    <x v="4"/>
    <x v="0"/>
    <m/>
    <s v="rohitgautamiitk@gmail.com"/>
    <s v="ULIP190083"/>
    <x v="1"/>
    <s v="Kalpna"/>
    <n v="9839878475"/>
    <s v="Heeraganj kanpur"/>
    <x v="0"/>
    <s v="Retailer"/>
    <s v="Wood and Plywood"/>
    <s v="Any available vehicle in market"/>
    <s v="Maybe"/>
  </r>
  <r>
    <d v="2023-05-30T16:38:16"/>
    <x v="4"/>
    <x v="0"/>
    <m/>
    <s v="rohitgautamiitk@gmail.com"/>
    <s v="ULIP"/>
    <x v="1"/>
    <s v="Mayur"/>
    <n v="9044525892"/>
    <s v="106/370 B Gandhi nagar sisamau kanpur"/>
    <x v="0"/>
    <s v="Retailer"/>
    <s v="Wood and Plywood"/>
    <s v="Any available vehicle in market"/>
    <s v="Yes"/>
  </r>
  <r>
    <d v="2023-05-30T16:42:46"/>
    <x v="4"/>
    <x v="0"/>
    <m/>
    <s v="sabhishekkumar94@gmail.com"/>
    <s v="ULIP190083"/>
    <x v="4"/>
    <s v="Shiv Aluminium"/>
    <n v="9811407036"/>
    <s v="Metro pillar no.52 Sikanderpur Gurgaon"/>
    <x v="3"/>
    <s v="Distributor"/>
    <s v="Other"/>
    <s v="Any available vehicle in market"/>
    <s v="Yes"/>
  </r>
  <r>
    <d v="2023-05-30T16:45:30"/>
    <x v="4"/>
    <x v="0"/>
    <m/>
    <s v="sabhishekkumar94@gmail.com"/>
    <s v="ULIP190083"/>
    <x v="4"/>
    <s v="Shiva sanitary"/>
    <n v="9654067800"/>
    <s v="Metro pillar no 52 sikanderpur, Gurgaon"/>
    <x v="3"/>
    <s v="Distributor"/>
    <s v="Other"/>
    <s v="Any available vehicle in market"/>
    <s v="Yes"/>
  </r>
  <r>
    <d v="2023-05-30T16:49:03"/>
    <x v="4"/>
    <x v="0"/>
    <m/>
    <s v="sabhishekkumar94@gmail.com"/>
    <s v="ULIP190083"/>
    <x v="4"/>
    <s v="Neelkanth Hardware"/>
    <n v="9899205251"/>
    <s v="Metro pillar no 52 sikanderpur Gurgaon"/>
    <x v="3"/>
    <s v="Distributor"/>
    <s v="Other"/>
    <s v="Any available vehicle in market"/>
    <s v="Yes"/>
  </r>
  <r>
    <d v="2023-05-30T16:51:33"/>
    <x v="4"/>
    <x v="0"/>
    <m/>
    <s v="sabhishekkumar94@gmail.com"/>
    <s v="ULIP190083"/>
    <x v="4"/>
    <s v="Shiv Plywood"/>
    <n v="7795795795"/>
    <s v="Metro pillar no 52 sikanderpur Gurgaon"/>
    <x v="3"/>
    <s v="Distributor"/>
    <s v="Wood and Plywood"/>
    <s v="Any available vehicle in market"/>
    <s v="Yes"/>
  </r>
  <r>
    <d v="2023-05-30T16:53:57"/>
    <x v="4"/>
    <x v="0"/>
    <m/>
    <s v="sabhishekkumar94@gmail.com"/>
    <s v="ULIP190083"/>
    <x v="4"/>
    <s v="Shiva Tiles"/>
    <n v="9711475588"/>
    <s v="Metro pillar no 52 sikanderpur Gurgaon"/>
    <x v="3"/>
    <s v="Distributor"/>
    <s v="Other"/>
    <s v="Any available vehicle in market"/>
    <s v="Yes"/>
  </r>
  <r>
    <d v="2023-05-30T17:01:22"/>
    <x v="4"/>
    <x v="0"/>
    <m/>
    <s v="rohitgautamiitk@gmail.com"/>
    <s v="ULIP190082"/>
    <x v="1"/>
    <s v="Vikash"/>
    <n v="9336030271"/>
    <s v="106/371 heeraganj kanpur"/>
    <x v="0"/>
    <s v="Retailer"/>
    <s v="Wood and Plywood"/>
    <s v="Any available vehicle in market"/>
    <s v="Yes"/>
  </r>
  <r>
    <d v="2023-05-30T18:32:34"/>
    <x v="4"/>
    <x v="0"/>
    <m/>
    <s v="rohitgautamiitk@gmail.com"/>
    <s v="ULIP190082"/>
    <x v="1"/>
    <s v="Vikash"/>
    <n v="8700351864"/>
    <s v="108/369 H gandhi nagar sisamau kanpur"/>
    <x v="0"/>
    <s v="Retailer"/>
    <s v="Wood and Plywood"/>
    <s v="Any available vehicle in market"/>
    <s v="Maybe"/>
  </r>
  <r>
    <d v="2023-05-31T11:51:45"/>
    <x v="5"/>
    <x v="0"/>
    <m/>
    <s v="sabhishekkumar94@gmail.com"/>
    <s v="ULID190083"/>
    <x v="4"/>
    <s v="Hari enterprises"/>
    <n v="8178282377"/>
    <s v="Ghitorni"/>
    <x v="1"/>
    <s v="Distributor"/>
    <s v="Other"/>
    <s v="Any available vehicle in market"/>
    <s v="Yes"/>
  </r>
  <r>
    <d v="2023-05-31T12:39:59"/>
    <x v="5"/>
    <x v="0"/>
    <m/>
    <s v="rohitgautamiitk@gmail.com"/>
    <s v="ULIP190082"/>
    <x v="1"/>
    <s v="Praveen Dikshit"/>
    <n v="9910944982"/>
    <s v="Shop no 9 KDA MARKET POLICE CHAUKI PANKI"/>
    <x v="0"/>
    <s v="Small Manufacturer"/>
    <s v="Bakery"/>
    <s v="Any available vehicle in market"/>
    <s v="Yes"/>
  </r>
  <r>
    <d v="2023-05-31T13:02:42"/>
    <x v="5"/>
    <x v="0"/>
    <m/>
    <s v="rohitgautamiitk@gmail.com"/>
    <s v="ULIP190082"/>
    <x v="1"/>
    <s v="Dharanjay"/>
    <n v="9125825247"/>
    <s v="Shop no 1 KDA MARKET POLICE CHAUKI PANKI"/>
    <x v="0"/>
    <s v="Retailer"/>
    <s v="Bakery"/>
    <s v="Any available vehicle in market"/>
    <s v="Yes"/>
  </r>
  <r>
    <d v="2023-05-31T14:17:41"/>
    <x v="5"/>
    <x v="0"/>
    <m/>
    <s v="sabhishekkumar94@gmail.com"/>
    <s v="ULIP190083"/>
    <x v="4"/>
    <s v="Pradeep Furniture"/>
    <n v="9810324312"/>
    <s v="New Colony more , Gurgaon"/>
    <x v="3"/>
    <s v="Retailer"/>
    <s v="Furniture"/>
    <s v="Any available vehicle in market"/>
    <s v="Yes"/>
  </r>
  <r>
    <d v="2023-05-31T14:20:25"/>
    <x v="5"/>
    <x v="0"/>
    <m/>
    <s v="sabhishekkumar94@gmail.com"/>
    <s v="ULIP190083"/>
    <x v="4"/>
    <s v="Laxmi Furniture"/>
    <n v="9911365570"/>
    <s v="Sadar bazar"/>
    <x v="3"/>
    <s v="Retailer"/>
    <s v="Furniture"/>
    <s v="Any available vehicle in market"/>
    <s v="Yes"/>
  </r>
  <r>
    <d v="2023-05-31T14:38:34"/>
    <x v="5"/>
    <x v="0"/>
    <m/>
    <s v="purinitin902@gmail.com"/>
    <s v="ULIP190080"/>
    <x v="3"/>
    <s v="Manish Sharma"/>
    <n v="9212222678"/>
    <s v="Shop no 1 Sharma market hoshiyarpur sector 51"/>
    <x v="2"/>
    <s v="Retailer"/>
    <s v="Electronics"/>
    <s v="Any available vehicle in market"/>
    <s v="Yes"/>
  </r>
  <r>
    <d v="2023-05-31T14:45:37"/>
    <x v="5"/>
    <x v="0"/>
    <m/>
    <s v="purinitin902@gmail.com"/>
    <s v="ULIP190080"/>
    <x v="3"/>
    <s v="Mukesh Sharma"/>
    <n v="9818573640"/>
    <s v="Main road hoshiyarpur sector 51"/>
    <x v="2"/>
    <s v="Retailer"/>
    <s v="Electronics"/>
    <s v="Any available vehicle in market"/>
    <s v="Yes"/>
  </r>
  <r>
    <d v="2023-05-31T15:44:24"/>
    <x v="5"/>
    <x v="0"/>
    <m/>
    <s v="purinitin902@gmail.com"/>
    <s v="ULIP190080"/>
    <x v="3"/>
    <s v="Manoj Sharma"/>
    <n v="9871119956"/>
    <s v="Shop no 2 Sharma market hoshiyarpur sector 51"/>
    <x v="2"/>
    <s v="Retailer"/>
    <s v="Construction Material"/>
    <s v="Any available vehicle in market"/>
    <s v="Yes"/>
  </r>
  <r>
    <d v="2023-05-31T15:45:29"/>
    <x v="5"/>
    <x v="0"/>
    <m/>
    <s v="purinitin902@gmail.com"/>
    <s v="ULIP190080"/>
    <x v="3"/>
    <s v="Sushil Kumar"/>
    <n v="9810178823"/>
    <s v="Main road hoshiyarpur sector 51"/>
    <x v="2"/>
    <s v="Retailer"/>
    <s v="Construction Material"/>
    <s v="Any available vehicle in market"/>
    <s v="Yes"/>
  </r>
  <r>
    <d v="2023-05-31T15:46:44"/>
    <x v="5"/>
    <x v="0"/>
    <m/>
    <s v="purinitin902@gmail.com"/>
    <s v="ULIP190080"/>
    <x v="3"/>
    <s v="Manish Garg"/>
    <n v="9211143620"/>
    <s v="Shop no 8 Sharma market hoshiyarpur sector 51"/>
    <x v="2"/>
    <s v="Retailer"/>
    <s v="Construction Material"/>
    <s v="Any available vehicle in market"/>
    <s v="Yes"/>
  </r>
  <r>
    <d v="2023-05-31T15:48:04"/>
    <x v="5"/>
    <x v="0"/>
    <m/>
    <s v="purinitin902@gmail.com"/>
    <s v="ULIP190080"/>
    <x v="3"/>
    <s v="Yash"/>
    <n v="8527476949"/>
    <s v="Main road hoshiyarpur sector 51"/>
    <x v="2"/>
    <s v="Retailer"/>
    <s v="Furniture"/>
    <s v="Any available vehicle in market"/>
    <s v="No"/>
  </r>
  <r>
    <d v="2023-05-31T15:50:03"/>
    <x v="5"/>
    <x v="0"/>
    <m/>
    <s v="purinitin902@gmail.com"/>
    <s v="ULIP190080"/>
    <x v="3"/>
    <s v="Krishna Trading Company"/>
    <n v="8700668524"/>
    <s v="Sharma market hoshiyarpur sector 51"/>
    <x v="2"/>
    <s v="Retailer"/>
    <s v="Electronics"/>
    <s v="Porter"/>
    <s v="Maybe"/>
  </r>
  <r>
    <d v="2023-05-31T15:51:35"/>
    <x v="5"/>
    <x v="0"/>
    <m/>
    <s v="purinitin902@gmail.com"/>
    <s v="ULIP190080"/>
    <x v="3"/>
    <s v="Mithun Chauhan"/>
    <n v="9971693470"/>
    <s v="Metro pillar no 215 sector 51"/>
    <x v="2"/>
    <s v="Retailer"/>
    <s v="Construction Material"/>
    <s v="Porter"/>
    <s v="Yes"/>
  </r>
  <r>
    <d v="2023-05-31T15:53:00"/>
    <x v="5"/>
    <x v="0"/>
    <m/>
    <s v="purinitin902@gmail.com"/>
    <s v="ULIP190080"/>
    <x v="3"/>
    <s v="Anil Sharma"/>
    <n v="8700560500"/>
    <s v="Shop no 2 vedram market hoshiyarpur"/>
    <x v="2"/>
    <s v="Retailer"/>
    <s v="Electronics"/>
    <s v="Any available vehicle in market"/>
    <s v="Yes"/>
  </r>
  <r>
    <d v="2023-05-31T17:11:30"/>
    <x v="5"/>
    <x v="0"/>
    <m/>
    <s v="rohitgautamiitk@gmail.com"/>
    <s v="ULIP190082"/>
    <x v="1"/>
    <s v="Sanjay"/>
    <n v="9598444844"/>
    <s v="106/370 gandhi nagar sisamau kanpur"/>
    <x v="0"/>
    <s v="Retailer"/>
    <s v="Wood and Plywood"/>
    <s v="Any available vehicle in market"/>
    <s v="Maybe"/>
  </r>
  <r>
    <d v="2023-05-31T17:35:37"/>
    <x v="5"/>
    <x v="0"/>
    <m/>
    <s v="rohitgautamiitk@gmail.com"/>
    <s v="ULIP190082"/>
    <x v="1"/>
    <s v="Arpit"/>
    <n v="6306256283"/>
    <s v="106/369 Gandhi nagar sisamau kanpur"/>
    <x v="0"/>
    <s v="Small Manufacturer"/>
    <s v="Furniture"/>
    <s v="Any available vehicle in market"/>
    <s v="Maybe"/>
  </r>
  <r>
    <d v="2023-05-31T17:49:23"/>
    <x v="5"/>
    <x v="0"/>
    <m/>
    <s v="rohitgautamiitk@gmail.com"/>
    <s v="ULIP190082"/>
    <x v="1"/>
    <s v="Istyar"/>
    <n v="8881746684"/>
    <s v="106/369 gandhi nagar sisamau kanpur"/>
    <x v="0"/>
    <s v="Retailer"/>
    <s v="Wood and Plywood"/>
    <s v="Any available vehicle in market"/>
    <s v="Maybe"/>
  </r>
  <r>
    <d v="2023-05-31T18:12:01"/>
    <x v="5"/>
    <x v="0"/>
    <m/>
    <s v="rohitgautamiitk@gmail.com"/>
    <s v="ULIP190082"/>
    <x v="1"/>
    <s v="Subham"/>
    <n v="7408164277"/>
    <s v="106/369"/>
    <x v="0"/>
    <s v="Retailer"/>
    <s v="Furniture"/>
    <s v="Any available vehicle in market"/>
    <s v="Yes"/>
  </r>
  <r>
    <d v="2023-05-31T18:19:58"/>
    <x v="5"/>
    <x v="0"/>
    <m/>
    <s v="rohitgautamiitk@gmail.com"/>
    <s v="ULIP190082"/>
    <x v="1"/>
    <s v="Mohit gupta"/>
    <n v="6393333541"/>
    <s v="105/711 heeraganj kanpur"/>
    <x v="0"/>
    <s v="Retailer"/>
    <s v="Wood and Plywood"/>
    <s v="Any available vehicle in market"/>
    <s v="Yes"/>
  </r>
  <r>
    <d v="2023-05-31T18:49:24"/>
    <x v="5"/>
    <x v="0"/>
    <m/>
    <s v="avanishsingh442@gmail.com"/>
    <s v="KCDNPL1412"/>
    <x v="2"/>
    <s v="Shahid"/>
    <n v="9971925152"/>
    <s v="Shalimar garden shahibabad gaziyabad"/>
    <x v="4"/>
    <s v="Retailer"/>
    <s v="Furniture"/>
    <s v="Any available vehicle in market"/>
    <s v="Yes"/>
  </r>
  <r>
    <d v="2023-05-31T18:50:36"/>
    <x v="5"/>
    <x v="0"/>
    <m/>
    <s v="avanishsingh442@gmail.com"/>
    <s v="KCDNPL1412"/>
    <x v="2"/>
    <s v="Junaid Khan"/>
    <n v="98917881749"/>
    <s v="Shalimar garden shahibabad gaziyabad"/>
    <x v="4"/>
    <s v="Retailer"/>
    <s v="Furniture"/>
    <s v="Any available vehicle in market"/>
    <s v="Yes"/>
  </r>
  <r>
    <d v="2023-05-31T18:52:11"/>
    <x v="5"/>
    <x v="0"/>
    <m/>
    <s v="avanishsingh442@gmail.com"/>
    <s v="KCDNPL1412"/>
    <x v="2"/>
    <s v="Nawazish khan"/>
    <n v="9971925152"/>
    <s v="Shalimar garden shahibabad gaziyabad"/>
    <x v="4"/>
    <s v="Retailer"/>
    <s v="Furniture"/>
    <s v="Any available vehicle in market"/>
    <s v="Yes"/>
  </r>
  <r>
    <d v="2023-05-31T18:53:24"/>
    <x v="5"/>
    <x v="0"/>
    <m/>
    <s v="avanishsingh442@gmail.com"/>
    <s v="KCDNPL1412"/>
    <x v="2"/>
    <s v="Nijamuddin"/>
    <n v="9891781749"/>
    <s v="Shalimar garden shahibabad gaziyabad"/>
    <x v="4"/>
    <s v="Retailer"/>
    <s v="Furniture"/>
    <s v="Any available vehicle in market"/>
    <s v="Yes"/>
  </r>
  <r>
    <d v="2023-05-31T18:55:53"/>
    <x v="5"/>
    <x v="0"/>
    <m/>
    <s v="avanishsingh442@gmail.com"/>
    <s v="KCDNPL1412"/>
    <x v="2"/>
    <s v="Sankar"/>
    <n v="9650172049"/>
    <s v="Niti khand kala patthar road indrapuram Ghaziabad"/>
    <x v="4"/>
    <s v="Retailer"/>
    <s v="Luxury Furniture"/>
    <s v="Any available vehicle in market"/>
    <s v="Yes"/>
  </r>
  <r>
    <d v="2023-05-31T18:58:04"/>
    <x v="5"/>
    <x v="0"/>
    <m/>
    <s v="avanishsingh442@gmail.com"/>
    <s v="KCDNPL1412"/>
    <x v="2"/>
    <s v="Rana"/>
    <n v="9871311016"/>
    <s v="Niti khand kala patthar road indrapuram Ghaziabad"/>
    <x v="4"/>
    <s v="Retailer"/>
    <s v="Luxury Furniture"/>
    <s v="Any available vehicle in market"/>
    <s v="Yes"/>
  </r>
  <r>
    <d v="2023-05-31T18:59:28"/>
    <x v="5"/>
    <x v="0"/>
    <m/>
    <s v="avanishsingh442@gmail.com"/>
    <s v="KCDNPL1412"/>
    <x v="2"/>
    <s v="Sajid"/>
    <n v="9990671433"/>
    <s v="Niti khand kala patthar road indrapuram Ghaziabad"/>
    <x v="4"/>
    <s v="Small Manufacturer"/>
    <s v="Luxury Furniture"/>
    <s v="Any available vehicle in market"/>
    <s v="Yes"/>
  </r>
  <r>
    <d v="2023-05-31T19:52:18"/>
    <x v="5"/>
    <x v="0"/>
    <m/>
    <s v="rohitgautamiitk@gmail.com"/>
    <s v="ULIP190082"/>
    <x v="1"/>
    <s v="A. Jamal"/>
    <n v="9415130373"/>
    <s v="106/369 Gandhi nagar kanpur"/>
    <x v="0"/>
    <s v="Small Manufacturer"/>
    <s v="Furniture"/>
    <s v="Any available vehicle in market"/>
    <s v="Yes"/>
  </r>
  <r>
    <d v="2023-05-31T19:55:26"/>
    <x v="5"/>
    <x v="0"/>
    <m/>
    <s v="rohitgautamiitk@gmail.com"/>
    <s v="ULIP190082"/>
    <x v="1"/>
    <s v="Mahesh jaiswal"/>
    <n v="9454936633"/>
    <s v="106/263 Gandhi nagar sisamau kanpur"/>
    <x v="0"/>
    <s v="Small Manufacturer"/>
    <s v="Furniture"/>
    <s v="Any available vehicle in market"/>
    <s v="Maybe"/>
  </r>
  <r>
    <d v="2023-05-31T20:10:16"/>
    <x v="5"/>
    <x v="0"/>
    <m/>
    <s v="rohitgautamiitk@gmail.com"/>
    <s v="ULIP190082"/>
    <x v="1"/>
    <s v="Rishabh Tiwari"/>
    <n v="7081118292"/>
    <s v="106/262 K Gandhi nagar sisamau kanpur"/>
    <x v="0"/>
    <s v="Retailer"/>
    <s v="Furniture"/>
    <s v="Any available vehicle in market"/>
    <s v="Yes"/>
  </r>
  <r>
    <d v="2023-05-31T20:17:58"/>
    <x v="5"/>
    <x v="0"/>
    <m/>
    <s v="rohitgautamiitk@gmail.com"/>
    <s v="ULIP190082"/>
    <x v="1"/>
    <s v="Ramesh"/>
    <n v="9336219793"/>
    <s v="106/263 B heeraganj kanpur"/>
    <x v="0"/>
    <s v="Small Manufacturer"/>
    <s v="Furniture"/>
    <s v="Any available vehicle in market"/>
    <s v="Yes"/>
  </r>
  <r>
    <d v="2023-05-31T20:27:05"/>
    <x v="5"/>
    <x v="0"/>
    <m/>
    <s v="rohitgautamiitk@gmail.com"/>
    <s v="ULIP190082"/>
    <x v="1"/>
    <s v="Manjeet Singh"/>
    <n v="9506700700"/>
    <s v="106/263 Gandhi nagar sisamau kanpur"/>
    <x v="0"/>
    <s v="Small Manufacturer"/>
    <s v="Furniture"/>
    <s v="Any available vehicle in market"/>
    <s v="Yes"/>
  </r>
  <r>
    <d v="2023-05-31T20:42:01"/>
    <x v="5"/>
    <x v="0"/>
    <m/>
    <s v="rohitgautamiitk@gmail.com"/>
    <s v="ULIP190082"/>
    <x v="1"/>
    <s v="Imran khan"/>
    <n v="9335354200"/>
    <s v="106/263 Gandhi nagar sisamau kanpur"/>
    <x v="0"/>
    <s v="Retailer"/>
    <s v="Furniture"/>
    <s v="Any available vehicle in market"/>
    <s v="Yes"/>
  </r>
  <r>
    <d v="2023-05-31T21:07:33"/>
    <x v="5"/>
    <x v="0"/>
    <m/>
    <s v="sabhishekkumar94@gmail.com"/>
    <s v="ULIP190083"/>
    <x v="4"/>
    <s v="Vastra Bhadar"/>
    <n v="8700167836"/>
    <s v="Sikanderpur Gurgaon"/>
    <x v="3"/>
    <s v="Distributor"/>
    <s v="Other"/>
    <s v="Any available vehicle in market"/>
    <s v="Yes"/>
  </r>
  <r>
    <d v="2023-05-31T21:09:44"/>
    <x v="5"/>
    <x v="0"/>
    <m/>
    <s v="sabhishekkumar94@gmail.com"/>
    <s v="ULIP190083"/>
    <x v="4"/>
    <s v="Micro Sanitary ware"/>
    <n v="8375884840"/>
    <s v="Sikanderpur, Gurgaon"/>
    <x v="3"/>
    <s v="Distributor"/>
    <s v="Other"/>
    <s v="Any available vehicle in market"/>
    <s v="Yes"/>
  </r>
  <r>
    <d v="2023-05-31T21:11:54"/>
    <x v="5"/>
    <x v="0"/>
    <m/>
    <s v="sabhishekkumar94@gmail.com"/>
    <s v="ULIP190083"/>
    <x v="4"/>
    <s v="Gurunanak Glass"/>
    <n v="9810036510"/>
    <s v="Sikanderpur Gurgaon"/>
    <x v="3"/>
    <s v="Distributor"/>
    <s v="Other"/>
    <s v="Any available vehicle in market"/>
    <s v="Yes"/>
  </r>
  <r>
    <d v="2023-05-31T21:14:01"/>
    <x v="5"/>
    <x v="0"/>
    <m/>
    <s v="sabhishekkumar94@gmail.com"/>
    <s v="ULIP190083"/>
    <x v="4"/>
    <s v="Kharbanda Sanitary &amp; Hardware"/>
    <n v="9810530345"/>
    <s v="Sikanderpur Gurgaon"/>
    <x v="3"/>
    <s v="Distributor"/>
    <s v="Other"/>
    <s v="Any available vehicle in market"/>
    <s v="Yes"/>
  </r>
  <r>
    <d v="2023-05-31T21:15:46"/>
    <x v="5"/>
    <x v="0"/>
    <m/>
    <s v="sabhishekkumar94@gmail.com"/>
    <s v="ULIP190083"/>
    <x v="4"/>
    <s v="Malik Sales Corporation Hardware"/>
    <n v="9910300771"/>
    <s v="Sikanderpur Gurgaon"/>
    <x v="3"/>
    <s v="Distributor"/>
    <s v="Other"/>
    <s v="Any available vehicle in market"/>
    <s v="Yes"/>
  </r>
  <r>
    <d v="2023-05-31T21:17:43"/>
    <x v="5"/>
    <x v="0"/>
    <m/>
    <s v="sabhishekkumar94@gmail.com"/>
    <s v="ULIP190083"/>
    <x v="4"/>
    <s v="Shreeji Plywood Traders"/>
    <n v="9899748885"/>
    <s v="Sikanderpur Gurgaon"/>
    <x v="3"/>
    <s v="Distributor"/>
    <s v="Wood and Plywood"/>
    <s v="Any available vehicle in market"/>
    <s v="Yes"/>
  </r>
  <r>
    <d v="2023-05-31T21:20:33"/>
    <x v="5"/>
    <x v="0"/>
    <m/>
    <s v="sabhishekkumar94@gmail.com"/>
    <s v="ULIP190083"/>
    <x v="4"/>
    <s v="N.B. Furniture &amp; Interiot"/>
    <n v="97737883345"/>
    <s v="Sikanderpur Gurgaon"/>
    <x v="3"/>
    <s v="Distributor"/>
    <s v="Furniture"/>
    <s v="Any available vehicle in market"/>
    <s v="Yes"/>
  </r>
  <r>
    <d v="2023-06-01T11:48:43"/>
    <x v="6"/>
    <x v="1"/>
    <m/>
    <s v="sabhishekkumar94@gmail.com"/>
    <s v="ULIP190083"/>
    <x v="4"/>
    <s v="Jain Cement&amp;Iron Traders"/>
    <n v="9810878056"/>
    <s v="Shop No.1Near Metro pillar no 60,Main Sikanderpur Market, Gurgaon"/>
    <x v="3"/>
    <s v="Distributor"/>
    <s v="Other"/>
    <s v="Own Vehicles"/>
    <s v="Yes"/>
  </r>
  <r>
    <d v="2023-06-01T12:12:13"/>
    <x v="6"/>
    <x v="1"/>
    <m/>
    <s v="sabhishekkumar94@gmail.com"/>
    <s v="ULIP190083"/>
    <x v="4"/>
    <s v="Star Traders"/>
    <n v="8941839373"/>
    <s v="House No 329 ShopNo.4, Numbundar Market, Metro Pillar no55-60, Sikanderpur Gurgaon"/>
    <x v="3"/>
    <s v="Distributor"/>
    <s v="Other"/>
    <s v="Own Vehicles"/>
    <s v="Yes"/>
  </r>
  <r>
    <d v="2023-06-01T12:37:45"/>
    <x v="6"/>
    <x v="1"/>
    <m/>
    <s v="sabhishekkumar94@gmail.com"/>
    <s v="ULIP190083"/>
    <x v="4"/>
    <s v="Sharma Paints&amp; Hardware Store"/>
    <n v="9873383561"/>
    <s v="Shope No 17, Metro pillar no 61, Sikanderpur Gurgaon"/>
    <x v="3"/>
    <s v="Distributor"/>
    <s v="Other"/>
    <s v="Any available vehicle in market"/>
    <s v="Yes"/>
  </r>
  <r>
    <d v="2023-06-01T14:07:37"/>
    <x v="6"/>
    <x v="1"/>
    <m/>
    <s v="rohitgautamiitk@gmail.com"/>
    <s v="ULIP190082"/>
    <x v="1"/>
    <s v="Akash"/>
    <n v="9450149960"/>
    <s v="Barra thana karrhi kanpur"/>
    <x v="0"/>
    <s v="Retailer"/>
    <s v="Electronic"/>
    <s v="Electronic"/>
    <s v="Yes"/>
  </r>
  <r>
    <d v="2023-06-01T17:49:37"/>
    <x v="6"/>
    <x v="1"/>
    <m/>
    <s v="avanishsingh442@gmail.com"/>
    <s v="KCDNPL1412"/>
    <x v="2"/>
    <s v="Abinav"/>
    <n v="7303626016"/>
    <s v="Shalimar garden shahibabad gaziyabad"/>
    <x v="4"/>
    <s v="Retailer"/>
    <s v="Electronic"/>
    <s v="Any available vehicle in market"/>
    <s v="No"/>
  </r>
  <r>
    <d v="2023-06-01T17:51:11"/>
    <x v="6"/>
    <x v="1"/>
    <m/>
    <s v="avanishsingh442@gmail.com"/>
    <s v="KCDNPL1412"/>
    <x v="2"/>
    <s v="Rajesh Kumar"/>
    <n v="9818224471"/>
    <s v="Shalimar garden shahibabad gaziyabad"/>
    <x v="4"/>
    <s v="Retailer"/>
    <s v="Electronic"/>
    <s v="Any available vehicle in market"/>
    <s v="No"/>
  </r>
  <r>
    <d v="2023-06-01T17:53:09"/>
    <x v="6"/>
    <x v="1"/>
    <m/>
    <s v="avanishsingh442@gmail.com"/>
    <s v="KCDNPL1412"/>
    <x v="2"/>
    <s v="Jay prakash"/>
    <n v="9811573616"/>
    <s v="Shalimar garden shahibabad gaziyabad"/>
    <x v="4"/>
    <s v="Retailer"/>
    <s v="Packaging Material"/>
    <s v="Own Vehicles"/>
    <s v="No"/>
  </r>
  <r>
    <d v="2023-06-01T17:54:52"/>
    <x v="6"/>
    <x v="1"/>
    <m/>
    <s v="avanishsingh442@gmail.com"/>
    <s v="KCDNPL1412"/>
    <x v="2"/>
    <s v="Arjun"/>
    <n v="8010417993"/>
    <s v="Shalimar garden shahibabad"/>
    <x v="4"/>
    <s v="Retailer"/>
    <s v="Construction Material"/>
    <s v="Own Vehicles"/>
    <s v="No"/>
  </r>
  <r>
    <d v="2023-06-01T17:57:43"/>
    <x v="6"/>
    <x v="1"/>
    <m/>
    <s v="avanishsingh442@gmail.com"/>
    <s v="KCDNPL1412"/>
    <x v="2"/>
    <s v="Ganesh"/>
    <n v="9213797839"/>
    <s v="Shalimar garden shahibabad"/>
    <x v="4"/>
    <s v="Retailer"/>
    <s v="Chemicals"/>
    <s v="Any available vehicle in market"/>
    <s v="Yes"/>
  </r>
  <r>
    <d v="2023-06-01T18:08:57"/>
    <x v="6"/>
    <x v="1"/>
    <m/>
    <s v="avanishsingh442@gmail.com"/>
    <s v="KCDNPL1412"/>
    <x v="2"/>
    <s v="Aswani"/>
    <n v="7755023023"/>
    <s v="Shalimar garden"/>
    <x v="4"/>
    <s v="Retailer"/>
    <s v="Furniture"/>
    <s v="Own Vehicles"/>
    <s v="No"/>
  </r>
  <r>
    <d v="2023-06-02T11:37:39"/>
    <x v="7"/>
    <x v="1"/>
    <m/>
    <s v="rohitgautamiitk@gmail.com"/>
    <s v="ULIP190082"/>
    <x v="1"/>
    <s v="Raj Essence mart"/>
    <n v="7607000721"/>
    <s v="106/371 heeraganj sisamau kanpur"/>
    <x v="0"/>
    <s v="Retailer"/>
    <s v="Grocery Mart"/>
    <s v="Any available vehicle in market"/>
    <s v="Maybe"/>
  </r>
  <r>
    <d v="2023-06-02T12:51:57"/>
    <x v="7"/>
    <x v="1"/>
    <m/>
    <s v="rohitgautamiitk@gmail.com"/>
    <s v="ULIP190082"/>
    <x v="1"/>
    <s v="Mukesh"/>
    <n v="8299401338"/>
    <s v="106/371 heeraganj kanpur"/>
    <x v="0"/>
    <s v="Small Manufacturer"/>
    <s v="Furniture"/>
    <s v="Any available vehicle in market"/>
    <s v="Yes"/>
  </r>
  <r>
    <d v="2023-06-02T13:28:43"/>
    <x v="7"/>
    <x v="1"/>
    <m/>
    <s v="rohitgautamiitk@gmail.com"/>
    <s v="ULIP190082"/>
    <x v="1"/>
    <s v="P.D singh"/>
    <n v="7860043500"/>
    <s v="84/4 heeraganj sisamau kanpur"/>
    <x v="0"/>
    <s v="Warehouse"/>
    <s v="Hardware"/>
    <s v="Any available vehicle in market"/>
    <s v="Yes"/>
  </r>
  <r>
    <d v="2023-06-02T14:11:59"/>
    <x v="7"/>
    <x v="1"/>
    <m/>
    <s v="rohitgautamiitk@gmail.com"/>
    <s v="ULIP190082"/>
    <x v="1"/>
    <s v="Azad Gupta"/>
    <n v="9839067639"/>
    <s v="87/4- A jarib chauki kalpi road kanpur"/>
    <x v="0"/>
    <s v="Retailer"/>
    <s v="Furniture"/>
    <s v="Any available vehicle in market"/>
    <s v="Yes"/>
  </r>
  <r>
    <d v="2023-06-02T14:24:26"/>
    <x v="7"/>
    <x v="1"/>
    <m/>
    <s v="rohitgautamiitk@gmail.com"/>
    <s v="ULIP190082"/>
    <x v="1"/>
    <s v="ADVANCE DECORATIVE LAMINATE"/>
    <n v="9415154694"/>
    <s v="Jarib chowki kanpur"/>
    <x v="0"/>
    <s v="Retailer"/>
    <s v="Furniture"/>
    <s v="Any available vehicle in market"/>
    <s v="Maybe"/>
  </r>
  <r>
    <d v="2023-06-02T14:38:51"/>
    <x v="7"/>
    <x v="1"/>
    <m/>
    <s v="rohitgautamiitk@gmail.com"/>
    <s v="ULIP190082"/>
    <x v="1"/>
    <s v="Lakshmi furniture"/>
    <n v="9889924811"/>
    <s v="87/5 jarib chauki kanpur"/>
    <x v="0"/>
    <s v="Retailer"/>
    <s v="Furniture"/>
    <s v="Any available vehicle in market"/>
    <s v="Yes"/>
  </r>
  <r>
    <d v="2023-06-02T14:52:27"/>
    <x v="7"/>
    <x v="1"/>
    <m/>
    <s v="rohitgautamiitk@gmail.com"/>
    <s v="ULIP190082"/>
    <x v="1"/>
    <s v="Gopal"/>
    <n v="9838652002"/>
    <s v="87/5 heeraganj kalpi kanpur"/>
    <x v="0"/>
    <s v="Small Manufacturer"/>
    <s v="Furniture"/>
    <s v="Any available vehicle in market"/>
    <s v="Yes"/>
  </r>
  <r>
    <d v="2023-06-02T16:11:06"/>
    <x v="7"/>
    <x v="1"/>
    <m/>
    <s v="rohitgautamiitk@gmail.com"/>
    <s v="ULIP190082"/>
    <x v="1"/>
    <s v="Gurunanak ply house"/>
    <n v="9919387817"/>
    <s v="87/4 heeraganj sisamau kanpur"/>
    <x v="0"/>
    <s v="Retailer"/>
    <s v="Wood and Plywood"/>
    <s v="Any available vehicle in market"/>
    <s v="Maybe"/>
  </r>
  <r>
    <d v="2023-06-02T16:27:06"/>
    <x v="7"/>
    <x v="1"/>
    <m/>
    <s v="rohitgautamiitk@gmail.com"/>
    <s v="ULIP190082"/>
    <x v="1"/>
    <s v="V. K plywood"/>
    <n v="9936580580"/>
    <s v="87/4 jarib chauki kalpi road kanpur"/>
    <x v="0"/>
    <s v="Retailer"/>
    <s v="Wood and Plywood"/>
    <s v="Any available vehicle in market"/>
    <s v="Yes"/>
  </r>
  <r>
    <d v="2023-06-02T17:30:40"/>
    <x v="7"/>
    <x v="1"/>
    <m/>
    <s v="rohitgautamiitk@gmail.com"/>
    <s v="ULIP190082"/>
    <x v="1"/>
    <s v="Dilip ahuja"/>
    <n v="9307146181"/>
    <s v="106/371- C jarib chowki kanpur"/>
    <x v="0"/>
    <s v="Retailer"/>
    <s v="Hardware"/>
    <s v="Any available vehicle in market"/>
    <s v="Yes"/>
  </r>
  <r>
    <d v="2023-06-02T17:43:21"/>
    <x v="7"/>
    <x v="1"/>
    <m/>
    <s v="rohitgautamiitk@gmail.com"/>
    <s v="ULIP190082"/>
    <x v="1"/>
    <s v="Ram kumar"/>
    <n v="9415052987"/>
    <s v="106/371- B kalpi road jarib chowki kanpur"/>
    <x v="0"/>
    <s v="Retailer"/>
    <s v="Wood and Plywood"/>
    <s v="Any available vehicle in market"/>
    <s v="Yes"/>
  </r>
  <r>
    <d v="2023-06-02T17:58:04"/>
    <x v="7"/>
    <x v="1"/>
    <m/>
    <s v="rohitgautamiitk@gmail.com"/>
    <s v="ULIP190082"/>
    <x v="1"/>
    <s v="Ajay Shukla"/>
    <n v="900548662"/>
    <s v="106/371-D heeraganj sisamau kanpur"/>
    <x v="0"/>
    <s v="Retailer"/>
    <s v="Wood and Plywood"/>
    <s v="Any available vehicle in market"/>
    <s v="Maybe"/>
  </r>
  <r>
    <d v="2023-06-02T18:22:33"/>
    <x v="7"/>
    <x v="1"/>
    <m/>
    <s v="rohitgautamiitk@gmail.com"/>
    <s v="ULIP190082"/>
    <x v="1"/>
    <s v="Anil kumar"/>
    <n v="9369499183"/>
    <s v="106/371 jarib chowki kanpur"/>
    <x v="0"/>
    <s v="Retailer"/>
    <s v="Hardware"/>
    <s v="Any available vehicle in market"/>
    <s v="Yes"/>
  </r>
  <r>
    <d v="2023-06-02T18:45:23"/>
    <x v="7"/>
    <x v="1"/>
    <m/>
    <s v="rohitgautamiitk@gmail.com"/>
    <s v="ULIP190082"/>
    <x v="1"/>
    <s v="Kripalu"/>
    <n v="6392185271"/>
    <s v="106/371 jarib chowki kanpur"/>
    <x v="0"/>
    <s v="Retailer"/>
    <s v="Wood and Plywood"/>
    <s v="Any available vehicle in market"/>
    <s v="Yes"/>
  </r>
  <r>
    <d v="2023-06-02T19:03:07"/>
    <x v="7"/>
    <x v="1"/>
    <m/>
    <s v="rohitgautamiitk@gmail.com"/>
    <s v="ULIP190082"/>
    <x v="1"/>
    <s v="Tejinder Mehendiratta"/>
    <n v="9935548707"/>
    <s v="106/371-D-2 jarib chowki kanpur"/>
    <x v="0"/>
    <s v="Retailer"/>
    <s v="Wood and Plywood"/>
    <s v="Any available vehicle in market"/>
    <s v="Yes"/>
  </r>
  <r>
    <d v="2023-06-02T19:14:59"/>
    <x v="7"/>
    <x v="1"/>
    <m/>
    <s v="rohitgautamiitk@gmail.com"/>
    <s v="ULIP190082"/>
    <x v="1"/>
    <s v="Balram khilwani"/>
    <n v="9839474475"/>
    <s v="106/371 jarib chowki kanpur"/>
    <x v="0"/>
    <s v="Retailer"/>
    <s v="Wood and Plywood"/>
    <s v="Any available vehicle in market"/>
    <s v="Yes"/>
  </r>
  <r>
    <d v="2023-06-02T22:27:34"/>
    <x v="7"/>
    <x v="1"/>
    <m/>
    <s v="avanishsingh442@gmail.com"/>
    <s v="KCDNPL1412"/>
    <x v="2"/>
    <s v="Iqrar Ahmed"/>
    <n v="9999830331"/>
    <s v="Shalimar garden shahibabad"/>
    <x v="4"/>
    <s v="Retailer"/>
    <s v="Furniture"/>
    <s v="Any available vehicle in market"/>
    <s v="Yes"/>
  </r>
  <r>
    <d v="2023-06-02T22:28:45"/>
    <x v="7"/>
    <x v="1"/>
    <m/>
    <s v="avanishsingh442@gmail.com"/>
    <s v="KCDNPL1412"/>
    <x v="2"/>
    <s v="Zulfikar Ahmed"/>
    <n v="9910130273"/>
    <s v="Shalimar garden shahibabad"/>
    <x v="4"/>
    <s v="Retailer"/>
    <s v="Luxury Furniture"/>
    <s v="Any available vehicle in market"/>
    <s v="Yes"/>
  </r>
  <r>
    <d v="2023-06-02T22:57:02"/>
    <x v="7"/>
    <x v="1"/>
    <m/>
    <s v="avanishsingh442@gmail.com"/>
    <s v="KCDNPL1412"/>
    <x v="2"/>
    <s v="Azhar"/>
    <n v="9136457707"/>
    <s v="Shalimar garden shahibabad gaziyabad"/>
    <x v="4"/>
    <s v="Retailer"/>
    <s v="Luxury Furniture"/>
    <s v="Any available vehicle in market"/>
    <s v="Yes"/>
  </r>
  <r>
    <d v="2023-06-02T23:03:08"/>
    <x v="7"/>
    <x v="1"/>
    <m/>
    <s v="avanishsingh442@gmail.com"/>
    <s v="KCDNPL1412"/>
    <x v="2"/>
    <s v="Nadeem"/>
    <n v="9250639449"/>
    <s v="Shalimar garden shahibabad gaziyabad"/>
    <x v="4"/>
    <s v="Retailer"/>
    <s v="Furniture"/>
    <s v="Any available vehicle in market"/>
    <s v="Yes"/>
  </r>
  <r>
    <d v="2023-06-02T23:05:19"/>
    <x v="7"/>
    <x v="1"/>
    <m/>
    <s v="avanishsingh442@gmail.com"/>
    <s v="KCDNPL1412"/>
    <x v="2"/>
    <s v="Yash jha"/>
    <n v="8130182339"/>
    <s v="Shyam enclave shahibabad gaziyabad"/>
    <x v="4"/>
    <s v="Retailer"/>
    <s v="Luxury Furniture"/>
    <s v="Any available vehicle in market"/>
    <s v="Yes"/>
  </r>
  <r>
    <d v="2023-06-02T23:06:32"/>
    <x v="7"/>
    <x v="1"/>
    <m/>
    <s v="avanishsingh442@gmail.com"/>
    <s v="KCDNPL1412"/>
    <x v="2"/>
    <s v="Sanjay"/>
    <n v="8700832672"/>
    <s v="Shayam enclave Shahibabad gaziyabad"/>
    <x v="4"/>
    <s v="Retailer"/>
    <s v="Furniture"/>
    <s v="Any available vehicle in market"/>
    <s v="No"/>
  </r>
  <r>
    <d v="2023-06-02T23:51:16"/>
    <x v="7"/>
    <x v="1"/>
    <m/>
    <s v="avanishsingh442@gmail.com"/>
    <s v="KCDNPL1412"/>
    <x v="2"/>
    <s v="Pranav Jindal"/>
    <n v="8826312885"/>
    <s v="Nyay khand 3 kala patthar indrapuram Ghaziabad"/>
    <x v="4"/>
    <s v="Distributor"/>
    <s v="Packaging Material"/>
    <s v="Any available vehicle in market"/>
    <s v="Yes"/>
  </r>
  <r>
    <d v="2023-06-03T12:19:05"/>
    <x v="8"/>
    <x v="1"/>
    <m/>
    <s v="rohitgautamiitk@gmail.com"/>
    <s v="ULIP190082"/>
    <x v="1"/>
    <s v="Ajay"/>
    <n v="9795773471"/>
    <s v="87/6 heeraganj sisamau kanpur"/>
    <x v="0"/>
    <s v="Retailer"/>
    <s v="Wood and Plywood"/>
    <s v="Any available vehicle in market"/>
    <s v="Yes"/>
  </r>
  <r>
    <d v="2023-06-03T12:47:56"/>
    <x v="8"/>
    <x v="1"/>
    <m/>
    <s v="rohitgautamiitk@gmail.com"/>
    <s v="ULIP190082"/>
    <x v="1"/>
    <s v="Prakash"/>
    <n v="9919065345"/>
    <s v="87/6 heeraganj sisamau kanpur"/>
    <x v="0"/>
    <s v="Retailer"/>
    <s v="Wood and Plywood"/>
    <s v="Any available vehicle in market"/>
    <s v="Yes"/>
  </r>
  <r>
    <d v="2023-06-03T13:02:03"/>
    <x v="8"/>
    <x v="1"/>
    <m/>
    <s v="rohitgautamiitk@gmail.com"/>
    <s v="ULIP190082"/>
    <x v="1"/>
    <s v="Dilip Pandey"/>
    <n v="9236197015"/>
    <s v="87/6 heeraganj sisamau kanpur"/>
    <x v="0"/>
    <s v="Retailer"/>
    <s v="Wood and Plywood"/>
    <s v="Any available vehicle in market"/>
    <s v="Yes"/>
  </r>
  <r>
    <d v="2023-06-03T13:12:45"/>
    <x v="8"/>
    <x v="1"/>
    <m/>
    <s v="rohitgautamiitk@gmail.com"/>
    <s v="ULIP190082"/>
    <x v="1"/>
    <s v="Puspendra"/>
    <n v="9889888880"/>
    <s v="87/6 heeraganj sisamau kanpur"/>
    <x v="0"/>
    <s v="Retailer"/>
    <s v="Wood and Plywood"/>
    <s v="Any available vehicle in market"/>
    <s v="Yes"/>
  </r>
  <r>
    <d v="2023-06-03T13:42:08"/>
    <x v="8"/>
    <x v="1"/>
    <m/>
    <s v="rohitgautamiitk@gmail.com"/>
    <s v="ULIP190082"/>
    <x v="1"/>
    <s v="Ishu gupta"/>
    <n v="9026253572"/>
    <s v="87/6 heeraganj sisamau kanpur"/>
    <x v="0"/>
    <s v="Retailer"/>
    <s v="Wood and Plywood"/>
    <s v="Any available vehicle in market"/>
    <s v="Yes"/>
  </r>
  <r>
    <d v="2023-06-03T13:53:54"/>
    <x v="8"/>
    <x v="1"/>
    <m/>
    <s v="rohitgautamiitk@gmail.com"/>
    <s v="ULIP190082"/>
    <x v="1"/>
    <s v="Hari datt"/>
    <n v="7522086291"/>
    <s v="87/6 heeraganj sisamau kanpur"/>
    <x v="0"/>
    <s v="Retailer"/>
    <s v="Wood and Plywood"/>
    <s v="Any available vehicle in market"/>
    <s v="Yes"/>
  </r>
  <r>
    <d v="2023-06-03T16:18:15"/>
    <x v="8"/>
    <x v="1"/>
    <m/>
    <s v="rohitgautamiitk@gmail.com"/>
    <s v="ULIP190082"/>
    <x v="1"/>
    <s v="Varun"/>
    <n v="9935692855"/>
    <s v="87/6 heeraganj sisamau kanpur"/>
    <x v="0"/>
    <s v="Retailer"/>
    <s v="Wood and Plywood"/>
    <s v="Any available vehicle in market"/>
    <s v="Yes"/>
  </r>
  <r>
    <d v="2023-06-03T16:38:14"/>
    <x v="8"/>
    <x v="1"/>
    <m/>
    <s v="rohitgautamiitk@gmail.com"/>
    <s v="ULlP190082"/>
    <x v="1"/>
    <s v="Somesh"/>
    <n v="9793676556"/>
    <s v="87/6 heeraganj sisamau kanpur"/>
    <x v="0"/>
    <s v="Retailer"/>
    <s v="Wood and Plywood"/>
    <s v="Any available vehicle in market"/>
    <s v="Yes"/>
  </r>
  <r>
    <d v="2023-06-03T17:14:34"/>
    <x v="8"/>
    <x v="1"/>
    <m/>
    <s v="rohitgautamiitk@gmail.com"/>
    <s v="ULIP190082"/>
    <x v="1"/>
    <s v="Sanskar Gupta"/>
    <n v="8887705072"/>
    <s v="87/6 heeraganj sisamau kanpur"/>
    <x v="0"/>
    <s v="Retailer"/>
    <s v="Wood and Plywood"/>
    <s v="Any available vehicle in market"/>
    <s v="Maybe"/>
  </r>
  <r>
    <d v="2023-06-03T17:45:34"/>
    <x v="8"/>
    <x v="1"/>
    <m/>
    <s v="rohitgautamiitk@gmail.com"/>
    <s v="ULIP190082"/>
    <x v="1"/>
    <s v="Vinay gupta"/>
    <n v="9415537876"/>
    <s v="87/6 heeraganj sisamau kanpur"/>
    <x v="0"/>
    <s v="Retailer"/>
    <s v="Wood and Plywood"/>
    <s v="Any available vehicle in market"/>
    <s v="Maybe"/>
  </r>
  <r>
    <d v="2023-06-03T18:26:38"/>
    <x v="8"/>
    <x v="1"/>
    <m/>
    <s v="rohitgautamiitk@gmail.com"/>
    <s v="ULIP90082"/>
    <x v="1"/>
    <s v="Gaurav"/>
    <n v="7860000888"/>
    <s v="87/6 heeraganj sisamau kanpur"/>
    <x v="0"/>
    <s v="Retailer"/>
    <s v="Furniture"/>
    <s v="Any available vehicle in market"/>
    <s v="Yes"/>
  </r>
  <r>
    <d v="2023-06-03T18:44:50"/>
    <x v="8"/>
    <x v="1"/>
    <m/>
    <s v="rohitgautamiitk@gmail.com"/>
    <s v="ULIP190082"/>
    <x v="1"/>
    <s v="Arun Pandey"/>
    <n v="9452979173"/>
    <s v="87/6 heeraganj sisamau kanpur"/>
    <x v="0"/>
    <s v="Retailer"/>
    <s v="Furniture"/>
    <s v="Any available vehicle in market"/>
    <s v="Yes"/>
  </r>
  <r>
    <d v="2023-06-03T18:57:04"/>
    <x v="8"/>
    <x v="1"/>
    <m/>
    <s v="rohitgautamiitk@gmail.com"/>
    <s v="ULIP190082"/>
    <x v="1"/>
    <s v="Rathore furniture"/>
    <n v="8840176954"/>
    <s v="87/51 heeraganj sisamau kanpur"/>
    <x v="0"/>
    <s v="Retailer"/>
    <s v="Furniture"/>
    <s v="Any available vehicle in market"/>
    <s v="Maybe"/>
  </r>
  <r>
    <d v="2023-06-03T19:44:41"/>
    <x v="8"/>
    <x v="1"/>
    <m/>
    <s v="rohitgautamiitk@gmail.com"/>
    <s v="ULIP190082"/>
    <x v="1"/>
    <s v="R.K Furniture"/>
    <n v="9696939282"/>
    <s v="87/6 heeraganj sisamau kanpur"/>
    <x v="0"/>
    <s v="Retailer"/>
    <s v="Furniture"/>
    <s v="Any available vehicle in market"/>
    <s v="Maybe"/>
  </r>
  <r>
    <d v="2023-06-03T19:54:31"/>
    <x v="8"/>
    <x v="1"/>
    <m/>
    <s v="rohitgautamiitk@gmail.com"/>
    <s v="ULIP190082"/>
    <x v="1"/>
    <s v="Saurabh"/>
    <n v="9336030271"/>
    <s v="87/6 heeraganj sisamau kanpur"/>
    <x v="0"/>
    <s v="Retailer"/>
    <s v="Furniture"/>
    <s v="Any available vehicle in market"/>
    <s v="Yes"/>
  </r>
  <r>
    <d v="2023-06-03T20:16:14"/>
    <x v="8"/>
    <x v="1"/>
    <m/>
    <s v="rohitgautamiitk@gmail.com"/>
    <s v="ULIP190082"/>
    <x v="1"/>
    <s v="Maa gaytri traders"/>
    <n v="9794539000"/>
    <s v="87/6 heeraganj sisamau kanpur"/>
    <x v="0"/>
    <s v="Retailer"/>
    <s v="Furniture"/>
    <s v="Any available vehicle in market"/>
    <s v="Yes"/>
  </r>
  <r>
    <d v="2023-06-03T20:21:29"/>
    <x v="8"/>
    <x v="1"/>
    <m/>
    <s v="sabhishekkumar94@gmail.com"/>
    <s v="ULIP19008"/>
    <x v="4"/>
    <s v="Tiles collection"/>
    <n v="9811308061"/>
    <s v="Opp. Metro pillar no.50 sikanderpur Gurgaon"/>
    <x v="3"/>
    <s v="Distributor"/>
    <s v="Other"/>
    <s v="Any available vehicle in market"/>
    <s v="Yes"/>
  </r>
  <r>
    <d v="2023-06-03T20:25:11"/>
    <x v="8"/>
    <x v="1"/>
    <m/>
    <s v="sabhishekkumar94@gmail.com"/>
    <s v="ULIP190083"/>
    <x v="4"/>
    <s v="Goldy Glass House"/>
    <n v="9811285663"/>
    <s v="R j House Shop No 2 ,opp.Metro pillar no 50 Sikanderpur, Gurgaon i"/>
    <x v="3"/>
    <s v="Distributor"/>
    <s v="Glass and bottle"/>
    <s v="Any available vehicle in market"/>
    <s v="Yes"/>
  </r>
  <r>
    <d v="2023-06-03T20:27:43"/>
    <x v="8"/>
    <x v="1"/>
    <m/>
    <s v="rohitgautamiitk@gmail.com"/>
    <s v="ULIP190082"/>
    <x v="1"/>
    <s v="Singh furniture"/>
    <n v="9369302580"/>
    <s v="87/6 heeraganj sisamau kanpur"/>
    <x v="0"/>
    <s v="Retailer"/>
    <s v="Furniture"/>
    <s v="Any available vehicle in market"/>
    <s v="Yes"/>
  </r>
  <r>
    <d v="2023-06-03T20:28:39"/>
    <x v="8"/>
    <x v="1"/>
    <m/>
    <s v="sabhishekkumar94@gmail.com"/>
    <s v="ULIP190083"/>
    <x v="4"/>
    <s v="M.K.D.Decor"/>
    <n v="9891790042"/>
    <s v="Metro pillar no 50 , Near IDBI Bank, Sikanderpur Gurgaon"/>
    <x v="3"/>
    <s v="Distributor"/>
    <s v="Other"/>
    <s v="Any available vehicle in market"/>
    <s v="Yes"/>
  </r>
  <r>
    <d v="2023-06-03T20:33:36"/>
    <x v="8"/>
    <x v="1"/>
    <m/>
    <s v="sabhishekkumar94@gmail.com"/>
    <s v="ULIP190083"/>
    <x v="4"/>
    <s v="A S. Creations"/>
    <n v="9415948774"/>
    <s v="Sitaram Complex,opp. Pillar no 50.M.G.Road, Sikanderpur Gurgaon"/>
    <x v="3"/>
    <s v="Distributor"/>
    <s v="Chemicals"/>
    <s v="Any available vehicle in market"/>
    <s v="Yes"/>
  </r>
  <r>
    <d v="2023-06-03T20:38:05"/>
    <x v="8"/>
    <x v="1"/>
    <m/>
    <s v="sabhishekkumar94@gmail.com"/>
    <s v="ULIP190083"/>
    <x v="4"/>
    <s v="Bath plaza"/>
    <n v="9818568450"/>
    <s v="Opp. Pillar no 56 M.G. Road Sikanderpur Gurgaon"/>
    <x v="3"/>
    <s v="Distributor"/>
    <s v="Other"/>
    <s v="Any available vehicle in market"/>
    <s v="Yes"/>
  </r>
  <r>
    <d v="2023-06-03T20:38:47"/>
    <x v="8"/>
    <x v="1"/>
    <m/>
    <s v="rohitgautamiitk@gmail.com"/>
    <s v="ULIP190082"/>
    <x v="1"/>
    <s v="New furniture and plywood"/>
    <n v="9936008844"/>
    <s v="87/6 heeraganj sisamau kanpur"/>
    <x v="0"/>
    <s v="Retailer"/>
    <s v="Furniture"/>
    <s v="Any available vehicle in market"/>
    <s v="Yes"/>
  </r>
  <r>
    <d v="2023-06-03T20:42:11"/>
    <x v="8"/>
    <x v="1"/>
    <m/>
    <s v="sabhishekkumar94@gmail.com"/>
    <s v="ULIP190083"/>
    <x v="4"/>
    <s v="Kripal Paints H/W &amp; Sanitary Store"/>
    <n v="9811373637"/>
    <s v="Opp. Metro pillar no 56 Sikanderpur Gurgaon"/>
    <x v="3"/>
    <s v="Distributor"/>
    <s v="Other"/>
    <s v="Any available vehicle in market"/>
    <s v="Yes"/>
  </r>
  <r>
    <d v="2023-06-03T20:46:06"/>
    <x v="8"/>
    <x v="1"/>
    <m/>
    <s v="sabhishekkumar94@gmail.com"/>
    <s v="ULIP190083"/>
    <x v="4"/>
    <s v="Bindra Hardware Solutions"/>
    <n v="9654971322"/>
    <s v="Showroom No 20 , M.G.Road, Metro pillar no. 54 Sikanderpur Gurgaon"/>
    <x v="3"/>
    <s v="Distributor"/>
    <s v="Chemicals"/>
    <s v="Any available vehicle in market"/>
    <s v="Yes"/>
  </r>
  <r>
    <d v="2023-06-03T20:48:30"/>
    <x v="8"/>
    <x v="1"/>
    <m/>
    <s v="sabhishekkumar94@gmail.com"/>
    <s v="ULIP190083"/>
    <x v="4"/>
    <s v="Madhu Sanitary House/Hardware Store"/>
    <n v="9811108378"/>
    <s v="Opp. Metro pillar no 63, Sikanderpur Gurgaon"/>
    <x v="3"/>
    <s v="Distributor"/>
    <s v="Other"/>
    <s v="Any available vehicle in market"/>
    <s v="Yes"/>
  </r>
  <r>
    <d v="2023-06-03T20:51:23"/>
    <x v="8"/>
    <x v="1"/>
    <m/>
    <s v="sabhishekkumar94@gmail.com"/>
    <s v="ULIP190083"/>
    <x v="4"/>
    <s v="Rounak Paints&amp; Hardware"/>
    <n v="9871995167"/>
    <s v="Near Metro pillar no 62 Sikanderpur Gurgaon"/>
    <x v="3"/>
    <s v="Distributor"/>
    <s v="Other"/>
    <s v="Any available vehicle in market"/>
    <s v="Yes"/>
  </r>
  <r>
    <d v="2023-06-03T20:54:29"/>
    <x v="8"/>
    <x v="1"/>
    <m/>
    <s v="sabhishekkumar94@gmail.com"/>
    <s v="ULIP190083"/>
    <x v="4"/>
    <s v="Kuber Fiber Gallery"/>
    <n v="9555464795"/>
    <s v="Shop no 3, Rajendra Market Near Hanuman Mandir Sikanderpur Gurgaon"/>
    <x v="3"/>
    <s v="Distributor"/>
    <s v="Other"/>
    <s v="Any available vehicle in market"/>
    <s v="Yes"/>
  </r>
  <r>
    <d v="2023-06-03T21:00:07"/>
    <x v="8"/>
    <x v="1"/>
    <m/>
    <s v="sabhishekkumar94@gmail.com"/>
    <s v="ULIP190083"/>
    <x v="4"/>
    <s v="Simaran Refrigerator &amp; Installation Point"/>
    <n v="9718890505"/>
    <s v="Shop no 10, Near Metro pillar no 63, Sikanderpur Gurgaon"/>
    <x v="3"/>
    <s v="Distributor"/>
    <s v="Other"/>
    <s v="Any available vehicle in market"/>
    <s v="Yes"/>
  </r>
  <r>
    <d v="2023-06-03T21:03:04"/>
    <x v="8"/>
    <x v="1"/>
    <m/>
    <s v="sabhishekkumar94@gmail.com"/>
    <s v="ULIP190083"/>
    <x v="4"/>
    <s v="Star Traders"/>
    <n v="8941839373"/>
    <s v="House no 329, Shop no 4, Nambudar Market, Sikanderpur Gurgaon"/>
    <x v="3"/>
    <s v="Distributor"/>
    <s v="Other"/>
    <s v="Any available vehicle in market"/>
    <s v="Yes"/>
  </r>
  <r>
    <d v="2023-06-03T21:06:41"/>
    <x v="8"/>
    <x v="1"/>
    <m/>
    <s v="sabhishekkumar94@gmail.com"/>
    <s v="ULIP190083"/>
    <x v="4"/>
    <s v="Meena Foam"/>
    <n v="8802935114"/>
    <s v="Shop no 1-2,opp. Metro pillar no.49, Sikanderpur Gurgaon"/>
    <x v="3"/>
    <s v="Distributor"/>
    <s v="Other"/>
    <s v="Any available vehicle in market"/>
    <s v="Yes"/>
  </r>
  <r>
    <d v="2023-06-03T21:10:32"/>
    <x v="8"/>
    <x v="1"/>
    <m/>
    <s v="sabhishekkumar94@gmail.com"/>
    <s v="ULIP190083"/>
    <x v="4"/>
    <s v="Tarun Electricals"/>
    <n v="98109225022"/>
    <s v="Showroom opp. Pillar no 49&amp;50, Sikanderpur Gurgaon"/>
    <x v="3"/>
    <s v="Distributor"/>
    <s v="Other"/>
    <s v="Any available vehicle in market"/>
    <s v="Yes"/>
  </r>
  <r>
    <d v="2023-06-04T21:00:08"/>
    <x v="9"/>
    <x v="1"/>
    <m/>
    <s v="sabhishekkumar94@gmail.com"/>
    <s v="ULIP190083"/>
    <x v="4"/>
    <s v="Bindra Electric Company"/>
    <n v="9811778359"/>
    <s v="Showroom 17,Vashisth Complex M.G.Road, Sikanderpur t"/>
    <x v="3"/>
    <s v="Distributor"/>
    <s v="Other"/>
    <s v="Any available vehicle in market"/>
    <s v="Yes"/>
  </r>
  <r>
    <d v="2023-06-04T21:03:05"/>
    <x v="9"/>
    <x v="1"/>
    <m/>
    <s v="sabhishekkumar94@gmail.com"/>
    <s v="ULIP190083"/>
    <x v="4"/>
    <s v="Saras Prem Diamond Tools"/>
    <n v="9891214868"/>
    <s v="Metro pillar no 62, Sikanderpur Gurgaon"/>
    <x v="3"/>
    <s v="Distributor"/>
    <s v="Other"/>
    <s v="Any available vehicle in market"/>
    <s v="Yes"/>
  </r>
  <r>
    <d v="2023-06-04T21:06:30"/>
    <x v="9"/>
    <x v="1"/>
    <m/>
    <s v="sabhishekkumar94@gmail.com"/>
    <s v="ULIP190083"/>
    <x v="4"/>
    <s v="Vinayak Batteries"/>
    <n v="9811359133"/>
    <s v="Gobind Ram Palace, opp Metro pillar no 52 Sikanderpur Gurgaon"/>
    <x v="3"/>
    <s v="Distributor"/>
    <s v="Other"/>
    <s v="Any available vehicle in market"/>
    <s v="Yes"/>
  </r>
  <r>
    <d v="2023-06-04T21:09:17"/>
    <x v="9"/>
    <x v="1"/>
    <m/>
    <s v="sabhishekkumar94@gmail.com"/>
    <s v="ULIP190083"/>
    <x v="4"/>
    <s v="Pooja Sanitation"/>
    <n v="9818892703"/>
    <s v="Opp Metro pillar no.53, Sikanderpur Gurgaon"/>
    <x v="3"/>
    <s v="Distributor"/>
    <s v="Other"/>
    <s v="Any available vehicle in market"/>
    <s v="Yes"/>
  </r>
  <r>
    <d v="2023-06-05T16:09:28"/>
    <x v="10"/>
    <x v="1"/>
    <m/>
    <s v="sushantsharma471k@gmail.com"/>
    <s v="KCDNPL1412"/>
    <x v="2"/>
    <s v="Ayush Gupta"/>
    <n v="8826239489"/>
    <s v="830 shalimar garden sahibabad ghaziabad"/>
    <x v="4"/>
    <s v="Retailer"/>
    <s v="Furniture"/>
    <s v="Any available vehicle in market"/>
    <s v="Yes"/>
  </r>
  <r>
    <d v="2023-06-05T16:10:24"/>
    <x v="10"/>
    <x v="1"/>
    <m/>
    <s v="sushantsharma471k@gmail.com"/>
    <s v="KCDNPL1412"/>
    <x v="2"/>
    <s v="neeraj gupta"/>
    <n v="9811051788"/>
    <s v="830 shalimar garden sahibabad ghaziabad"/>
    <x v="4"/>
    <s v="Retailer"/>
    <s v="Furniture"/>
    <s v="Any available vehicle in market"/>
    <s v="Yes"/>
  </r>
  <r>
    <d v="2023-06-05T16:11:33"/>
    <x v="10"/>
    <x v="1"/>
    <m/>
    <s v="sushantsharma471k@gmail.com"/>
    <s v="KCDNPL1412"/>
    <x v="2"/>
    <s v="syed aftab ahmed"/>
    <n v="9350675086"/>
    <s v="496 a shalimar garden extn1 good living chowk sahibabad ghaziabad"/>
    <x v="4"/>
    <s v="Retailer"/>
    <s v="Furniture"/>
    <s v="Any available vehicle in market"/>
    <s v="Yes"/>
  </r>
  <r>
    <d v="2023-06-05T16:12:29"/>
    <x v="10"/>
    <x v="1"/>
    <m/>
    <s v="sushantsharma471k@gmail.com"/>
    <s v="KCDNPL1412"/>
    <x v="2"/>
    <s v="sandeep bhardwaj"/>
    <n v="8800469531"/>
    <s v="shop no3/ brindavan aprtment near aradhana cinema sahibabad"/>
    <x v="4"/>
    <s v="Retailer"/>
    <s v="Furniture"/>
    <s v="Any available vehicle in market"/>
    <s v="Yes"/>
  </r>
  <r>
    <d v="2023-06-05T16:13:26"/>
    <x v="10"/>
    <x v="1"/>
    <m/>
    <s v="sushantsharma471k@gmail.com"/>
    <s v="KCDNPL1412"/>
    <x v="2"/>
    <s v="AK furniture"/>
    <n v="9810250688"/>
    <s v="shop no 5 vrindavan garden near raj bagh metro station sahibabad"/>
    <x v="4"/>
    <s v="Retailer"/>
    <s v="Furniture"/>
    <s v="Any available vehicle in market"/>
    <s v="Yes"/>
  </r>
  <r>
    <d v="2023-06-05T16:14:42"/>
    <x v="10"/>
    <x v="1"/>
    <m/>
    <s v="sushantsharma471k@gmail.com"/>
    <s v="KCDNPL1412"/>
    <x v="2"/>
    <s v="FK Malik"/>
    <n v="9873365985"/>
    <s v="Nyay khand 3 main road opp orenge county indirapuram"/>
    <x v="4"/>
    <s v="Retailer"/>
    <s v="Furniture"/>
    <s v="Any available vehicle in market"/>
    <s v="Yes"/>
  </r>
  <r>
    <d v="2023-06-05T16:15:35"/>
    <x v="10"/>
    <x v="1"/>
    <m/>
    <s v="sushantsharma471k@gmail.com"/>
    <s v="KCDNPL1412"/>
    <x v="2"/>
    <s v="UN Malik"/>
    <n v="98116759997"/>
    <s v="nyay khand 3 main road opp orange country indirapuram"/>
    <x v="4"/>
    <s v="Retailer"/>
    <s v="Furniture"/>
    <s v="Any available vehicle in market"/>
    <s v="Yes"/>
  </r>
  <r>
    <d v="2023-06-05T16:16:30"/>
    <x v="10"/>
    <x v="1"/>
    <m/>
    <s v="sushantsharma471k@gmail.com"/>
    <s v="KCDNPL1412"/>
    <x v="2"/>
    <s v="AS Malik"/>
    <n v="9313561253"/>
    <s v="nyay khand 3 main road opp orange county indirapuram"/>
    <x v="4"/>
    <s v="Retailer"/>
    <s v="Furniture"/>
    <s v="Own Vehicles"/>
    <s v="Yes"/>
  </r>
  <r>
    <d v="2023-06-05T16:17:55"/>
    <x v="10"/>
    <x v="1"/>
    <m/>
    <s v="sushantsharma471k@gmail.com"/>
    <s v="KCDNPL1412"/>
    <x v="2"/>
    <s v="Haji MD Yakoob"/>
    <n v="9810838231"/>
    <s v="441/9 nyay khand 3 indirapuram gzb"/>
    <x v="4"/>
    <s v="Retailer"/>
    <s v="Wood and Plywood"/>
    <s v="Any available vehicle in market"/>
    <s v="Yes"/>
  </r>
  <r>
    <d v="2023-06-05T16:18:59"/>
    <x v="10"/>
    <x v="1"/>
    <m/>
    <s v="sushantsharma471k@gmail.com"/>
    <s v="KCDNPL1412"/>
    <x v="2"/>
    <s v="shamim"/>
    <n v="8057065974"/>
    <s v="441/9 nyay khand 3 indirapuram ghaziabad"/>
    <x v="4"/>
    <s v="Retailer"/>
    <s v="Furniture"/>
    <s v="Any available vehicle in market"/>
    <s v="Yes"/>
  </r>
  <r>
    <d v="2023-06-05T16:20:12"/>
    <x v="10"/>
    <x v="1"/>
    <m/>
    <s v="sushantsharma471k@gmail.com"/>
    <s v="KCDNPL1412"/>
    <x v="2"/>
    <s v="sandeep sharma"/>
    <n v="9871400166"/>
    <s v="441/8 nyya khand 3 shri ram chowk kala pathhar road indirapuram"/>
    <x v="4"/>
    <s v="Retailer"/>
    <s v="Furniture"/>
    <s v="Any available vehicle in market"/>
    <s v="Yes"/>
  </r>
  <r>
    <d v="2023-06-05T16:24:03"/>
    <x v="10"/>
    <x v="1"/>
    <m/>
    <s v="sushantsharma471k@gmail.com"/>
    <s v="KCDNPL1412"/>
    <x v="2"/>
    <s v="shailendra sharma"/>
    <n v="9873237773"/>
    <s v="441/8 nyay khand 3 shri ram chowk kala patthar road indirapuram ghaziabad"/>
    <x v="4"/>
    <s v="Retailer"/>
    <s v="Furniture"/>
    <s v="Any available vehicle in market"/>
    <s v="Yes"/>
  </r>
  <r>
    <d v="2023-06-05T16:39:36"/>
    <x v="10"/>
    <x v="1"/>
    <m/>
    <s v="rohitgautamiitk@gmail.com"/>
    <s v="ULIP190082"/>
    <x v="1"/>
    <s v="Subhash"/>
    <n v="9236113646"/>
    <s v="106/371 heeraganj sisamau kanpur"/>
    <x v="1"/>
    <s v="Retailer"/>
    <s v="Crockery"/>
    <s v="Any available vehicle in market"/>
    <s v="Yes"/>
  </r>
  <r>
    <d v="2023-06-05T16:54:37"/>
    <x v="10"/>
    <x v="1"/>
    <m/>
    <s v="rohitgautamiitk@gmail.com"/>
    <s v="ULIP190082"/>
    <x v="1"/>
    <s v="Navneet Dubey"/>
    <n v="9935329217"/>
    <s v="B 29 world bank barra kanpur"/>
    <x v="0"/>
    <s v="Retailer"/>
    <s v="Bakery"/>
    <s v="Any available vehicle in market"/>
    <s v="Yes"/>
  </r>
  <r>
    <d v="2023-06-05T17:21:39"/>
    <x v="10"/>
    <x v="1"/>
    <m/>
    <s v="rohitgautamiitk@gmail.com"/>
    <s v="ULIP190082"/>
    <x v="1"/>
    <s v="Krishna"/>
    <n v="6393755054"/>
    <s v="Karrahi road barra baypass kanpur"/>
    <x v="0"/>
    <s v="Retailer"/>
    <s v="Furniture"/>
    <s v="Any available vehicle in market"/>
    <s v="Yes"/>
  </r>
  <r>
    <d v="2023-06-05T18:06:34"/>
    <x v="10"/>
    <x v="1"/>
    <m/>
    <s v="rohitgautamiitk@gmail.com"/>
    <s v="ULIP190082"/>
    <x v="1"/>
    <s v="Smrat"/>
    <n v="9450150160"/>
    <s v="Karrahi road barra baypass kanpur"/>
    <x v="0"/>
    <s v="Retailer"/>
    <s v="Furniture"/>
    <s v="Any available vehicle in market"/>
    <s v="Yes"/>
  </r>
  <r>
    <d v="2023-06-05T18:22:47"/>
    <x v="10"/>
    <x v="1"/>
    <m/>
    <s v="rohitgautamiitk@gmail.com"/>
    <s v="ULIP190082"/>
    <x v="1"/>
    <s v="Ankit"/>
    <n v="9140207089"/>
    <s v="38 gunjn vihar main road"/>
    <x v="0"/>
    <s v="Retailer"/>
    <s v="Furniture"/>
    <s v="Any available vehicle in market"/>
    <s v="Yes"/>
  </r>
  <r>
    <d v="2023-06-05T19:49:26"/>
    <x v="10"/>
    <x v="1"/>
    <m/>
    <s v="rohitgautamiitk@gmail.com"/>
    <s v="ULIP190082"/>
    <x v="1"/>
    <s v="Rahul"/>
    <n v="9936543631"/>
    <s v="2/155 raj nagar karrahi"/>
    <x v="0"/>
    <s v="Retailer"/>
    <s v="Furniture"/>
    <s v="Any available vehicle in market"/>
    <s v="Yes"/>
  </r>
  <r>
    <d v="2023-06-05T20:12:34"/>
    <x v="10"/>
    <x v="1"/>
    <m/>
    <s v="rohitgautamiitk@gmail.com"/>
    <s v="ULIP190082"/>
    <x v="1"/>
    <s v="South mart"/>
    <n v="8127777386"/>
    <s v="B-35 word bank colony barra"/>
    <x v="0"/>
    <s v="Retailer"/>
    <s v="Department store"/>
    <s v="Any available vehicle in market"/>
    <s v="Yes"/>
  </r>
  <r>
    <d v="2023-06-05T20:19:11"/>
    <x v="10"/>
    <x v="1"/>
    <m/>
    <s v="rohitgautamiitk@gmail.com"/>
    <s v="ULIP190082"/>
    <x v="1"/>
    <s v="Deep electronic"/>
    <n v="9044292397"/>
    <s v="malviya vihar karrahi main road Near- V mart kanpur"/>
    <x v="0"/>
    <s v="Retailer"/>
    <s v="Electronics"/>
    <s v="Any available vehicle in market"/>
    <s v="Yes"/>
  </r>
  <r>
    <d v="2023-06-05T20:24:07"/>
    <x v="10"/>
    <x v="1"/>
    <m/>
    <s v="rohitgautamiitk@gmail.com"/>
    <s v="ULIP190082"/>
    <x v="1"/>
    <s v="Kumar Electronic"/>
    <n v="9336212419"/>
    <s v="M.I.G 28- A karrahi main road kanpur"/>
    <x v="0"/>
    <s v="Retailer"/>
    <s v="Electronic"/>
    <s v="Any available vehicle in market"/>
    <s v="Yes"/>
  </r>
  <r>
    <d v="2023-06-05T20:27:04"/>
    <x v="10"/>
    <x v="1"/>
    <m/>
    <s v="rohitgautamiitk@gmail.com"/>
    <s v="ULIP190082"/>
    <x v="1"/>
    <s v="Bharat Singh"/>
    <n v="9839758340"/>
    <s v="71- D karrahi main road barra kanpur"/>
    <x v="0"/>
    <s v="Retailer"/>
    <s v="Electronic"/>
    <s v="Any available vehicle in market"/>
    <s v="Yes"/>
  </r>
  <r>
    <d v="2023-06-07T13:05:46"/>
    <x v="11"/>
    <x v="1"/>
    <m/>
    <s v="rohitgautamiitk@gmail.com"/>
    <s v="ULIP190082"/>
    <x v="1"/>
    <s v="Pawan"/>
    <n v="9336111722"/>
    <s v="39 Govt. Industrial estate sindhi colony park kanpur"/>
    <x v="0"/>
    <s v="Retailer"/>
    <s v="Wood and Plywood"/>
    <s v="Any available vehicle in market"/>
    <s v="Yes"/>
  </r>
  <r>
    <d v="2023-06-07T13:18:04"/>
    <x v="11"/>
    <x v="1"/>
    <m/>
    <s v="rohitgautamiitk@gmail.com"/>
    <s v="ULIP190082"/>
    <x v="1"/>
    <s v="Prateek"/>
    <n v="9651220303"/>
    <s v="Government industrial estate kalpi road kanpur"/>
    <x v="0"/>
    <s v="Retailer"/>
    <s v="Electronic"/>
    <s v="Any available vehicle in market"/>
    <s v="Maybe"/>
  </r>
  <r>
    <d v="2023-06-07T13:32:18"/>
    <x v="11"/>
    <x v="1"/>
    <m/>
    <s v="rohitgautamiitk@gmail.com"/>
    <s v="ULIP 190082"/>
    <x v="1"/>
    <s v="Mayank"/>
    <n v="9044797177"/>
    <s v="Shastri nagar kanpur"/>
    <x v="0"/>
    <s v="Retailer"/>
    <s v="Wood and Plywood"/>
    <s v="Any available vehicle in market"/>
    <s v="Maybe"/>
  </r>
  <r>
    <d v="2023-06-07T13:37:15"/>
    <x v="11"/>
    <x v="1"/>
    <m/>
    <s v="rohitgautamiitk@gmail.com"/>
    <s v="ULIP190082"/>
    <x v="1"/>
    <s v="Chhabra"/>
    <n v="8299192398"/>
    <s v="industrial estate Vijay nagar kanpur"/>
    <x v="0"/>
    <s v="Retailer"/>
    <s v="Wood and Plywood"/>
    <s v="Any available vehicle in market"/>
    <s v="Yes"/>
  </r>
  <r>
    <d v="2023-06-07T15:06:44"/>
    <x v="11"/>
    <x v="1"/>
    <m/>
    <s v="sabhishekkumar94@gmail.com"/>
    <s v="ULIP190083"/>
    <x v="4"/>
    <s v="RJ Hardware"/>
    <n v="9911119343"/>
    <s v="Shop no 2 Ground Floor Mohit Complex, Metro pillar no 59 sikanderpur"/>
    <x v="3"/>
    <s v="Distributor"/>
    <s v="Other"/>
    <s v="Any available vehicle in market"/>
    <s v="Yes"/>
  </r>
  <r>
    <d v="2023-06-07T15:09:30"/>
    <x v="11"/>
    <x v="1"/>
    <m/>
    <s v="sabhishekkumar94@gmail.com"/>
    <s v="ULIP190083"/>
    <x v="4"/>
    <s v="M.R. Electricals"/>
    <n v="9711700072"/>
    <s v="Opp. Metro pillar no 59-60 Sikanderpur Gurgaon"/>
    <x v="3"/>
    <s v="Distributor"/>
    <s v="Other"/>
    <s v="Any available vehicle in market"/>
    <s v="Yes"/>
  </r>
  <r>
    <d v="2023-06-07T15:11:58"/>
    <x v="11"/>
    <x v="1"/>
    <m/>
    <s v="sabhishekkumar94@gmail.com"/>
    <s v="ULIP190083"/>
    <x v="4"/>
    <s v="Mahalaxmi Electricals"/>
    <n v="9990008668"/>
    <s v="Opp. Pillar no 61, Sikanderpur Gurgaon"/>
    <x v="3"/>
    <s v="Distributor"/>
    <s v="Other"/>
    <s v="Any available vehicle in market"/>
    <s v="Yes"/>
  </r>
  <r>
    <d v="2023-06-07T15:13:55"/>
    <x v="11"/>
    <x v="1"/>
    <m/>
    <s v="sabhishekkumar94@gmail.com"/>
    <s v="ULIP190083"/>
    <x v="4"/>
    <s v="Kanta Enterprises"/>
    <n v="9350902282"/>
    <s v="Opp. Metro pillar no 61-62"/>
    <x v="3"/>
    <s v="Distributor"/>
    <s v="Other"/>
    <s v="Any available vehicle in market"/>
    <s v="Yes"/>
  </r>
  <r>
    <d v="2023-06-07T15:15:51"/>
    <x v="11"/>
    <x v="1"/>
    <m/>
    <s v="sabhishekkumar94@gmail.com"/>
    <s v="ULIP190083"/>
    <x v="4"/>
    <s v="Bath square"/>
    <n v="9999558288"/>
    <s v="Opp. Pillar no 61-62 Sikanderpur Gurgaon"/>
    <x v="3"/>
    <s v="Distributor"/>
    <s v="Other"/>
    <s v="Any available vehicle in market"/>
    <s v="Yes"/>
  </r>
  <r>
    <d v="2023-06-07T15:25:38"/>
    <x v="11"/>
    <x v="1"/>
    <m/>
    <s v="rohitgautamiitk@gmail.com"/>
    <s v="ULIP190082"/>
    <x v="1"/>
    <s v="Monika"/>
    <n v="9598888088"/>
    <s v="Industrial estate shastri nagar kanpur"/>
    <x v="0"/>
    <s v="Retailer"/>
    <s v="Hardware"/>
    <s v="Any available vehicle in market"/>
    <s v="Yes"/>
  </r>
  <r>
    <d v="2023-06-07T15:45:40"/>
    <x v="11"/>
    <x v="1"/>
    <m/>
    <s v="rohitgautamiitk@gmail.com"/>
    <s v="ULIP190082"/>
    <x v="1"/>
    <s v="Ramesh"/>
    <n v="9795151500"/>
    <s v="Industrial estate shastri nagar kanpur"/>
    <x v="0"/>
    <s v="Retailer"/>
    <s v="Electronic"/>
    <s v="Any available vehicle in market"/>
    <s v="Maybe"/>
  </r>
  <r>
    <d v="2023-06-07T15:54:09"/>
    <x v="11"/>
    <x v="1"/>
    <m/>
    <s v="rohitgautamiitk@gmail.com"/>
    <s v="ULIP190082"/>
    <x v="1"/>
    <s v="Bhatiya electronic"/>
    <n v="9935338183"/>
    <s v="Industrial estate shastri nagar kanpur"/>
    <x v="0"/>
    <s v="Retailer"/>
    <s v="Electronics"/>
    <s v="Any available vehicle in market"/>
    <s v="Maybe"/>
  </r>
  <r>
    <d v="2023-06-07T16:19:10"/>
    <x v="11"/>
    <x v="1"/>
    <m/>
    <s v="rohitgautamiitk@gmail.com"/>
    <s v="ULIP190082"/>
    <x v="1"/>
    <s v="Kiran"/>
    <n v="9889818394"/>
    <s v="Industrial estate shastri nagar kanpur"/>
    <x v="0"/>
    <s v="Retailer"/>
    <s v="Hardware"/>
    <s v="Any available vehicle in market"/>
    <s v="Maybe"/>
  </r>
  <r>
    <d v="2023-06-07T16:45:48"/>
    <x v="11"/>
    <x v="1"/>
    <m/>
    <s v="rohitgautamiitk@gmail.com"/>
    <s v="ULIP190082"/>
    <x v="1"/>
    <s v="Prashant"/>
    <n v="9838648932"/>
    <s v="Shop no 6 Vijay nagar kanpur"/>
    <x v="0"/>
    <s v="Retailer"/>
    <s v="Electronic"/>
    <s v="Any available vehicle in market"/>
    <s v="Yes"/>
  </r>
  <r>
    <d v="2023-06-07T17:00:23"/>
    <x v="11"/>
    <x v="1"/>
    <m/>
    <s v="rohitgautamiitk@gmail.com"/>
    <s v="ULIP190082"/>
    <x v="1"/>
    <s v="Roshni"/>
    <n v="8090653112"/>
    <s v="40 industrial estate shastri nagar kanpur"/>
    <x v="0"/>
    <s v="Retailer"/>
    <s v="Electronic"/>
    <s v="Any available vehicle in market"/>
    <s v="Maybe"/>
  </r>
  <r>
    <d v="2023-06-07T18:15:18"/>
    <x v="11"/>
    <x v="1"/>
    <m/>
    <s v="rohitgautamiitk@gmail.com"/>
    <s v="ULIP190082"/>
    <x v="1"/>
    <s v="Ahuja Electronic"/>
    <s v="095984 22422"/>
    <s v="Industrial estate shastri nagar kanpur"/>
    <x v="0"/>
    <s v="Retailer"/>
    <s v="Electronic"/>
    <s v="Any available vehicle in market"/>
    <s v="Maybe"/>
  </r>
  <r>
    <d v="2023-06-07T21:10:40"/>
    <x v="11"/>
    <x v="1"/>
    <m/>
    <s v="fa8802528717@gmail.com"/>
    <s v="ULIP190085"/>
    <x v="5"/>
    <s v="Kartikay Medicos"/>
    <n v="9205133965"/>
    <s v="Shalimar garden"/>
    <x v="4"/>
    <s v="Retailer"/>
    <s v="Other"/>
    <s v="Any available vehicle in market"/>
    <s v="Yes"/>
  </r>
  <r>
    <d v="2023-06-07T21:11:42"/>
    <x v="11"/>
    <x v="1"/>
    <m/>
    <s v="fa8802528717@gmail.com"/>
    <s v="ULIP190085"/>
    <x v="5"/>
    <s v="Khan Automobile"/>
    <n v="8505803872"/>
    <s v="Shalimar garden"/>
    <x v="4"/>
    <s v="Retailer"/>
    <s v="Other"/>
    <s v="Any available vehicle in market"/>
    <s v="Yes"/>
  </r>
  <r>
    <d v="2023-06-07T21:12:38"/>
    <x v="11"/>
    <x v="1"/>
    <m/>
    <s v="fa8802528717@gmail.com"/>
    <s v="ULIP190085"/>
    <x v="5"/>
    <s v="Sajid Furniture"/>
    <s v="+91 99906 71433"/>
    <s v="Shalimar garden"/>
    <x v="4"/>
    <s v="Retailer"/>
    <s v="Furniture"/>
    <s v="Porter"/>
    <s v="No"/>
  </r>
  <r>
    <d v="2023-06-07T21:14:37"/>
    <x v="11"/>
    <x v="1"/>
    <m/>
    <s v="fa8802528717@gmail.com"/>
    <s v="ULIP190085"/>
    <x v="5"/>
    <s v="Harsh Furniture"/>
    <n v="8026211628"/>
    <s v="Shalumar garden"/>
    <x v="4"/>
    <s v="Small Manufacturer"/>
    <s v="Furniture"/>
    <s v="Any available vehicle in market"/>
    <s v="Yes"/>
  </r>
  <r>
    <d v="2023-06-07T21:15:28"/>
    <x v="11"/>
    <x v="1"/>
    <m/>
    <s v="fa8802528717@gmail.com"/>
    <s v="ULIP190085"/>
    <x v="5"/>
    <s v="Gupta Battery House"/>
    <n v="9818119611"/>
    <s v="Shalimar gardne"/>
    <x v="4"/>
    <s v="Warehouse"/>
    <s v="Furniture"/>
    <s v="Own Vehicles"/>
    <s v="Yes"/>
  </r>
  <r>
    <d v="2023-06-07T22:26:01"/>
    <x v="11"/>
    <x v="1"/>
    <m/>
    <s v="avinishk@handover.in"/>
    <s v="KCDNPL1412"/>
    <x v="2"/>
    <s v="Kartikay"/>
    <n v="9910686961"/>
    <s v="Shalimaar garden ghaziabad"/>
    <x v="4"/>
    <s v="Retailer"/>
    <s v="Other"/>
    <s v="Any available vehicle in market"/>
    <s v="No"/>
  </r>
  <r>
    <d v="2023-06-07T22:27:43"/>
    <x v="11"/>
    <x v="1"/>
    <m/>
    <s v="avinishk@handover.in"/>
    <s v="KCDNPL1412"/>
    <x v="2"/>
    <s v="Tofike ahmed"/>
    <n v="9810319797"/>
    <s v="Shalimaar garden gaziyabad"/>
    <x v="4"/>
    <s v="Retailer"/>
    <s v="Industrial Products"/>
    <s v="Any available vehicle in market"/>
    <s v="Yes"/>
  </r>
  <r>
    <d v="2023-06-07T22:29:25"/>
    <x v="11"/>
    <x v="1"/>
    <m/>
    <s v="avinishk@handover.in"/>
    <s v="KCDNPL1412"/>
    <x v="2"/>
    <s v="Asif ahmed"/>
    <n v="9871711171"/>
    <s v="Shalimaar garden ghaziabad"/>
    <x v="4"/>
    <s v="Small Manufacturer"/>
    <s v="Furniture"/>
    <s v="Any available vehicle in market"/>
    <s v="Yes"/>
  </r>
  <r>
    <d v="2023-06-07T22:33:06"/>
    <x v="11"/>
    <x v="1"/>
    <m/>
    <s v="avinishk@handover.in"/>
    <s v="KCDNPL1412"/>
    <x v="2"/>
    <s v="Krishana"/>
    <n v="8447184535"/>
    <s v="Sahibabaad ghaziabad"/>
    <x v="4"/>
    <s v="Distributor"/>
    <s v="Automotive Parts"/>
    <s v="Any available vehicle in market"/>
    <s v="Yes"/>
  </r>
  <r>
    <d v="2023-06-07T22:35:05"/>
    <x v="11"/>
    <x v="1"/>
    <m/>
    <s v="avinishk@handover.in"/>
    <s v="KCDNPL1412"/>
    <x v="2"/>
    <s v="Kush kwathra"/>
    <n v="9811233933"/>
    <s v="Shalimaar garden ghaziabad"/>
    <x v="4"/>
    <s v="Retailer"/>
    <s v="Luxury Furniture"/>
    <s v="All of the above"/>
    <s v="Yes"/>
  </r>
  <r>
    <d v="2023-06-08T14:10:18"/>
    <x v="12"/>
    <x v="1"/>
    <m/>
    <s v="rohitgautamiitk@gmail.com"/>
    <s v="ULIP190082"/>
    <x v="1"/>
    <s v="A to Z electronics"/>
    <s v="88081 88833"/>
    <s v="104A, 211 P road sisamau kanpur"/>
    <x v="0"/>
    <s v="Retailer"/>
    <s v="Electronic"/>
    <s v="Any available vehicle in market"/>
    <s v="Maybe"/>
  </r>
  <r>
    <d v="2023-06-08T14:48:14"/>
    <x v="12"/>
    <x v="1"/>
    <m/>
    <s v="rohitgautamiitk@gmail.com"/>
    <s v="ULIP190082"/>
    <x v="1"/>
    <s v="Goldi electronic"/>
    <s v="98390 72526"/>
    <s v="Shop no 2 H S J market p road kanpur"/>
    <x v="0"/>
    <s v="Retailer"/>
    <s v="Electronic"/>
    <s v="Any available vehicle in market"/>
    <s v="Yes"/>
  </r>
  <r>
    <d v="2023-06-08T15:12:28"/>
    <x v="12"/>
    <x v="1"/>
    <m/>
    <s v="rohitgautamiitk@gmail.com"/>
    <s v="ULIP190082"/>
    <x v="1"/>
    <s v="Soni electronic"/>
    <s v="094151 29359"/>
    <s v="Shop no 109, 81 nehru nagar sisamau kanpur"/>
    <x v="0"/>
    <s v="Retailer"/>
    <s v="Electronic"/>
    <s v="Any available vehicle in market"/>
    <s v="Yes"/>
  </r>
  <r>
    <d v="2023-06-08T16:32:11"/>
    <x v="12"/>
    <x v="1"/>
    <m/>
    <s v="rohitgautamiitk@gmail.com"/>
    <s v="ULIP190082"/>
    <x v="1"/>
    <s v="Anjana furniture"/>
    <s v="93361 09310"/>
    <s v="104/126 P road sisamau kanpur"/>
    <x v="0"/>
    <s v="Retailer"/>
    <s v="Furniture"/>
    <s v="Any available vehicle in market"/>
    <s v="Yes"/>
  </r>
  <r>
    <d v="2023-06-08T17:13:31"/>
    <x v="12"/>
    <x v="1"/>
    <m/>
    <s v="rohitgautamiitk@gmail.com"/>
    <s v="ULIP190082"/>
    <x v="1"/>
    <s v="Dhiraj"/>
    <s v="0512 254 6486"/>
    <s v="P road nehru nagar kanpur"/>
    <x v="0"/>
    <s v="Retailer"/>
    <s v="Furniture"/>
    <s v="Any available vehicle in market"/>
    <s v="Yes"/>
  </r>
  <r>
    <d v="2023-06-08T17:37:20"/>
    <x v="12"/>
    <x v="1"/>
    <m/>
    <s v="rohitgautamiitk@gmail.com"/>
    <s v="ULIP190082"/>
    <x v="1"/>
    <s v="Kartarpur furniture"/>
    <s v="98391 13345"/>
    <s v="06/375 P road kanpur"/>
    <x v="0"/>
    <s v="Retailer"/>
    <s v="Furniture"/>
    <s v="Any available vehicle in market"/>
    <s v="Yes"/>
  </r>
  <r>
    <d v="2023-06-08T18:21:19"/>
    <x v="12"/>
    <x v="1"/>
    <m/>
    <s v="rohitgautamiitk@gmail.com"/>
    <s v="ULIP190082"/>
    <x v="1"/>
    <s v="Sundar"/>
    <s v="96962 27228"/>
    <s v="104/322 80 feet road kanpur"/>
    <x v="0"/>
    <s v="Retailer"/>
    <s v="Furniture"/>
    <s v="Any available vehicle in market"/>
    <s v="Maybe"/>
  </r>
  <r>
    <d v="2023-06-08T18:23:50"/>
    <x v="12"/>
    <x v="1"/>
    <m/>
    <s v="fa8802528717@gmail.com"/>
    <s v="ULIP190085"/>
    <x v="5"/>
    <s v="Faber"/>
    <n v="7678143636"/>
    <s v="plot no 71 shop no 2 niti khand 2 mangal chowk indirpauram 20104"/>
    <x v="4"/>
    <s v="Distributor"/>
    <s v="Cloud Kitchen"/>
    <s v="Porter"/>
    <s v="Yes"/>
  </r>
  <r>
    <d v="2023-06-08T18:24:59"/>
    <x v="12"/>
    <x v="1"/>
    <m/>
    <s v="fa8802528717@gmail.com"/>
    <s v="ULIP190085"/>
    <x v="5"/>
    <s v="sai tiles * sanitary"/>
    <n v="9350285421"/>
    <s v="niti khand 1 plot no 1091 kala patthar road shukkar bazar chowk indirapuram"/>
    <x v="4"/>
    <s v="Retailer"/>
    <s v="Glass and bottle"/>
    <s v="Porter"/>
    <s v="Yes"/>
  </r>
  <r>
    <d v="2023-06-08T18:32:34"/>
    <x v="12"/>
    <x v="1"/>
    <m/>
    <s v="rohitgautamiitk@gmail.com"/>
    <s v="ULIP190082"/>
    <x v="1"/>
    <s v="Alok"/>
    <s v="84008 01164"/>
    <s v="Shop no 3 jarib chowki kanpur"/>
    <x v="0"/>
    <s v="Retailer"/>
    <s v="Furniture"/>
    <s v="Any available vehicle in market"/>
    <s v="Yes"/>
  </r>
  <r>
    <d v="2023-06-08T18:37:44"/>
    <x v="12"/>
    <x v="1"/>
    <m/>
    <s v="fa8802528717@gmail.com"/>
    <s v="ULIP190085"/>
    <x v="5"/>
    <s v="ashok tiles"/>
    <n v="9718585839"/>
    <s v="niti khand 1 plot no 1092 kala pathar road indirauram"/>
    <x v="4"/>
    <s v="Retailer"/>
    <s v="Wood and Plywood"/>
    <s v="Porter"/>
    <s v="Yes"/>
  </r>
  <r>
    <d v="2023-06-08T18:38:30"/>
    <x v="12"/>
    <x v="1"/>
    <m/>
    <s v="fa8802528717@gmail.com"/>
    <s v="ULIP190085"/>
    <x v="5"/>
    <s v="Dedon Furniture"/>
    <n v="9990814786"/>
    <s v="plot no 1079 niti khand 1 indirapuram gzb"/>
    <x v="4"/>
    <s v="Small Manufacturer"/>
    <s v="Luxury Furniture"/>
    <s v="Own Vehicles"/>
    <s v="Yes"/>
  </r>
  <r>
    <d v="2023-06-08T18:39:16"/>
    <x v="12"/>
    <x v="1"/>
    <m/>
    <s v="fa8802528717@gmail.com"/>
    <s v="ULIP190085"/>
    <x v="5"/>
    <s v="Decor Furniture"/>
    <n v="9136611242"/>
    <s v="plot no 1054 niti khand 1 indirapuram"/>
    <x v="4"/>
    <s v="Distributor"/>
    <s v="Furniture"/>
    <s v="Own Vehicles"/>
    <s v="Yes"/>
  </r>
  <r>
    <d v="2023-06-08T18:40:09"/>
    <x v="12"/>
    <x v="1"/>
    <m/>
    <s v="fa8802528717@gmail.com"/>
    <s v="ULIP190085"/>
    <x v="5"/>
    <s v="elivir marbles"/>
    <n v="9990517564"/>
    <s v="plot 960 niti khand 1 indirapuram"/>
    <x v="4"/>
    <s v="Retailer"/>
    <s v="Grocery Items"/>
    <s v="Own Vehicles"/>
    <s v="Yes"/>
  </r>
  <r>
    <d v="2023-06-08T18:40:53"/>
    <x v="12"/>
    <x v="1"/>
    <m/>
    <s v="fa8802528717@gmail.com"/>
    <s v="ULIP190085"/>
    <x v="5"/>
    <s v="kamal furniture"/>
    <n v="8512596102"/>
    <s v="plot no 120 niti khand 1 indirapuram"/>
    <x v="4"/>
    <s v="Small Manufacturer"/>
    <s v="Luxury Furniture"/>
    <s v="Permanent contractual vehicles"/>
    <s v="No"/>
  </r>
  <r>
    <d v="2023-06-08T18:54:19"/>
    <x v="12"/>
    <x v="1"/>
    <m/>
    <s v="rohitgautamiitk@gmail.com"/>
    <s v="ULIP190082"/>
    <x v="1"/>
    <s v="Shivam"/>
    <s v="94150 67981"/>
    <s v="108/32 Lenin park P road kanpur"/>
    <x v="0"/>
    <s v="Retailer"/>
    <s v="Furniture"/>
    <s v="Any available vehicle in market"/>
    <s v="Yes"/>
  </r>
  <r>
    <d v="2023-06-08T19:01:20"/>
    <x v="12"/>
    <x v="1"/>
    <m/>
    <s v="rohitgautamiitk@gmail.com"/>
    <s v="ULIP190082"/>
    <x v="1"/>
    <s v="Gupta furniture"/>
    <s v="94553 59907"/>
    <s v="47 harsahai market p road kanpur"/>
    <x v="0"/>
    <s v="Retailer"/>
    <s v="Furniture"/>
    <s v="Any available vehicle in market"/>
    <s v="Yes"/>
  </r>
  <r>
    <d v="2023-06-08T20:03:21"/>
    <x v="12"/>
    <x v="1"/>
    <m/>
    <s v="rohitgautamiitk@gmail.com"/>
    <s v="ULIP190082"/>
    <x v="1"/>
    <s v="Katiyar digital door"/>
    <s v="73484 81240"/>
    <s v="Jarib chowki gandhi nagar kanpur"/>
    <x v="0"/>
    <s v="Retailer"/>
    <s v="Furniture"/>
    <s v="Any available vehicle in market"/>
    <s v="Yes"/>
  </r>
  <r>
    <d v="2023-06-08T20:16:39"/>
    <x v="12"/>
    <x v="1"/>
    <m/>
    <s v="rohitgautamiitk@gmail.com"/>
    <s v="ULIP190082"/>
    <x v="1"/>
    <s v="Deluxe furniture"/>
    <s v="74995 16821"/>
    <s v="108/71 P road jarib chowki kanpur"/>
    <x v="0"/>
    <s v="Retailer"/>
    <s v="Luxury Furniture"/>
    <s v="Any available vehicle in market"/>
    <s v="Maybe"/>
  </r>
  <r>
    <d v="2023-06-08T20:19:49"/>
    <x v="12"/>
    <x v="1"/>
    <m/>
    <s v="rohitgautamiitk@gmail.com"/>
    <s v="ULIP190082"/>
    <x v="1"/>
    <s v="Vanshika"/>
    <s v="93366 87783"/>
    <s v="Jawahar nagar P road kanpur"/>
    <x v="0"/>
    <s v="Retailer"/>
    <s v="Furniture"/>
    <s v="Any available vehicle in market"/>
    <s v="Maybe"/>
  </r>
  <r>
    <d v="2023-06-08T20:22:43"/>
    <x v="12"/>
    <x v="1"/>
    <m/>
    <s v="rohitgautamiitk@gmail.com"/>
    <s v="ULIP190082"/>
    <x v="1"/>
    <s v="Popular furniture"/>
    <s v="099350 31972"/>
    <s v="107/262 80 feet road kanpur"/>
    <x v="0"/>
    <s v="Retailer"/>
    <s v="Furniture"/>
    <s v="Any available vehicle in market"/>
    <s v="Yes"/>
  </r>
  <r>
    <d v="2023-06-08T20:25:37"/>
    <x v="12"/>
    <x v="1"/>
    <m/>
    <s v="rohitgautamiitk@gmail.com"/>
    <s v="ULIP190082"/>
    <x v="1"/>
    <s v="S.N Gupta &amp; Sons"/>
    <s v="97936 76556"/>
    <s v="87/6 kalpi road gandhi nagar kanpur"/>
    <x v="0"/>
    <s v="Retailer"/>
    <s v="Furniture"/>
    <s v="Any available vehicle in market"/>
    <s v="Maybe"/>
  </r>
  <r>
    <d v="2023-06-08T20:27:37"/>
    <x v="12"/>
    <x v="1"/>
    <m/>
    <s v="rohitgautamiitk@gmail.com"/>
    <s v="ULIP190082"/>
    <x v="1"/>
    <s v="Sony Almira &amp; furniture"/>
    <s v="81140 39175"/>
    <s v="87/6 kalpi road gandhi nagar kanpur"/>
    <x v="0"/>
    <s v="Retailer"/>
    <s v="Furniture"/>
    <s v="Any available vehicle in market"/>
    <s v="Yes"/>
  </r>
  <r>
    <d v="2023-06-09T12:10:06"/>
    <x v="13"/>
    <x v="1"/>
    <m/>
    <s v="fa8802528717@gmail.com"/>
    <s v="ULIP190085"/>
    <x v="5"/>
    <s v="Anjana Traders"/>
    <n v="9995842136"/>
    <s v="Plot 12 Shakti Khand 1 Indirapuram UP"/>
    <x v="4"/>
    <s v="Distributor"/>
    <s v="Grocery Items"/>
    <s v="Any available vehicle in market"/>
    <s v="Yes"/>
  </r>
  <r>
    <d v="2023-06-09T12:10:53"/>
    <x v="13"/>
    <x v="1"/>
    <m/>
    <s v="fa8802528717@gmail.com"/>
    <s v="ULIP190085"/>
    <x v="5"/>
    <s v="Prakash Logistics"/>
    <n v="8802524952"/>
    <s v="shakti khand 2 plot ni 85 indirapuram"/>
    <x v="4"/>
    <s v="Distributor"/>
    <s v="Industrial Products"/>
    <s v="Any available vehicle in market"/>
    <s v="Yes"/>
  </r>
  <r>
    <d v="2023-06-09T15:02:34"/>
    <x v="13"/>
    <x v="1"/>
    <m/>
    <s v="fa8802528717@gmail.com"/>
    <s v="ULIP190085"/>
    <x v="5"/>
    <s v="Lara Roadlines"/>
    <n v="8505803872"/>
    <s v="shop no 1 main market mandoli delhi"/>
    <x v="4"/>
    <s v="Distributor"/>
    <s v="Grocery Items"/>
    <s v="Any available vehicle in market"/>
    <s v="Yes"/>
  </r>
  <r>
    <d v="2023-06-09T15:03:15"/>
    <x v="13"/>
    <x v="1"/>
    <m/>
    <s v="fa8802528717@gmail.com"/>
    <s v="ULIP190085"/>
    <x v="5"/>
    <s v="Ashok Traders"/>
    <n v="9815249651"/>
    <s v="main market mandoli delhi"/>
    <x v="1"/>
    <s v="Small Manufacturer"/>
    <s v="Glass and bottle"/>
    <s v="Porter"/>
    <s v="Maybe"/>
  </r>
  <r>
    <d v="2023-06-09T15:04:22"/>
    <x v="13"/>
    <x v="1"/>
    <m/>
    <s v="fa8802528717@gmail.com"/>
    <s v="ULIP190085"/>
    <x v="5"/>
    <s v="Janta Sewa Pooja Bhandar"/>
    <n v="9852102596"/>
    <s v="plot no 79 shiv chowk mandoli delhi"/>
    <x v="1"/>
    <s v="Retailer"/>
    <s v="Metal works"/>
    <s v="Any available vehicle in market"/>
    <s v="yes he is ready for agreement"/>
  </r>
  <r>
    <d v="2023-06-09T17:05:31"/>
    <x v="13"/>
    <x v="1"/>
    <m/>
    <s v="rohitgautamiitk@gmail.com"/>
    <s v="ULIP190082"/>
    <x v="1"/>
    <s v="Kashi furniture"/>
    <n v="9839016036"/>
    <s v="J 695 keshavpurm kanpur"/>
    <x v="0"/>
    <s v="Retailer"/>
    <s v="Furniture"/>
    <s v="Any available vehicle in market"/>
    <s v="Maybe"/>
  </r>
  <r>
    <d v="2023-06-09T17:17:21"/>
    <x v="13"/>
    <x v="1"/>
    <m/>
    <s v="rohitgautamiitk@gmail.com"/>
    <s v="ULIP90082"/>
    <x v="1"/>
    <s v="Manju singh"/>
    <n v="7007855865"/>
    <s v="911 rawatpur kanpur"/>
    <x v="0"/>
    <s v="Retailer"/>
    <s v="Wood and Plywood"/>
    <s v="Any available vehicle in market"/>
    <s v="Maybe"/>
  </r>
  <r>
    <d v="2023-06-09T17:23:14"/>
    <x v="13"/>
    <x v="1"/>
    <m/>
    <s v="rohitgautamiitk@gmail.com"/>
    <s v="ULIP190082"/>
    <x v="1"/>
    <s v="Aashna Enterprises"/>
    <n v="9651298417"/>
    <s v="Rawatpur gaon near care hospital"/>
    <x v="0"/>
    <s v="Retailer"/>
    <s v="Wood and Plywood"/>
    <s v="Any available vehicle in market"/>
    <s v="Maybe"/>
  </r>
  <r>
    <d v="2023-06-09T17:44:32"/>
    <x v="13"/>
    <x v="1"/>
    <m/>
    <s v="rohitgautamiitk@gmail.com"/>
    <s v="ULIP190082"/>
    <x v="1"/>
    <s v="Amar"/>
    <n v="9839105018"/>
    <s v="117/P1/ 593 shivpuri kakadev"/>
    <x v="0"/>
    <s v="Retailer"/>
    <s v="Wood and Plywood"/>
    <s v="Any available vehicle in market"/>
    <s v="Maybe"/>
  </r>
  <r>
    <d v="2023-06-09T18:02:44"/>
    <x v="13"/>
    <x v="1"/>
    <m/>
    <s v="rohitgautamiitk@gmail.com"/>
    <s v="ULIP190082"/>
    <x v="1"/>
    <s v="Royal furniture"/>
    <n v="9076743974"/>
    <s v="Shivpuri kakadev kanpur"/>
    <x v="0"/>
    <s v="Retailer"/>
    <s v="Furniture"/>
    <s v="Any available vehicle in market"/>
    <s v="Maybe"/>
  </r>
  <r>
    <d v="2023-06-09T18:21:58"/>
    <x v="13"/>
    <x v="1"/>
    <m/>
    <s v="rohitgautamiitk@gmail.com"/>
    <s v="ULIP190082"/>
    <x v="1"/>
    <s v="Triveni electronic"/>
    <n v="8181030222"/>
    <s v="Sarda nagar near chhapera puliya kanpur"/>
    <x v="0"/>
    <s v="Retailer"/>
    <s v="Electronic"/>
    <s v="Any available vehicle in market"/>
    <s v="Maybe"/>
  </r>
  <r>
    <d v="2023-06-09T18:31:11"/>
    <x v="13"/>
    <x v="1"/>
    <m/>
    <s v="rohitgautamiitk@gmail.com"/>
    <s v="ULIP190082"/>
    <x v="1"/>
    <s v="Baba"/>
    <n v="9336453796"/>
    <s v="117/K /168 kainal patti geeta nagar kanpur"/>
    <x v="0"/>
    <s v="Retailer"/>
    <s v="Furniture"/>
    <s v="Any available vehicle in market"/>
    <s v="Maybe"/>
  </r>
  <r>
    <d v="2023-06-09T18:46:32"/>
    <x v="13"/>
    <x v="1"/>
    <m/>
    <s v="rohitgautamiitk@gmail.com"/>
    <s v="ULIP190082"/>
    <x v="1"/>
    <s v="Kartike Enterprise"/>
    <n v="5123568031"/>
    <s v="117/Q/702 sarda magar near chhapera puliya kanpur"/>
    <x v="0"/>
    <s v="Retailer"/>
    <s v="Electronic"/>
    <s v="Any available vehicle in market"/>
    <s v="Yes"/>
  </r>
  <r>
    <d v="2023-06-09T19:23:38"/>
    <x v="13"/>
    <x v="1"/>
    <m/>
    <s v="rohitgautamiitk@gmail.com"/>
    <s v="ULIP190082"/>
    <x v="1"/>
    <s v="Geeta electronic"/>
    <n v="9506298023"/>
    <s v="Sarvodaya nagar near kulvanti hospital kanpur"/>
    <x v="0"/>
    <s v="Retailer"/>
    <s v="Electronic"/>
    <s v="Any available vehicle in market"/>
    <s v="Maybe"/>
  </r>
  <r>
    <d v="2023-06-09T19:41:55"/>
    <x v="13"/>
    <x v="1"/>
    <m/>
    <s v="fa8802528717@gmail.com"/>
    <s v="ULIP190085"/>
    <x v="5"/>
    <s v="Shahi Muradabadi biryani"/>
    <n v="982614568"/>
    <s v="PlotNo 90 Vasundhara"/>
    <x v="4"/>
    <s v="Distributor"/>
    <s v="Wood and Plywood"/>
    <s v="Own Vehicles"/>
    <s v="Yes"/>
  </r>
  <r>
    <d v="2023-06-09T19:46:16"/>
    <x v="13"/>
    <x v="1"/>
    <m/>
    <s v="fa8802528717@gmail.com"/>
    <s v="ULIP190085"/>
    <x v="5"/>
    <s v="Praveen furniture"/>
    <n v="9871245610"/>
    <s v="Plot no12 main market Vasundhara"/>
    <x v="4"/>
    <s v="Distributor"/>
    <s v="Grocery Items"/>
    <s v="Own Vehicles"/>
    <s v="Yes"/>
  </r>
  <r>
    <d v="2023-06-09T19:53:04"/>
    <x v="13"/>
    <x v="1"/>
    <m/>
    <s v="rohitgautamiitk@gmail.com"/>
    <s v="ULIP190082"/>
    <x v="1"/>
    <s v="Ma electronic"/>
    <n v="9919746986"/>
    <s v="Panki road kalyanpur kanpur"/>
    <x v="0"/>
    <s v="Retailer"/>
    <s v="Electronic"/>
    <s v="Any available vehicle in market"/>
    <s v="Maybe"/>
  </r>
  <r>
    <d v="2023-06-09T19:54:53"/>
    <x v="13"/>
    <x v="1"/>
    <m/>
    <s v="fa8802528717@gmail.com"/>
    <s v="ULIP190085"/>
    <x v="5"/>
    <s v="Karyon Trader"/>
    <n v="9878456712"/>
    <s v="Plot no 5 shani chowk Vasundhara"/>
    <x v="4"/>
    <s v="Small Manufacturer"/>
    <s v="Chemicals"/>
    <s v="Own Vehicles"/>
    <s v="No"/>
  </r>
  <r>
    <d v="2023-06-09T19:55:38"/>
    <x v="13"/>
    <x v="1"/>
    <m/>
    <s v="fa8802528717@gmail.com"/>
    <s v="ULIP190085"/>
    <x v="5"/>
    <s v="Osama lab"/>
    <n v="9876544633"/>
    <s v="Plot 45 shank chowk Vasundhara"/>
    <x v="4"/>
    <s v="Warehouse"/>
    <s v="Tobacco"/>
    <s v="Any available vehicle in market"/>
    <s v="Yes"/>
  </r>
  <r>
    <d v="2023-06-09T20:00:57"/>
    <x v="13"/>
    <x v="1"/>
    <m/>
    <s v="fa8802528717@gmail.com"/>
    <s v="ULIP190085"/>
    <x v="5"/>
    <s v="Lavanya Agency"/>
    <n v="9868845632"/>
    <s v="Plot ko4 Vasundhara"/>
    <x v="4"/>
    <s v="Warehouse"/>
    <s v="Metal works"/>
    <s v="Any available vehicle in market"/>
    <s v="No"/>
  </r>
  <r>
    <d v="2023-06-09T20:01:30"/>
    <x v="13"/>
    <x v="1"/>
    <m/>
    <s v="rohitgautamiitk@gmail.com"/>
    <s v="ULIP190082"/>
    <x v="1"/>
    <s v="Shiv electronic"/>
    <n v="9628656071"/>
    <s v="Panki road kanpur"/>
    <x v="0"/>
    <s v="Retailer"/>
    <s v="Electronic"/>
    <s v="Any available vehicle in market"/>
    <s v="Yes"/>
  </r>
  <r>
    <d v="2023-06-09T20:05:23"/>
    <x v="13"/>
    <x v="1"/>
    <m/>
    <s v="fa8802528717@gmail.com"/>
    <s v="ULIP190085"/>
    <x v="5"/>
    <s v="Tiwari tent house"/>
    <n v="9864623096"/>
    <s v="Plot no45 shani chowk Vasundhara"/>
    <x v="4"/>
    <s v="Small Manufacturer"/>
    <s v="Packaging Material"/>
    <s v="Any available vehicle in market"/>
    <s v="Yes"/>
  </r>
  <r>
    <d v="2023-06-09T20:07:14"/>
    <x v="13"/>
    <x v="1"/>
    <m/>
    <s v="fa8802528717@gmail.com"/>
    <s v="ULIP190085"/>
    <x v="5"/>
    <s v="Iqra banquet hall"/>
    <n v="9875574368"/>
    <s v="Plot no45 Vasundhara"/>
    <x v="4"/>
    <s v="Small Manufacturer"/>
    <s v="Chemicals"/>
    <s v="Any available vehicle in market"/>
    <s v="Yes"/>
  </r>
  <r>
    <d v="2023-06-09T20:30:59"/>
    <x v="13"/>
    <x v="1"/>
    <m/>
    <s v="rohitgautamiitk@gmail.com"/>
    <s v="ULIP190082"/>
    <x v="1"/>
    <s v="Baba electronic"/>
    <n v="9236895198"/>
    <s v="Panki road kalyanpur kanpur"/>
    <x v="0"/>
    <s v="Retailer"/>
    <s v="Electronic"/>
    <s v="Any available vehicle in market"/>
    <s v="Maybe"/>
  </r>
  <r>
    <d v="2023-06-09T20:36:54"/>
    <x v="13"/>
    <x v="1"/>
    <m/>
    <s v="rohitgautamiitk@gmail.com"/>
    <s v="ULIP 190082"/>
    <x v="1"/>
    <s v="Shiv Shakti"/>
    <n v="9140023080"/>
    <s v="117/P- 1/1040 shivpuri kakadev kanpur"/>
    <x v="0"/>
    <s v="Retailer"/>
    <s v="Furniture"/>
    <s v="Any available vehicle in market"/>
    <s v="Yes"/>
  </r>
  <r>
    <d v="2023-06-10T10:36:43"/>
    <x v="14"/>
    <x v="1"/>
    <m/>
    <s v="sabhishekkumar94@gmail.com"/>
    <s v="ULIP190083"/>
    <x v="4"/>
    <s v="ACE Transolutions Pvt Ltd."/>
    <n v="9310822123"/>
    <s v="Opp Groz Toll village kherki Daula NH 8 Gurgaon"/>
    <x v="3"/>
    <s v="Warehouse"/>
    <s v="Packaging Material"/>
    <s v="Own Vehicles"/>
    <s v="Yes"/>
  </r>
  <r>
    <d v="2023-06-10T16:24:06"/>
    <x v="14"/>
    <x v="1"/>
    <m/>
    <s v="fa8802528717@gmail.com"/>
    <s v="ULIP190085"/>
    <x v="5"/>
    <s v="SR Traders"/>
    <n v="9827123410"/>
    <s v="Shaheednagar metro"/>
    <x v="4"/>
    <s v="Small Manufacturer"/>
    <s v="Bakery"/>
    <s v="Any available vehicle in market"/>
    <s v="Yes"/>
  </r>
  <r>
    <d v="2023-06-10T16:24:42"/>
    <x v="14"/>
    <x v="1"/>
    <m/>
    <s v="fa8802528717@gmail.com"/>
    <s v="ULIP190085"/>
    <x v="5"/>
    <s v="Munna Carpet"/>
    <n v="9729134181"/>
    <s v="Shaheed nagar metro"/>
    <x v="4"/>
    <s v="Small Manufacturer"/>
    <s v="Wood and Plywood"/>
    <s v="Any available vehicle in market"/>
    <s v="No"/>
  </r>
  <r>
    <d v="2023-06-10T18:55:27"/>
    <x v="14"/>
    <x v="1"/>
    <m/>
    <s v="fa8802528717@gmail.com"/>
    <s v="ULIP190085"/>
    <x v="5"/>
    <s v="Maharastra Travels"/>
    <n v="8978315241"/>
    <s v="shahhed nagar metro station"/>
    <x v="4"/>
    <s v="Small Manufacturer"/>
    <s v="Grocery Items"/>
    <s v="Own Vehicles"/>
    <s v="No"/>
  </r>
  <r>
    <d v="2023-06-10T18:55:39"/>
    <x v="14"/>
    <x v="1"/>
    <m/>
    <s v="rohitgautamiitk@gmail.com"/>
    <s v="ULIP190082"/>
    <x v="1"/>
    <s v="Shashi Steel furniture"/>
    <n v="6392870755"/>
    <s v="Indra nagar road kalyanpur kanpur"/>
    <x v="0"/>
    <s v="Retailer"/>
    <s v="Furniture"/>
    <s v="Any available vehicle in market"/>
    <s v="Maybe"/>
  </r>
  <r>
    <d v="2023-06-10T18:56:04"/>
    <x v="14"/>
    <x v="1"/>
    <m/>
    <s v="fa8802528717@gmail.com"/>
    <s v="ULIP190085"/>
    <x v="5"/>
    <s v="Lavanya Traders"/>
    <n v="9712412745"/>
    <s v="near shani mandir shaheed nagar"/>
    <x v="4"/>
    <s v="Distributor"/>
    <s v="Crockery"/>
    <s v="Any available vehicle in market"/>
    <s v="Yes"/>
  </r>
  <r>
    <d v="2023-06-10T18:56:40"/>
    <x v="14"/>
    <x v="1"/>
    <m/>
    <s v="fa8802528717@gmail.com"/>
    <s v="ULIP190085"/>
    <x v="5"/>
    <s v="Umesh kalka Jeans"/>
    <n v="9821496321"/>
    <s v="shani chowk shaheed nagar"/>
    <x v="4"/>
    <s v="Distributor"/>
    <s v="Grocery Items"/>
    <s v="Porter"/>
    <s v="Yes"/>
  </r>
  <r>
    <d v="2023-06-10T18:57:28"/>
    <x v="14"/>
    <x v="1"/>
    <m/>
    <s v="fa8802528717@gmail.com"/>
    <s v="ULIP190085"/>
    <x v="5"/>
    <s v="Jatin Jeans Corner"/>
    <n v="8825496245"/>
    <s v="nitco wali gali sahibabad"/>
    <x v="4"/>
    <s v="Warehouse"/>
    <s v="Chemicals"/>
    <s v="Porter"/>
    <s v="Yes"/>
  </r>
  <r>
    <d v="2023-06-10T18:58:07"/>
    <x v="14"/>
    <x v="1"/>
    <m/>
    <s v="fa8802528717@gmail.com"/>
    <s v="ULIP190085"/>
    <x v="5"/>
    <s v="Owais Metals Works"/>
    <n v="8541296574"/>
    <s v="nitko wali gali sahibabad"/>
    <x v="4"/>
    <s v="Carry Forward Agent"/>
    <s v="Crockery"/>
    <s v="Porter"/>
    <s v="Yes"/>
  </r>
  <r>
    <d v="2023-06-10T18:58:14"/>
    <x v="14"/>
    <x v="1"/>
    <m/>
    <s v="sabhishekkumar94@gmail.com"/>
    <s v="ULIP190083"/>
    <x v="4"/>
    <s v="Gulshan glass &amp; Aluminium Work"/>
    <n v="9891767283"/>
    <s v="Main sohna Road, Badshahpur, Near Indian Gas Agency"/>
    <x v="3"/>
    <s v="Distributor"/>
    <s v="Other"/>
    <s v="Own Vehicles"/>
    <s v="Yes"/>
  </r>
  <r>
    <d v="2023-06-10T18:58:52"/>
    <x v="14"/>
    <x v="1"/>
    <m/>
    <s v="fa8802528717@gmail.com"/>
    <s v="ULIP190085"/>
    <x v="5"/>
    <s v="Yogesh Metals Works"/>
    <n v="9874125860"/>
    <s v="nitko wali gali sahibabad"/>
    <x v="4"/>
    <s v="Distributor"/>
    <s v="Construction Material"/>
    <s v="Any available vehicle in market"/>
    <s v="Yes"/>
  </r>
  <r>
    <d v="2023-06-10T18:59:24"/>
    <x v="14"/>
    <x v="1"/>
    <m/>
    <s v="fa8802528717@gmail.com"/>
    <s v="ULIP190085"/>
    <x v="5"/>
    <s v="Kamal Jeans"/>
    <n v="8521385260"/>
    <s v="nitko wali gali sahibabad"/>
    <x v="4"/>
    <s v="Distributor"/>
    <s v="Construction Material"/>
    <s v="Any available vehicle in market"/>
    <s v="Yes"/>
  </r>
  <r>
    <d v="2023-06-10T19:00:12"/>
    <x v="14"/>
    <x v="1"/>
    <m/>
    <s v="fa8802528717@gmail.com"/>
    <s v="ULIP190085"/>
    <x v="5"/>
    <s v="Ishwar Metals Works"/>
    <n v="8541296523"/>
    <s v="nitko wali gali sahibabad ghaziabad up"/>
    <x v="4"/>
    <s v="Small Manufacturer"/>
    <s v="Packaging Material"/>
    <s v="Any available vehicle in market"/>
    <s v="Yes"/>
  </r>
  <r>
    <d v="2023-06-10T19:01:04"/>
    <x v="14"/>
    <x v="1"/>
    <m/>
    <s v="rohitgautamiitk@gmail.com"/>
    <s v="ULIP190082"/>
    <x v="1"/>
    <s v="Taj matan"/>
    <n v="9616244404"/>
    <s v="Indra nagar kalyanpur kanpur"/>
    <x v="0"/>
    <s v="Retailer"/>
    <s v="Chicken shop"/>
    <s v="Any available vehicle in market"/>
    <s v="Yes"/>
  </r>
  <r>
    <d v="2023-06-10T19:03:39"/>
    <x v="14"/>
    <x v="1"/>
    <m/>
    <s v="sabhishekkumar94@gmail.com"/>
    <s v="ULIP190083"/>
    <x v="4"/>
    <s v="Kanha Furniture"/>
    <n v="9871342239"/>
    <s v="Near Amour Resort,Vatika Chowk,Sohna Road,"/>
    <x v="3"/>
    <s v="Small Manufacturer"/>
    <s v="Furniture"/>
    <s v="Own Vehicles"/>
    <s v="Yes"/>
  </r>
  <r>
    <d v="2023-06-10T19:06:14"/>
    <x v="14"/>
    <x v="1"/>
    <m/>
    <s v="rohitgautamiitk@gmail.com"/>
    <s v="ULIP190082"/>
    <x v="1"/>
    <s v="Kesarvani interprises"/>
    <n v="7275860668"/>
    <s v="Indra nagar buddha park road kalyanpur kanpur"/>
    <x v="0"/>
    <s v="Retailer"/>
    <s v="Furniture"/>
    <s v="Any available vehicle in market"/>
    <s v="Maybe"/>
  </r>
  <r>
    <d v="2023-06-10T19:09:36"/>
    <x v="14"/>
    <x v="1"/>
    <m/>
    <s v="sabhishekkumar94@gmail.com"/>
    <s v="ULIP190083"/>
    <x v="4"/>
    <s v="Shree Balaji Traders"/>
    <n v="9212541305"/>
    <s v="Opp Pillar no.63 Near. Vatika Chowk Main Sohna Road, Gurgaon"/>
    <x v="3"/>
    <s v="Distributor"/>
    <s v="Other"/>
    <s v="Own Vehicles"/>
    <s v="Yes"/>
  </r>
  <r>
    <d v="2023-06-10T19:13:09"/>
    <x v="14"/>
    <x v="1"/>
    <m/>
    <s v="sabhishekkumar94@gmail.com"/>
    <s v="ULIP190083"/>
    <x v="4"/>
    <s v="Tile Hube"/>
    <n v="9711252353"/>
    <s v="Plot no 41, Near Indian Gas Agency, Main Sohna Road, Gurgaon"/>
    <x v="3"/>
    <s v="Retailer"/>
    <s v="Other"/>
    <s v="Any available vehicle in market"/>
    <s v="Yes"/>
  </r>
  <r>
    <d v="2023-06-10T19:29:47"/>
    <x v="14"/>
    <x v="1"/>
    <m/>
    <s v="rohitgautamiitk@gmail.com"/>
    <s v="ULIP190082"/>
    <x v="1"/>
    <s v="Ambani"/>
    <n v="8707855446"/>
    <s v="Indra nagar near bhaiya ki biryani wale kalyanpur kanpur"/>
    <x v="0"/>
    <s v="Retailer"/>
    <s v="Furniture"/>
    <s v="Any available vehicle in market"/>
    <s v="Yes"/>
  </r>
  <r>
    <d v="2023-06-10T19:55:42"/>
    <x v="14"/>
    <x v="1"/>
    <m/>
    <s v="rohitgautamiitk@gmail.com"/>
    <s v="ULIP190082"/>
    <x v="1"/>
    <s v="Dixit furniture"/>
    <n v="7849894577"/>
    <s v="Indra nagar near buddha par kalyanpur kanpur"/>
    <x v="0"/>
    <s v="Retailer"/>
    <s v="Furniture"/>
    <s v="Any available vehicle in market"/>
    <s v="Yes"/>
  </r>
  <r>
    <d v="2023-06-10T20:27:04"/>
    <x v="14"/>
    <x v="1"/>
    <m/>
    <s v="fa8802528717@gmail.com"/>
    <s v="ULIP190085"/>
    <x v="5"/>
    <s v="Action showroo"/>
    <n v="9729134519"/>
    <s v="Shaheed nagar metro"/>
    <x v="4"/>
    <s v="Distributor"/>
    <s v="Industrial Products"/>
    <s v="Any available vehicle in market"/>
    <s v="Yes"/>
  </r>
  <r>
    <d v="2023-06-10T20:27:41"/>
    <x v="14"/>
    <x v="1"/>
    <m/>
    <s v="fa8802528717@gmail.com"/>
    <s v="ULIP190085"/>
    <x v="5"/>
    <s v="Home Kitchen Services"/>
    <n v="8820167312"/>
    <s v="Shahhed naagr metro"/>
    <x v="4"/>
    <s v="Carry Forward Agent"/>
    <s v="Industrial Products"/>
    <s v="Own Vehicles"/>
    <s v="Yes"/>
  </r>
  <r>
    <d v="2023-06-10T20:28:27"/>
    <x v="14"/>
    <x v="1"/>
    <m/>
    <s v="fa8802528717@gmail.com"/>
    <s v="ULIP190085"/>
    <x v="5"/>
    <s v="FaraZ"/>
    <s v="Anjali Enterprises"/>
    <s v="Shaheed nagar netro"/>
    <x v="4"/>
    <s v="Warehouse"/>
    <s v="Industrial Products"/>
    <s v="Any available vehicle in market"/>
    <s v="Yes"/>
  </r>
  <r>
    <d v="2023-06-12T14:41:46"/>
    <x v="15"/>
    <x v="1"/>
    <m/>
    <s v="rohitgautamiitk@gmail.com"/>
    <s v="ULIP190082"/>
    <x v="1"/>
    <s v="A &amp; Z Electronics"/>
    <n v="7860777717"/>
    <s v="Vikash nagar gurudev kanpur"/>
    <x v="0"/>
    <s v="Retailer"/>
    <s v="Electronic"/>
    <s v="Any available vehicle in market"/>
    <s v="Maybe"/>
  </r>
  <r>
    <d v="2023-06-12T14:49:05"/>
    <x v="15"/>
    <x v="1"/>
    <m/>
    <s v="rohitgautamiitk@gmail.com"/>
    <s v="ULIP190082"/>
    <x v="1"/>
    <s v="Patel Electronic"/>
    <n v="945013718"/>
    <s v="Vikash nagar gurudev kanpur"/>
    <x v="0"/>
    <s v="Retailer"/>
    <s v="Furniture"/>
    <s v="Any available vehicle in market"/>
    <s v="Yes"/>
  </r>
  <r>
    <d v="2023-06-12T14:55:46"/>
    <x v="15"/>
    <x v="1"/>
    <m/>
    <s v="rohitgautamiitk@gmail.com"/>
    <s v="ULIP19008"/>
    <x v="1"/>
    <s v="Pizza of king"/>
    <n v="8081757288"/>
    <s v="102 nagar nigam market vikash nagar kanpur"/>
    <x v="0"/>
    <s v="Retailer"/>
    <s v="Cloud Kitchen"/>
    <s v="Any available vehicle in market"/>
    <s v="Yes"/>
  </r>
  <r>
    <d v="2023-06-12T15:23:53"/>
    <x v="15"/>
    <x v="1"/>
    <m/>
    <s v="rohitgautamiitk@gmail.com"/>
    <s v="ULIP 190082"/>
    <x v="1"/>
    <s v="Dimsome momos"/>
    <n v="6387688113"/>
    <s v="198 nagar nigam vikash nagar kanpur"/>
    <x v="0"/>
    <s v="Retailer"/>
    <s v="Bakery"/>
    <s v="Any available vehicle in market"/>
    <s v="Yes"/>
  </r>
  <r>
    <d v="2023-06-12T15:29:47"/>
    <x v="15"/>
    <x v="1"/>
    <m/>
    <s v="rohitgautamiitk@gmail.com"/>
    <s v="ULIP190082"/>
    <x v="1"/>
    <s v="Subham"/>
    <n v="7905094998"/>
    <s v="Shop no 172 nagar nigam vikash nagar kanpur"/>
    <x v="2"/>
    <s v="Retailer"/>
    <s v="Furniture"/>
    <s v="Any available vehicle in market"/>
    <s v="Maybe"/>
  </r>
  <r>
    <d v="2023-06-12T16:02:52"/>
    <x v="15"/>
    <x v="1"/>
    <m/>
    <s v="rohitgautamiitk@gmail.com"/>
    <s v="ULIP190082"/>
    <x v="1"/>
    <s v="Jyoti bhojanalay"/>
    <n v="7379691606"/>
    <s v="Nagar nigam market chidiyaghar road kanpur"/>
    <x v="0"/>
    <s v="Retailer"/>
    <s v="Hotel"/>
    <s v="Any available vehicle in market"/>
    <s v="Maybe"/>
  </r>
  <r>
    <d v="2023-06-12T16:11:26"/>
    <x v="15"/>
    <x v="1"/>
    <m/>
    <s v="rohitgautamiitk@gmail.com"/>
    <s v="ULIP190082"/>
    <x v="1"/>
    <s v="Sanjay"/>
    <n v="9307559553"/>
    <s v="3/237 Nawabganj market kanpur"/>
    <x v="0"/>
    <s v="Retailer"/>
    <s v="Electronic"/>
    <s v="Any available vehicle in market"/>
    <s v="Yes"/>
  </r>
  <r>
    <d v="2023-06-12T16:34:03"/>
    <x v="15"/>
    <x v="1"/>
    <m/>
    <s v="rohitgautamiitk@gmail.com"/>
    <s v="ULIP190082"/>
    <x v="1"/>
    <s v="Gupta ji"/>
    <n v="9838302193"/>
    <s v="2/237 Nawabganj market kanpur"/>
    <x v="0"/>
    <s v="Retailer"/>
    <s v="Electronic"/>
    <s v="Any available vehicle in market"/>
    <s v="Maybe"/>
  </r>
  <r>
    <d v="2023-06-12T16:41:12"/>
    <x v="15"/>
    <x v="1"/>
    <m/>
    <s v="rohitgautamiitk@gmail.com"/>
    <s v="ULIP190082"/>
    <x v="1"/>
    <s v="Himanshu electronic"/>
    <s v="98394 87121"/>
    <s v="1/101 Nawabganj market kanpur"/>
    <x v="0"/>
    <s v="Retailer"/>
    <s v="Electronic"/>
    <s v="Any available vehicle in market"/>
    <s v="Yes"/>
  </r>
  <r>
    <d v="2023-06-12T17:04:14"/>
    <x v="15"/>
    <x v="1"/>
    <m/>
    <s v="rohitgautamiitk@gmail.com"/>
    <s v="ULIP190082"/>
    <x v="1"/>
    <s v="Abhinav"/>
    <s v="98394 22269"/>
    <s v="1/99 Nawabganj market kanpur"/>
    <x v="0"/>
    <s v="Retailer"/>
    <s v="Electronic"/>
    <s v="Any available vehicle in market"/>
    <s v="Maybe"/>
  </r>
  <r>
    <d v="2023-06-12T17:30:06"/>
    <x v="15"/>
    <x v="1"/>
    <m/>
    <s v="rohitgautamiitk@gmail.com"/>
    <s v="ULIP190082"/>
    <x v="1"/>
    <s v="Shri Anand"/>
    <s v="99352 79612"/>
    <s v="Shop no 26 3/231 Hastings ave, near thana Nawabganj kanpur"/>
    <x v="0"/>
    <s v="Retailer"/>
    <s v="Electronic"/>
    <s v="Any available vehicle in market"/>
    <s v="Yes"/>
  </r>
  <r>
    <d v="2023-06-12T18:47:41"/>
    <x v="15"/>
    <x v="1"/>
    <m/>
    <s v="rohitgautamiitk@gmail.com"/>
    <s v="ULIP190082"/>
    <x v="1"/>
    <s v="Fuddy modular kitchen"/>
    <s v="94548 54190"/>
    <s v="2A/151-C SECOND FLOOR Nawabganj Kanpur"/>
    <x v="0"/>
    <s v="Retailer"/>
    <s v="Electronic"/>
    <s v="Any available vehicle in market"/>
    <s v="Yes"/>
  </r>
  <r>
    <d v="2023-06-12T19:16:04"/>
    <x v="15"/>
    <x v="1"/>
    <m/>
    <s v="fa8802528717@gmail.com"/>
    <s v="ULIP190085"/>
    <x v="5"/>
    <s v="Kamal Hardware"/>
    <n v="9739112318"/>
    <s v="Indirapuram"/>
    <x v="4"/>
    <s v="Small Manufacturer"/>
    <s v="Industrial Products"/>
    <s v="Any available vehicle in market"/>
    <s v="Yes"/>
  </r>
  <r>
    <d v="2023-06-12T19:17:28"/>
    <x v="15"/>
    <x v="1"/>
    <m/>
    <s v="fa8802528717@gmail.com"/>
    <s v="ULIP190085"/>
    <x v="5"/>
    <s v="Sant Hardware"/>
    <n v="8820145610"/>
    <s v="Indirapuram"/>
    <x v="4"/>
    <s v="Small Manufacturer"/>
    <s v="Cloud Kitchen"/>
    <s v="Any available vehicle in market"/>
    <s v="Yes"/>
  </r>
  <r>
    <d v="2023-06-12T19:18:09"/>
    <x v="15"/>
    <x v="1"/>
    <m/>
    <s v="fa8802528717@gmail.com"/>
    <s v="ULIP190085"/>
    <x v="5"/>
    <s v="Lalit Kitched"/>
    <n v="9728134510"/>
    <s v="Indirapuram"/>
    <x v="4"/>
    <s v="Small Manufacturer"/>
    <s v="Cloud Kitchen"/>
    <s v="Porter"/>
    <s v="Yes"/>
  </r>
  <r>
    <d v="2023-06-12T19:18:47"/>
    <x v="15"/>
    <x v="1"/>
    <m/>
    <s v="fa8802528717@gmail.com"/>
    <s v="ULIP190085"/>
    <x v="5"/>
    <s v="Umesh Sales"/>
    <n v="9278145681"/>
    <s v="Indirapuram"/>
    <x v="4"/>
    <s v="Small Manufacturer"/>
    <s v="Automotive Parts"/>
    <s v="Any available vehicle in market"/>
    <s v="Yes"/>
  </r>
  <r>
    <d v="2023-06-12T19:19:24"/>
    <x v="15"/>
    <x v="1"/>
    <m/>
    <s v="fa8802528717@gmail.com"/>
    <s v="ULIP190085"/>
    <x v="5"/>
    <s v="Geeta Garments"/>
    <n v="9378145591"/>
    <s v="Indirapuram"/>
    <x v="4"/>
    <s v="Distributor"/>
    <s v="Bakery"/>
    <s v="Any available vehicle in market"/>
    <s v="Yes"/>
  </r>
  <r>
    <d v="2023-06-12T19:20:32"/>
    <x v="15"/>
    <x v="1"/>
    <m/>
    <s v="fa8802528717@gmail.com"/>
    <s v="ULIP190085"/>
    <x v="5"/>
    <s v="Inderjeey Furniture"/>
    <n v="9729145619"/>
    <s v="Indirapuram"/>
    <x v="4"/>
    <s v="Distributor"/>
    <s v="Construction Material"/>
    <s v="Any available vehicle in market"/>
    <s v="Yes"/>
  </r>
  <r>
    <d v="2023-06-12T19:21:11"/>
    <x v="15"/>
    <x v="1"/>
    <m/>
    <s v="fa8802528717@gmail.com"/>
    <s v="ULIP190085"/>
    <x v="5"/>
    <s v="Lalit Youth"/>
    <n v="9739145811"/>
    <s v="Indirapuram"/>
    <x v="4"/>
    <s v="Warehouse"/>
    <s v="Wood and Plywood"/>
    <s v="Own Vehicles"/>
    <s v="No"/>
  </r>
  <r>
    <d v="2023-06-12T19:22:23"/>
    <x v="15"/>
    <x v="1"/>
    <m/>
    <s v="fa8802528717@gmail.com"/>
    <s v="ULIP190085"/>
    <x v="5"/>
    <s v="Mukesh Furniture"/>
    <n v="9829818111"/>
    <s v="Indirapuram"/>
    <x v="4"/>
    <s v="Carry Forward Agent"/>
    <s v="Industrial Products"/>
    <s v="Any available vehicle in market"/>
    <s v="Yes"/>
  </r>
  <r>
    <d v="2023-06-12T19:23:04"/>
    <x v="15"/>
    <x v="1"/>
    <m/>
    <s v="fa8802528717@gmail.com"/>
    <s v="ULIP190085"/>
    <x v="5"/>
    <s v="Bihan Travels"/>
    <n v="9378187716"/>
    <s v="Indirapuram"/>
    <x v="4"/>
    <s v="Warehouse"/>
    <s v="Bakery"/>
    <s v="Any available vehicle in market"/>
    <s v="Yes"/>
  </r>
  <r>
    <d v="2023-06-12T19:24:20"/>
    <x v="15"/>
    <x v="1"/>
    <m/>
    <s v="fa8802528717@gmail.com"/>
    <s v="ULIP190085"/>
    <x v="5"/>
    <s v="harsh furniture"/>
    <n v="9738188117"/>
    <s v="Indirapuram"/>
    <x v="4"/>
    <s v="Distributor"/>
    <s v="Wood and Plywood"/>
    <s v="Any available vehicle in market"/>
    <s v="Yes"/>
  </r>
  <r>
    <d v="2023-06-12T19:27:02"/>
    <x v="15"/>
    <x v="1"/>
    <m/>
    <s v="fa8802528717@gmail.com"/>
    <s v="ULIP190085"/>
    <x v="5"/>
    <s v="Dharmendra Shoes"/>
    <n v="9278145610"/>
    <s v="Indirapuram"/>
    <x v="4"/>
    <s v="Distributor"/>
    <s v="Cloud Kitchen"/>
    <s v="Own Vehicles"/>
    <s v="Yes"/>
  </r>
  <r>
    <d v="2023-06-12T19:30:00"/>
    <x v="15"/>
    <x v="1"/>
    <m/>
    <s v="fa8802528717@gmail.com"/>
    <s v="ULIP190085"/>
    <x v="5"/>
    <s v="Satveer Yadav"/>
    <n v="9827145610"/>
    <s v="Indirapuram"/>
    <x v="4"/>
    <s v="Warehouse"/>
    <s v="Industrial Products"/>
    <s v="Any available vehicle in market"/>
    <s v="Yes"/>
  </r>
  <r>
    <d v="2023-06-12T19:30:46"/>
    <x v="15"/>
    <x v="1"/>
    <m/>
    <s v="fa8802528717@gmail.com"/>
    <s v="ULIP190085"/>
    <x v="5"/>
    <s v="unox"/>
    <n v="9827814582"/>
    <s v="Indirapuram"/>
    <x v="4"/>
    <s v="Small Manufacturer"/>
    <s v="Grocery Items"/>
    <s v="Any available vehicle in market"/>
    <s v="Yes"/>
  </r>
  <r>
    <d v="2023-06-13T13:37:44"/>
    <x v="16"/>
    <x v="1"/>
    <m/>
    <s v="rohitgautamiitk@gmail.com"/>
    <s v="ULIP190082"/>
    <x v="1"/>
    <s v="Geeta electronic"/>
    <s v="93362 03999"/>
    <s v="130/200 Ajith ganj colony kidwai Nagar kanpur"/>
    <x v="0"/>
    <s v="Retailer"/>
    <s v="Electronic"/>
    <s v="Any available vehicle in market"/>
    <s v="Maybe"/>
  </r>
  <r>
    <d v="2023-06-13T13:49:26"/>
    <x v="16"/>
    <x v="1"/>
    <m/>
    <s v="rohitgautamiitk@gmail.com"/>
    <s v="ULIP190082"/>
    <x v="1"/>
    <s v="G. S Electroworld &amp; marketing"/>
    <s v="97218 85511"/>
    <s v="133/188 O block baradevi kidwai Nagar kanpur"/>
    <x v="0"/>
    <s v="Retailer"/>
    <s v="Electronic"/>
    <s v="Any available vehicle in market"/>
    <s v="Maybe"/>
  </r>
  <r>
    <d v="2023-06-13T14:07:43"/>
    <x v="16"/>
    <x v="1"/>
    <m/>
    <s v="rohitgautamiitk@gmail.com"/>
    <s v="ULIP190082"/>
    <x v="1"/>
    <s v="Rahul electronic"/>
    <s v="99352 16204"/>
    <s v="133/51 O block marble market kidwai nagar kanpur"/>
    <x v="0"/>
    <s v="Retailer"/>
    <s v="Electronic"/>
    <s v="Any available vehicle in market"/>
    <s v="Yes"/>
  </r>
  <r>
    <d v="2023-06-13T14:09:59"/>
    <x v="16"/>
    <x v="1"/>
    <m/>
    <s v="rohitgautamiitk@gmail.com"/>
    <s v="ULIP190082"/>
    <x v="1"/>
    <s v="Satguru electronics"/>
    <m/>
    <s v="232 m block kidwai Nagar kanpur"/>
    <x v="0"/>
    <s v="Retailer"/>
    <s v="Electronics"/>
    <s v="Any available vehicle in market"/>
    <s v="Yes"/>
  </r>
  <r>
    <d v="2023-06-13T14:18:02"/>
    <x v="16"/>
    <x v="1"/>
    <m/>
    <s v="rohitgautamiitk@gmail.com"/>
    <s v="ULIP190082"/>
    <x v="1"/>
    <s v="Richa electronic"/>
    <s v="95801 27905"/>
    <s v="128/201 kidwai Nagar RD near k.k girls inter College kanpur"/>
    <x v="0"/>
    <s v="Retailer"/>
    <s v="Electronic"/>
    <s v="Any available vehicle in market"/>
    <s v="Maybe"/>
  </r>
  <r>
    <d v="2023-06-13T14:24:44"/>
    <x v="16"/>
    <x v="1"/>
    <m/>
    <s v="rohitgautamiitk@gmail.com"/>
    <s v="ULIP190082"/>
    <x v="1"/>
    <s v="Hari om furniture"/>
    <s v="93362 06412"/>
    <s v="133/9, M Block, Kidwai Nagar Kanpur"/>
    <x v="0"/>
    <s v="Retailer"/>
    <s v="Furniture"/>
    <s v="Any available vehicle in market"/>
    <s v="Yes"/>
  </r>
  <r>
    <d v="2023-06-13T14:43:15"/>
    <x v="16"/>
    <x v="1"/>
    <m/>
    <s v="rohitgautamiitk@gmail.com"/>
    <s v="ULIP190082"/>
    <x v="1"/>
    <s v="Raj furniture"/>
    <s v="87993 55853"/>
    <s v="130/486, Babu Purwa, Kidwai Nagar Kanpur"/>
    <x v="0"/>
    <s v="Retailer"/>
    <s v="Furniture"/>
    <s v="Any available vehicle in market"/>
    <s v="Maybe"/>
  </r>
  <r>
    <d v="2023-06-13T15:00:39"/>
    <x v="16"/>
    <x v="1"/>
    <m/>
    <s v="rohitgautamiitk@gmail.com"/>
    <s v="ULIP190082"/>
    <x v="1"/>
    <s v="Interior Galaxy"/>
    <s v="97943 77186"/>
    <s v="128/106, Juhi Kalan, Kidwai Nagar Kanpur"/>
    <x v="0"/>
    <s v="Retailer"/>
    <s v="Furniture"/>
    <s v="Any available vehicle in market"/>
    <s v="Maybe"/>
  </r>
  <r>
    <d v="2023-06-13T15:26:19"/>
    <x v="16"/>
    <x v="1"/>
    <m/>
    <s v="rohitgautamiitk@gmail.com"/>
    <s v="ULIP190082"/>
    <x v="1"/>
    <s v="Tiwari gadda repairing"/>
    <s v="79851 80278"/>
    <s v="135/59, Hamirpur Rd, O Block, Baradevi, Kidwai Nagar Kanpur"/>
    <x v="0"/>
    <s v="Retailer"/>
    <s v="Furniture"/>
    <s v="Any available vehicle in market"/>
    <s v="Yes"/>
  </r>
  <r>
    <d v="2023-06-13T23:04:38"/>
    <x v="16"/>
    <x v="1"/>
    <m/>
    <s v="fa8802528717@gmail.com"/>
    <s v="ULIP190085"/>
    <x v="5"/>
    <s v="Jatin"/>
    <n v="9728145610"/>
    <s v="Indiapuram"/>
    <x v="4"/>
    <s v="Small Manufacturer"/>
    <s v="Wood and Plywood"/>
    <s v="Any available vehicle in market"/>
    <s v="Yes"/>
  </r>
  <r>
    <d v="2023-06-13T23:05:05"/>
    <x v="16"/>
    <x v="1"/>
    <m/>
    <s v="fa8802528717@gmail.com"/>
    <s v="ULIP190085"/>
    <x v="5"/>
    <s v="Naresh"/>
    <n v="9749213738"/>
    <s v="Indirapuram"/>
    <x v="4"/>
    <s v="Distributor"/>
    <s v="Grocery Items"/>
    <s v="Any available vehicle in market"/>
    <s v="Yes"/>
  </r>
  <r>
    <d v="2023-06-13T23:05:35"/>
    <x v="16"/>
    <x v="1"/>
    <m/>
    <s v="fa8802528717@gmail.com"/>
    <s v="ULIP190085"/>
    <x v="5"/>
    <s v="Kamal store"/>
    <n v="9749214782"/>
    <s v="Indirapuram"/>
    <x v="4"/>
    <s v="Distributor"/>
    <s v="Cloud Kitchen"/>
    <s v="Any available vehicle in market"/>
    <s v="Yes"/>
  </r>
  <r>
    <d v="2023-06-13T23:06:03"/>
    <x v="16"/>
    <x v="1"/>
    <m/>
    <s v="fa8802528717@gmail.com"/>
    <s v="ULIP190085"/>
    <x v="5"/>
    <s v="Haurav"/>
    <n v="9738117382"/>
    <s v="Indirapuram"/>
    <x v="4"/>
    <s v="Small Manufacturer"/>
    <s v="Wood and Plywood"/>
    <s v="Any available vehicle in market"/>
    <s v="No"/>
  </r>
  <r>
    <d v="2023-06-13T23:07:25"/>
    <x v="16"/>
    <x v="1"/>
    <m/>
    <s v="fa8802528717@gmail.com"/>
    <s v="ULIP190085"/>
    <x v="5"/>
    <s v="Kamal"/>
    <n v="9738288176"/>
    <s v="Indirapuram"/>
    <x v="4"/>
    <s v="Small Manufacturer"/>
    <s v="Tobacco"/>
    <s v="Own Vehicles"/>
    <s v="Yes"/>
  </r>
  <r>
    <d v="2023-06-13T23:08:01"/>
    <x v="16"/>
    <x v="1"/>
    <m/>
    <s v="fa8802528717@gmail.com"/>
    <s v="ULIP190085"/>
    <x v="5"/>
    <s v="Kamal store"/>
    <n v="9738113472"/>
    <s v="Indirapuram"/>
    <x v="4"/>
    <s v="Small Manufacturer"/>
    <s v="Wood and Plywood"/>
    <s v="Any available vehicle in market"/>
    <s v="Yes"/>
  </r>
  <r>
    <d v="2023-06-13T23:08:28"/>
    <x v="16"/>
    <x v="1"/>
    <m/>
    <s v="fa8802528717@gmail.com"/>
    <s v="ULIP190085"/>
    <x v="5"/>
    <s v="Sameer"/>
    <n v="9739312408"/>
    <s v="Indirapuram"/>
    <x v="4"/>
    <s v="Distributor"/>
    <s v="Grocery Items"/>
    <s v="Any available vehicle in market"/>
    <s v="Yes"/>
  </r>
  <r>
    <d v="2023-06-13T23:08:51"/>
    <x v="16"/>
    <x v="1"/>
    <m/>
    <s v="fa8802528717@gmail.com"/>
    <s v="ULIP190085"/>
    <x v="5"/>
    <s v="Umesh"/>
    <n v="9728146610"/>
    <s v="Indirapuram"/>
    <x v="4"/>
    <s v="Warehouse"/>
    <s v="Cloud Kitchen"/>
    <s v="Own Vehicles"/>
    <s v="Yes"/>
  </r>
  <r>
    <d v="2023-06-13T23:09:40"/>
    <x v="16"/>
    <x v="1"/>
    <m/>
    <s v="fa8802528717@gmail.com"/>
    <s v="ULIP190085"/>
    <x v="5"/>
    <s v="Kamal"/>
    <n v="9829745691"/>
    <s v="Indirapuram"/>
    <x v="4"/>
    <s v="Small Manufacturer"/>
    <s v="Industrial Products"/>
    <s v="Own Vehicles"/>
    <s v="Yes"/>
  </r>
  <r>
    <d v="2023-06-13T23:10:17"/>
    <x v="16"/>
    <x v="1"/>
    <m/>
    <s v="fa8802528717@gmail.com"/>
    <s v="ULIP190085"/>
    <x v="5"/>
    <s v="Mukesh"/>
    <n v="8807378212"/>
    <s v="Indirapuram"/>
    <x v="4"/>
    <s v="Distributor"/>
    <s v="Industrial Products"/>
    <s v="Own Vehicles"/>
    <s v="Yes"/>
  </r>
  <r>
    <d v="2023-06-13T23:10:51"/>
    <x v="16"/>
    <x v="1"/>
    <m/>
    <s v="fa8802528717@gmail.com"/>
    <s v="ULIP190085"/>
    <x v="5"/>
    <s v="Tushar/Dara"/>
    <n v="9788918890"/>
    <s v="Indirapuram"/>
    <x v="4"/>
    <s v="Small Manufacturer"/>
    <s v="Automotive Parts"/>
    <s v="Own Vehicles"/>
    <s v="Yes"/>
  </r>
  <r>
    <d v="2023-06-13T23:11:35"/>
    <x v="16"/>
    <x v="1"/>
    <m/>
    <s v="fa8802528717@gmail.com"/>
    <s v="ULIP190085"/>
    <x v="5"/>
    <n v="8803558181"/>
    <n v="8803558181"/>
    <s v="Insha"/>
    <x v="4"/>
    <s v="Distributor"/>
    <s v="Industrial Products"/>
    <s v="Own Vehicles"/>
    <s v="Yes"/>
  </r>
  <r>
    <d v="2023-06-13T23:12:27"/>
    <x v="16"/>
    <x v="1"/>
    <m/>
    <s v="fa8802528717@gmail.com"/>
    <n v="8803558181"/>
    <x v="5"/>
    <s v="Harsh"/>
    <n v="8830145610"/>
    <s v="Indirapuram"/>
    <x v="4"/>
    <s v="Warehouse"/>
    <s v="Industrial Products"/>
    <s v="Own Vehicles"/>
    <s v="Yes"/>
  </r>
  <r>
    <d v="2023-06-14T14:53:57"/>
    <x v="17"/>
    <x v="1"/>
    <m/>
    <s v="rohitgautamiitk@gmail.com"/>
    <s v="ULIP190082"/>
    <x v="1"/>
    <s v="Ankit Gupta"/>
    <n v="8229994148"/>
    <s v="Indra nagar road kalyanpur kanpur"/>
    <x v="0"/>
    <s v="Retailer"/>
    <s v="Hotal"/>
    <s v="Any available vehicle in market"/>
    <s v="Maybe"/>
  </r>
  <r>
    <d v="2023-06-14T18:17:52"/>
    <x v="17"/>
    <x v="1"/>
    <m/>
    <s v="rohitgautamiitk@gmail.com"/>
    <s v="ULIP190082"/>
    <x v="1"/>
    <s v="Shakti department store"/>
    <n v="9336101702"/>
    <s v="Indra nagar near buddha pank kalyanpur kanpur"/>
    <x v="0"/>
    <s v="Retailer"/>
    <s v="Grocery Items"/>
    <s v="Any available vehicle in market"/>
    <s v="Maybe"/>
  </r>
  <r>
    <d v="2023-06-14T18:57:27"/>
    <x v="17"/>
    <x v="1"/>
    <m/>
    <s v="rohitgautamiitk@gmail.com"/>
    <s v="ULIP190082"/>
    <x v="1"/>
    <s v="Shri Radhe departmental Store"/>
    <n v="9455011933"/>
    <s v="Indra nagar kalyanpur kanpur"/>
    <x v="0"/>
    <s v="Retailer"/>
    <s v="Bakery"/>
    <s v="Any available vehicle in market"/>
    <s v="Yes"/>
  </r>
  <r>
    <d v="2023-06-14T19:30:06"/>
    <x v="17"/>
    <x v="1"/>
    <m/>
    <s v="rohitgautamiitk@gmail.com"/>
    <s v="ULIP190082"/>
    <x v="1"/>
    <s v="Bunny basket"/>
    <n v="9455011933"/>
    <s v="7/77 awash vikash kalyanpur kanpur"/>
    <x v="0"/>
    <s v="Retailer"/>
    <s v="Grocery Items"/>
    <s v="Any available vehicle in market"/>
    <s v="Yes"/>
  </r>
  <r>
    <d v="2023-06-14T20:10:28"/>
    <x v="17"/>
    <x v="1"/>
    <m/>
    <s v="rohitgautamiitk@gmail.com"/>
    <s v="ULIP190082"/>
    <x v="1"/>
    <s v="Hari Krishna department store"/>
    <n v="7388767707"/>
    <s v="Dayanand Vihar Rd, Indira Nagar, Kalyanpur Kanpur"/>
    <x v="0"/>
    <s v="Retailer"/>
    <s v="Grocery Items"/>
    <s v="Any available vehicle in market"/>
    <s v="Yes"/>
  </r>
  <r>
    <d v="2023-06-14T22:06:10"/>
    <x v="17"/>
    <x v="1"/>
    <m/>
    <s v="fa8802528717@gmail.com"/>
    <s v="ULIP190085"/>
    <x v="5"/>
    <s v="Saifi Furniture"/>
    <n v="9818611682"/>
    <s v="Shop no 27 Bihari Market Sector 3 Vaishali"/>
    <x v="4"/>
    <s v="Small Manufacturer"/>
    <s v="Luxury Furniture"/>
    <s v="Own Vehicles"/>
    <s v="Yes"/>
  </r>
  <r>
    <d v="2023-06-14T22:07:20"/>
    <x v="17"/>
    <x v="1"/>
    <m/>
    <s v="fa8802528717@gmail.com"/>
    <s v="ULIP190085"/>
    <x v="5"/>
    <s v="RK Furniture"/>
    <n v="9810217919"/>
    <s v="Shopno 5 gda market kaling marg vaishali"/>
    <x v="4"/>
    <s v="Retailer"/>
    <s v="Furniture"/>
    <s v="Own Vehicles"/>
    <s v="Yes"/>
  </r>
  <r>
    <d v="2023-06-14T22:08:25"/>
    <x v="17"/>
    <x v="1"/>
    <m/>
    <s v="fa8802528717@gmail.com"/>
    <s v="ULIP190085"/>
    <x v="5"/>
    <s v="Aastha Furniture"/>
    <n v="9814734064"/>
    <s v="J8VP+826 Sector 3F Vaishali"/>
    <x v="4"/>
    <s v="Retailer"/>
    <s v="Furniture"/>
    <s v="Own Vehicles"/>
    <s v="Yes"/>
  </r>
  <r>
    <d v="2023-06-14T22:09:52"/>
    <x v="17"/>
    <x v="1"/>
    <m/>
    <s v="fa8802528717@gmail.com"/>
    <s v="ULIP190085"/>
    <x v="5"/>
    <s v="Samsuddin Furniture"/>
    <n v="8820123418"/>
    <s v="Shop no 2 kaa vaishali"/>
    <x v="4"/>
    <s v="Retailer"/>
    <s v="Furniture"/>
    <s v="Any available vehicle in market"/>
    <s v="Yes"/>
  </r>
  <r>
    <d v="2023-06-14T22:11:29"/>
    <x v="17"/>
    <x v="1"/>
    <m/>
    <s v="fa8802528717@gmail.com"/>
    <s v="ULIP190085"/>
    <x v="5"/>
    <s v="Juneja Traders"/>
    <n v="9737834510"/>
    <s v="2,Sector 5 Vaishali"/>
    <x v="4"/>
    <s v="Small Manufacturer"/>
    <s v="Glass and bottle"/>
    <s v="Porter"/>
    <s v="Yes"/>
  </r>
  <r>
    <d v="2023-06-14T22:12:28"/>
    <x v="17"/>
    <x v="1"/>
    <m/>
    <s v="fa8802528717@gmail.com"/>
    <s v="ULIP190085"/>
    <x v="5"/>
    <s v="Meera Furniture"/>
    <n v="8801834510"/>
    <s v="Shop no 722 F Chaya School Yashoda Marg Sector 3 vaishali"/>
    <x v="4"/>
    <s v="Retailer"/>
    <s v="Furniture"/>
    <s v="Porter"/>
    <s v="Yes"/>
  </r>
  <r>
    <d v="2023-06-14T22:13:29"/>
    <x v="17"/>
    <x v="1"/>
    <m/>
    <s v="fa8802528717@gmail.com"/>
    <s v="ULIP190085"/>
    <x v="5"/>
    <s v="QA Antique Handicraft Furniture"/>
    <n v="9827912418"/>
    <s v="Plot no 603 sector 5 vaishali"/>
    <x v="4"/>
    <s v="Retailer"/>
    <s v="Furniture"/>
    <s v="Own Vehicles"/>
    <s v="Yes"/>
  </r>
  <r>
    <d v="2023-06-14T22:14:36"/>
    <x v="17"/>
    <x v="1"/>
    <m/>
    <s v="fa8802528717@gmail.com"/>
    <s v="ULIP190085"/>
    <x v="5"/>
    <s v="In Style Wooden Furniture"/>
    <n v="8890034510"/>
    <s v="Shop jo 427 pushpanjali hospital"/>
    <x v="0"/>
    <s v="Small Manufacturer"/>
    <s v="Furniture"/>
    <s v="Own Vehicles"/>
    <s v="Yes"/>
  </r>
  <r>
    <d v="2023-06-14T22:15:36"/>
    <x v="17"/>
    <x v="1"/>
    <m/>
    <s v="fa8802528717@gmail.com"/>
    <s v="ULIP190085"/>
    <x v="5"/>
    <s v="Indian interior furniture"/>
    <n v="9849123410"/>
    <s v="Plot No 729 Sector 5 Vaishali"/>
    <x v="4"/>
    <s v="Small Manufacturer"/>
    <s v="Furniture"/>
    <s v="Own Vehicles"/>
    <s v="Yes"/>
  </r>
  <r>
    <d v="2023-06-14T22:16:35"/>
    <x v="17"/>
    <x v="1"/>
    <m/>
    <s v="fa8802528717@gmail.com"/>
    <s v="ULIP190085"/>
    <x v="5"/>
    <s v="Right Equipment Co"/>
    <n v="8803912419"/>
    <s v="5th floor tower s3 cloud 9 vaishli"/>
    <x v="4"/>
    <s v="Distributor"/>
    <s v="Automotive Parts"/>
    <s v="Any available vehicle in market"/>
    <s v="Yes"/>
  </r>
  <r>
    <d v="2023-06-14T22:17:16"/>
    <x v="17"/>
    <x v="1"/>
    <m/>
    <s v="fa8802528717@gmail.com"/>
    <s v="ULIP190085"/>
    <x v="5"/>
    <s v="One one store"/>
    <n v="8849234510"/>
    <s v="Ship no 12/28 sector 5 vaishali"/>
    <x v="4"/>
    <s v="Retailer"/>
    <s v="Cloud Kitchen"/>
    <s v="Any available vehicle in market"/>
    <s v="Yes"/>
  </r>
  <r>
    <d v="2023-06-14T22:17:49"/>
    <x v="17"/>
    <x v="1"/>
    <m/>
    <s v="fa8802528717@gmail.com"/>
    <s v="ULIP190085"/>
    <x v="5"/>
    <s v="@boss company"/>
    <n v="8938312418"/>
    <s v="Ship jo 1 harsh market cloud 9 vaishali"/>
    <x v="4"/>
    <s v="Distributor"/>
    <s v="Chemicals"/>
    <s v="Own Vehicles"/>
    <s v="Yes"/>
  </r>
  <r>
    <d v="2023-06-14T22:18:36"/>
    <x v="17"/>
    <x v="1"/>
    <m/>
    <s v="fa8802528717@gmail.com"/>
    <s v="ULIP190085"/>
    <x v="5"/>
    <s v="Shahstri Cane Furniture"/>
    <n v="9738145628"/>
    <s v="Plot no9 animat market vaishali"/>
    <x v="4"/>
    <s v="Retailer"/>
    <s v="Furniture"/>
    <s v="Own Vehicles"/>
    <s v="Yes"/>
  </r>
  <r>
    <d v="2023-06-14T22:19:30"/>
    <x v="17"/>
    <x v="1"/>
    <m/>
    <s v="fa8802528717@gmail.com"/>
    <s v="ULIP190085"/>
    <x v="5"/>
    <s v="Kudos Interior"/>
    <n v="8038123418"/>
    <s v="J9P3+RMV Nyay khand vaishali"/>
    <x v="4"/>
    <s v="Retailer"/>
    <s v="Furniture"/>
    <s v="Any available vehicle in market"/>
    <s v="Yes"/>
  </r>
  <r>
    <d v="2023-06-14T22:20:15"/>
    <x v="17"/>
    <x v="1"/>
    <m/>
    <s v="fa8802528717@gmail.com"/>
    <s v="ULIP190085"/>
    <x v="5"/>
    <s v="Anuraj ineterior"/>
    <n v="9820312380"/>
    <s v="Plot no 12 shop no1 sec 3 vaishali"/>
    <x v="4"/>
    <s v="Retailer"/>
    <s v="Furniture"/>
    <s v="Own Vehicles"/>
    <s v="Yes"/>
  </r>
  <r>
    <d v="2023-06-14T22:20:50"/>
    <x v="17"/>
    <x v="1"/>
    <m/>
    <s v="fa8802528717@gmail.com"/>
    <s v="ULIP190085"/>
    <x v="5"/>
    <s v="Star Furniture"/>
    <n v="8948312310"/>
    <s v="Plot no 133 sec 4 vaishali"/>
    <x v="4"/>
    <s v="Small Manufacturer"/>
    <s v="Furniture"/>
    <s v="Own Vehicles"/>
    <s v="Yes"/>
  </r>
  <r>
    <d v="2023-06-14T22:21:28"/>
    <x v="17"/>
    <x v="1"/>
    <m/>
    <s v="fa8802528717@gmail.com"/>
    <s v="ULIP190085"/>
    <x v="5"/>
    <s v="Star height"/>
    <n v="9478212319"/>
    <s v="Shop no 1 near policr chowki sec 4 vaishli"/>
    <x v="4"/>
    <s v="Retailer"/>
    <s v="Construction Material"/>
    <s v="Own Vehicles"/>
    <s v="Yes"/>
  </r>
  <r>
    <d v="2023-06-15T12:42:31"/>
    <x v="18"/>
    <x v="1"/>
    <m/>
    <s v="rohitgautamiitk@gmail.com"/>
    <s v="ULIP190082"/>
    <x v="1"/>
    <s v="Zaike wala"/>
    <n v="9336539644"/>
    <s v="Indra Nagar near buddha park kalyanpur kanpur"/>
    <x v="0"/>
    <s v="Retailer"/>
    <s v="Restaurant"/>
    <s v="Any available vehicle in market"/>
    <s v="Yes"/>
  </r>
  <r>
    <d v="2023-06-15T13:20:10"/>
    <x v="18"/>
    <x v="1"/>
    <m/>
    <s v="rohitgautamiitk@gmail.com"/>
    <s v="ULIP190082"/>
    <x v="1"/>
    <s v="Baba Anandeshwar store"/>
    <n v="6307258288"/>
    <s v="Shop no 02 ratan Ratan orbit indra nagar kanpur"/>
    <x v="0"/>
    <s v="Retailer"/>
    <s v="Grocery Items"/>
    <s v="Any available vehicle in market"/>
    <s v="Yes"/>
  </r>
  <r>
    <d v="2023-06-15T13:31:00"/>
    <x v="18"/>
    <x v="1"/>
    <m/>
    <s v="rohitgautamiitk@gmail.com"/>
    <s v="ULIP190082"/>
    <x v="1"/>
    <s v="Suraj mart"/>
    <n v="8601306302"/>
    <s v="Shop no 20 Ratan orbit indra nagar kanpur"/>
    <x v="0"/>
    <s v="Retailer"/>
    <s v="Grocery Items"/>
    <s v="Any available vehicle in market"/>
    <s v="Yes"/>
  </r>
  <r>
    <d v="2023-06-15T23:43:53"/>
    <x v="18"/>
    <x v="1"/>
    <m/>
    <s v="fa8802528717@gmail.com"/>
    <s v="ULIP190085"/>
    <x v="5"/>
    <s v="Vasundhara Haat"/>
    <n v="9634854345"/>
    <s v="M936+F77 Sector 13 Vasundhara"/>
    <x v="4"/>
    <s v="Distributor"/>
    <s v="Luxury Furniture"/>
    <s v="Porter"/>
    <s v="Yes"/>
  </r>
  <r>
    <d v="2023-06-15T23:46:16"/>
    <x v="18"/>
    <x v="1"/>
    <m/>
    <s v="fa8802528717@gmail.com"/>
    <s v="ULIP190085"/>
    <x v="5"/>
    <s v="G+Retail Store"/>
    <n v="9345649734"/>
    <s v="Dairy Store Avaj Tower Jaipurai tower Institure Vasundhara"/>
    <x v="4"/>
    <s v="Distributor"/>
    <s v="Wood and Plywood"/>
    <s v="Any available vehicle in market"/>
    <s v="Yes"/>
  </r>
  <r>
    <d v="2023-06-15T23:48:10"/>
    <x v="18"/>
    <x v="1"/>
    <m/>
    <s v="fa8802528717@gmail.com"/>
    <s v="ULIP190085"/>
    <x v="5"/>
    <s v="SK Gift Hub"/>
    <n v="9843453281"/>
    <s v="Building no 15c LGF Sector 13 Vasundhara"/>
    <x v="4"/>
    <s v="Distributor"/>
    <s v="Luxury Furniture"/>
    <s v="Own Vehicles"/>
    <s v="Yes"/>
  </r>
  <r>
    <d v="2023-06-15T23:49:27"/>
    <x v="18"/>
    <x v="1"/>
    <m/>
    <s v="fa8802528717@gmail.com"/>
    <s v="ULIP190085"/>
    <x v="5"/>
    <s v="Garg Furniture Store"/>
    <n v="9823486234"/>
    <s v="Shop 253 Sector 2C Lower Ground Vasundhara"/>
    <x v="4"/>
    <s v="Retailer"/>
    <s v="Furniture"/>
    <s v="Porter"/>
    <s v="Yes"/>
  </r>
  <r>
    <d v="2023-06-15T23:50:17"/>
    <x v="18"/>
    <x v="1"/>
    <m/>
    <s v="fa8802528717@gmail.com"/>
    <s v="ULIP190085"/>
    <x v="5"/>
    <s v="The Raymond Shop"/>
    <n v="9878512340"/>
    <s v="Clothing Store Plot No 367 Vasundhara"/>
    <x v="4"/>
    <s v="Distributor"/>
    <s v="Luxury Furniture"/>
    <s v="All of the above"/>
    <s v="Yes"/>
  </r>
  <r>
    <d v="2023-06-15T23:51:24"/>
    <x v="18"/>
    <x v="1"/>
    <m/>
    <s v="fa8802528717@gmail.com"/>
    <s v="ULIP190085"/>
    <x v="5"/>
    <s v="Shree Krishna Store"/>
    <n v="9838456232"/>
    <s v="16/18 Sector 16 Vasundhara"/>
    <x v="4"/>
    <s v="Distributor"/>
    <s v="Grocery Items"/>
    <s v="Any available vehicle in market"/>
    <s v="Yes"/>
  </r>
  <r>
    <d v="2023-06-15T23:52:28"/>
    <x v="18"/>
    <x v="1"/>
    <m/>
    <s v="fa8802528717@gmail.com"/>
    <s v="ULIP190085"/>
    <x v="5"/>
    <s v="Sharma Sports Ges Craft"/>
    <n v="9873412385"/>
    <s v="Shop no 10A Durga Commercial Store Sector 5a vasundhara"/>
    <x v="4"/>
    <s v="Small Manufacturer"/>
    <s v="Bakery"/>
    <s v="Any available vehicle in market"/>
    <s v="Yes"/>
  </r>
  <r>
    <d v="2023-06-15T23:53:29"/>
    <x v="18"/>
    <x v="1"/>
    <m/>
    <s v="fa8802528717@gmail.com"/>
    <s v="ULIP190085"/>
    <x v="5"/>
    <s v="Unique Pastry Shop"/>
    <n v="9874512321"/>
    <s v="Sjp no 27 LG Floor Kuma residency sector 5 vasundhara"/>
    <x v="4"/>
    <s v="Distributor"/>
    <s v="Packaging Material"/>
    <s v="Porter"/>
    <s v="Yes"/>
  </r>
  <r>
    <d v="2023-06-15T23:54:23"/>
    <x v="18"/>
    <x v="1"/>
    <m/>
    <s v="fa8802528717@gmail.com"/>
    <s v="ULIP190085"/>
    <x v="5"/>
    <s v="Vasundhara furniture mart"/>
    <n v="9875834510"/>
    <s v="plot 1 a satelite laza near gold vasundhara"/>
    <x v="4"/>
    <s v="Distributor"/>
    <s v="Wood and Plywood"/>
    <s v="Any available vehicle in market"/>
    <s v="Yes"/>
  </r>
  <r>
    <d v="2023-06-15T23:55:19"/>
    <x v="18"/>
    <x v="1"/>
    <m/>
    <s v="fa8802528717@gmail.com"/>
    <s v="ULIP190085"/>
    <x v="5"/>
    <s v="sai stationery sports and gifts"/>
    <n v="8894834529"/>
    <s v="shop no LG 2 sector 13 vasundhara"/>
    <x v="4"/>
    <s v="Distributor"/>
    <s v="Wood and Plywood"/>
    <s v="Any available vehicle in market"/>
    <s v="Yes"/>
  </r>
  <r>
    <d v="2023-06-15T23:56:16"/>
    <x v="18"/>
    <x v="1"/>
    <m/>
    <s v="fa8802528717@gmail.com"/>
    <s v="ULIP190085"/>
    <x v="5"/>
    <s v="Kochar Home Furnishings"/>
    <n v="9857312348"/>
    <s v="shop no 101 gf 5 136 sector 5 vasundhara"/>
    <x v="4"/>
    <s v="Small Manufacturer"/>
    <s v="Luxury Furniture"/>
    <s v="Any available vehicle in market"/>
    <s v="Yes"/>
  </r>
  <r>
    <d v="2023-06-15T23:57:10"/>
    <x v="18"/>
    <x v="1"/>
    <m/>
    <s v="fa8802528717@gmail.com"/>
    <s v="ULIP190085"/>
    <x v="5"/>
    <s v="bhati ji furniture mart"/>
    <n v="9836433451"/>
    <s v="shop no 14 mark mall vasundhara"/>
    <x v="4"/>
    <s v="Retailer"/>
    <s v="Wood and Plywood"/>
    <s v="Any available vehicle in market"/>
    <s v="Maybe"/>
  </r>
  <r>
    <d v="2023-06-15T23:57:58"/>
    <x v="18"/>
    <x v="1"/>
    <m/>
    <s v="fa8802528717@gmail.com"/>
    <s v="ULIP190085"/>
    <x v="5"/>
    <s v="raman gift emporium"/>
    <n v="8978123450"/>
    <s v="shop no 3 sg homes"/>
    <x v="4"/>
    <s v="Distributor"/>
    <s v="Wood and Plywood"/>
    <s v="Any available vehicle in market"/>
    <s v="Yes"/>
  </r>
  <r>
    <d v="2023-06-15T23:58:39"/>
    <x v="18"/>
    <x v="1"/>
    <m/>
    <s v="fa8802528717@gmail.com"/>
    <s v="ULIP190085"/>
    <x v="5"/>
    <s v="ss mart"/>
    <n v="9684712346"/>
    <s v="shop no 3 sg homes sectror 3 vasundhara"/>
    <x v="4"/>
    <s v="Small Manufacturer"/>
    <s v="Wood and Plywood"/>
    <s v="Own Vehicles"/>
    <s v="Yes"/>
  </r>
  <r>
    <d v="2023-06-16T20:01:58"/>
    <x v="19"/>
    <x v="1"/>
    <m/>
    <s v="fa8802528717@gmail.com"/>
    <s v="ULIP190085"/>
    <x v="5"/>
    <s v="New Radha Krishna transport company and Packers"/>
    <n v="9854514254"/>
    <s v="Acacia Valley, Apex, Sector 3, Vaishali, Ghaziabad, Uttar Pradesh 201010"/>
    <x v="4"/>
    <s v="Distributor"/>
    <s v="Bakery"/>
    <s v="Own Vehicles"/>
    <s v="Yes"/>
  </r>
  <r>
    <d v="2023-06-16T20:02:57"/>
    <x v="19"/>
    <x v="1"/>
    <m/>
    <s v="fa8802528717@gmail.com"/>
    <s v="ULIP190085"/>
    <x v="5"/>
    <s v="Trusted Pharmacy"/>
    <n v="8527674574"/>
    <s v="LGF-43, CLOUD 9 TOWERS, Sector-1, Vaishali, Ghaziabad, Uttar Pradesh 201011"/>
    <x v="4"/>
    <s v="Retailer"/>
    <s v="Grocery Items"/>
    <s v="Any available vehicle in market"/>
    <s v="Yes"/>
  </r>
  <r>
    <d v="2023-06-16T20:03:48"/>
    <x v="19"/>
    <x v="1"/>
    <m/>
    <s v="fa8802528717@gmail.com"/>
    <s v="ULIP190085"/>
    <x v="5"/>
    <s v="Carfo Furniture House"/>
    <n v="8521496205"/>
    <s v="J8RV+358, PNB Rd, Block C, Sector 2, Vaishali, Ghaziabad, Uttar Pradesh 201010"/>
    <x v="4"/>
    <s v="Retailer"/>
    <s v="Automotive Parts"/>
    <s v="Own Vehicles"/>
    <s v="Yes"/>
  </r>
  <r>
    <d v="2023-06-16T20:04:27"/>
    <x v="19"/>
    <x v="1"/>
    <m/>
    <s v="fa8802528717@gmail.com"/>
    <s v="ULIP190085"/>
    <x v="5"/>
    <s v="Sanjivani furniture"/>
    <n v="9521485241"/>
    <s v="133, Kaling Marg, Sector 4, Vaishali, Ghaziabad, Uttar Pradesh 201010"/>
    <x v="4"/>
    <s v="Warehouse"/>
    <s v="Bakery"/>
    <s v="Own Vehicles"/>
    <s v="No"/>
  </r>
  <r>
    <d v="2023-06-16T20:05:06"/>
    <x v="19"/>
    <x v="1"/>
    <m/>
    <s v="fa8802528717@gmail.com"/>
    <s v="ULIP190085"/>
    <x v="5"/>
    <s v="Kapil furniture"/>
    <n v="8521496523"/>
    <s v="Shop No 01, Sector 3F, Sector 3, Vaishali, Ghaziabad"/>
    <x v="4"/>
    <s v="Distributor"/>
    <s v="Cloud Kitchen"/>
    <s v="Own Vehicles"/>
    <s v="Yes"/>
  </r>
  <r>
    <d v="2023-06-16T20:05:40"/>
    <x v="19"/>
    <x v="1"/>
    <m/>
    <s v="fa8802528717@gmail.com"/>
    <s v="ULIP190085"/>
    <x v="5"/>
    <s v="sarvoddaya furnitre"/>
    <n v="9652145972"/>
    <s v="Plot Number 4/477, Garden Apartments, Sector 4, Vaishali, Ghaziabad, Uttar Pradesh 201010"/>
    <x v="4"/>
    <s v="Small Manufacturer"/>
    <s v="Wood and Plywood"/>
    <s v="Any available vehicle in market"/>
    <s v="Yes"/>
  </r>
  <r>
    <d v="2023-06-16T20:06:15"/>
    <x v="19"/>
    <x v="1"/>
    <m/>
    <s v="fa8802528717@gmail.com"/>
    <s v="ULIP190085"/>
    <x v="5"/>
    <s v="Eskay Furniture"/>
    <n v="8514574596"/>
    <s v="SA-1, Sector-4/332, Opp. Gaur Gravity Market, Vaishali, Ghaziabad, Uttar Pradesh"/>
    <x v="4"/>
    <s v="Distributor"/>
    <s v="Wood and Plywood"/>
    <s v="Own Vehicles"/>
    <s v="No"/>
  </r>
  <r>
    <d v="2023-06-16T20:07:22"/>
    <x v="19"/>
    <x v="1"/>
    <m/>
    <s v="fa8802528717@gmail.com"/>
    <s v="ULIP190085"/>
    <x v="5"/>
    <s v="Lifeline furnite"/>
    <n v="8524149620"/>
    <s v="2-b-161/4, Sector 2,Vaishali, opp. Mother Dairy, Ghaziabad, Uttar Pradesh"/>
    <x v="4"/>
    <s v="Distributor"/>
    <s v="Grocery Items"/>
    <s v="Porter"/>
    <s v="Yes"/>
  </r>
  <r>
    <d v="2023-06-16T20:08:00"/>
    <x v="19"/>
    <x v="1"/>
    <m/>
    <s v="fa8802528717@gmail.com"/>
    <s v="ULIP190085"/>
    <x v="5"/>
    <s v="Family Traders"/>
    <n v="7855752156"/>
    <s v="shop no 3, plot, no 290, Unique Society, Sector 4, Vaishali, Ghaziabad, Uttar Pradesh"/>
    <x v="4"/>
    <s v="Distributor"/>
    <s v="Automotive Parts"/>
    <s v="Porter"/>
    <s v="Yes"/>
  </r>
  <r>
    <d v="2023-06-16T20:09:26"/>
    <x v="19"/>
    <x v="1"/>
    <m/>
    <s v="fa8802528717@gmail.com"/>
    <s v="ULIP190085"/>
    <x v="5"/>
    <s v="Tarang furtiure"/>
    <n v="9511275421"/>
    <s v="Block C, Sector-1, Vaishali, Ghaziabad, Uttar Pradesh"/>
    <x v="4"/>
    <s v="Distributor"/>
    <s v="Wood and Plywood"/>
    <s v="Porter"/>
    <s v="Yes"/>
  </r>
  <r>
    <d v="2023-06-17T17:43:48"/>
    <x v="20"/>
    <x v="1"/>
    <m/>
    <s v="sabhishekkumar94@gmail.com"/>
    <s v="ULIP190083"/>
    <x v="4"/>
    <s v="Mahalaxmi Sanitary &amp; Hardware Store"/>
    <s v=","/>
    <n v="9999989891"/>
    <x v="3"/>
    <s v="Distributor"/>
    <s v="Other"/>
    <s v="Own Vehicles"/>
    <s v="Yes"/>
  </r>
  <r>
    <d v="2023-06-17T17:46:41"/>
    <x v="20"/>
    <x v="1"/>
    <m/>
    <s v="sabhishekkumar94@gmail.com"/>
    <s v="ULIP190083"/>
    <x v="4"/>
    <s v="Negi Furnishing"/>
    <n v="9711198721"/>
    <s v="Jagmohan Complex,M.G Road Sikanderpur"/>
    <x v="3"/>
    <s v="Distributor"/>
    <s v="Other"/>
    <s v="Any available vehicle in market"/>
    <s v="Yes"/>
  </r>
  <r>
    <d v="2023-06-17T17:49:22"/>
    <x v="20"/>
    <x v="1"/>
    <m/>
    <s v="sabhishekkumar94@gmail.com"/>
    <s v="ULIP190083"/>
    <x v="4"/>
    <s v="Inder Electric"/>
    <n v="9811251817"/>
    <s v="Gangania Complex opp Pillar no 61 Sikanderpur"/>
    <x v="3"/>
    <s v="Distributor"/>
    <s v="Other"/>
    <s v="Any available vehicle in market"/>
    <s v="Yes"/>
  </r>
  <r>
    <d v="2023-06-17T21:11:50"/>
    <x v="20"/>
    <x v="1"/>
    <m/>
    <s v="fa8802528717@gmail.com"/>
    <s v="ULIP190085"/>
    <x v="5"/>
    <s v="Kumar traders"/>
    <n v="8890467421"/>
    <s v="Plot no 33 sector 2 vaishali"/>
    <x v="4"/>
    <s v="Retailer"/>
    <s v="Wood and Plywood"/>
    <s v="Permanent contractual vehicles"/>
    <s v="Yes"/>
  </r>
  <r>
    <d v="2023-06-17T21:12:51"/>
    <x v="20"/>
    <x v="1"/>
    <m/>
    <s v="fa8802528717@gmail.com"/>
    <s v="ULIP190085"/>
    <x v="5"/>
    <s v="Tiles&amp;marble"/>
    <n v="8880434521"/>
    <s v="Plot no 33 sector 4 vaishali"/>
    <x v="4"/>
    <s v="Small Manufacturer"/>
    <s v="Cloud Kitchen"/>
    <s v="Any available vehicle in market"/>
    <s v="Yes"/>
  </r>
  <r>
    <d v="2023-06-17T21:13:30"/>
    <x v="20"/>
    <x v="1"/>
    <m/>
    <s v="fa8802528717@gmail.com"/>
    <s v="ULIP190085"/>
    <x v="5"/>
    <s v="Ishar furniture"/>
    <n v="8875367842"/>
    <s v="Plot no 5 sector 3 vaishali"/>
    <x v="4"/>
    <s v="Small Manufacturer"/>
    <s v="Furniture"/>
    <s v="Own Vehicles"/>
    <s v="Yes"/>
  </r>
  <r>
    <d v="2023-06-17T21:14:12"/>
    <x v="20"/>
    <x v="1"/>
    <m/>
    <s v="fa8802528717@gmail.com"/>
    <s v="ULIP190085"/>
    <x v="5"/>
    <s v="Sharma tiles house"/>
    <n v="8897356721"/>
    <s v="Plot no 44 sector 3 vaishali"/>
    <x v="4"/>
    <s v="Distributor"/>
    <s v="Wood and Plywood"/>
    <s v="All of the above"/>
    <s v="Yes"/>
  </r>
  <r>
    <d v="2023-06-17T21:15:01"/>
    <x v="20"/>
    <x v="1"/>
    <m/>
    <s v="fa8802528717@gmail.com"/>
    <s v="ULIP190085"/>
    <x v="5"/>
    <s v="Yogesh furniture"/>
    <n v="8890745621"/>
    <s v="Plot no 33 sector vaishali"/>
    <x v="4"/>
    <s v="Small Manufacturer"/>
    <s v="Cloud Kitchen"/>
    <s v="Own Vehicles"/>
    <s v="Yes"/>
  </r>
  <r>
    <d v="2023-06-17T21:16:12"/>
    <x v="20"/>
    <x v="1"/>
    <m/>
    <s v="fa8802528717@gmail.com"/>
    <s v="ULIP190085"/>
    <x v="5"/>
    <s v="Jatin house furniture"/>
    <n v="9908543461"/>
    <s v="Plot no 44 sectpr 11 vaishali"/>
    <x v="4"/>
    <s v="Retailer"/>
    <s v="Furniture"/>
    <s v="All of the above"/>
    <s v="Maybe"/>
  </r>
  <r>
    <d v="2023-06-17T21:17:11"/>
    <x v="20"/>
    <x v="1"/>
    <m/>
    <s v="fa8802528717@gmail.com"/>
    <s v="ULIP190085"/>
    <x v="5"/>
    <s v="Naresh tiles"/>
    <n v="8889743673"/>
    <s v="Plot no 56 sdctor 4 vaishali"/>
    <x v="4"/>
    <s v="Small Manufacturer"/>
    <s v="Construction Material"/>
    <s v="Own Vehicles"/>
    <s v="Yes"/>
  </r>
  <r>
    <d v="2023-06-17T21:19:02"/>
    <x v="20"/>
    <x v="1"/>
    <m/>
    <s v="fa8802528717@gmail.com"/>
    <s v="ULIP190085"/>
    <x v="5"/>
    <s v="Yusha furniture houae"/>
    <n v="9479211227"/>
    <s v="Vaishali"/>
    <x v="4"/>
    <s v="Small Manufacturer"/>
    <s v="Other"/>
    <s v="Own Vehicles"/>
    <s v="Yes"/>
  </r>
  <r>
    <d v="2023-06-17T21:19:56"/>
    <x v="20"/>
    <x v="1"/>
    <m/>
    <s v="fa8802528717@gmail.com"/>
    <s v="ULIP190085"/>
    <x v="5"/>
    <s v="Geeta furniture house"/>
    <n v="8889764567"/>
    <s v="Plot no h 54 sectir 3 vaishali"/>
    <x v="4"/>
    <s v="Retailer"/>
    <s v="Wood and Plywood"/>
    <s v="Own Vehicles"/>
    <s v="Yes"/>
  </r>
  <r>
    <d v="2023-06-17T21:20:33"/>
    <x v="20"/>
    <x v="1"/>
    <m/>
    <s v="fa8802528717@gmail.com"/>
    <s v="ULIP190085"/>
    <x v="5"/>
    <s v="Heena trader"/>
    <n v="8890855366"/>
    <s v="Plot no 5 Vasundhara"/>
    <x v="4"/>
    <s v="Carry Forward Agent"/>
    <s v="Chemicals"/>
    <s v="Own Vehicles"/>
    <s v="Yes"/>
  </r>
  <r>
    <d v="2023-06-17T21:22:03"/>
    <x v="20"/>
    <x v="1"/>
    <m/>
    <s v="fa8802528717@gmail.com"/>
    <s v="ULIP190085"/>
    <x v="5"/>
    <s v="Honing furniture"/>
    <n v="7785434609"/>
    <s v="Vah"/>
    <x v="4"/>
    <s v="Retailer"/>
    <s v="Furniture"/>
    <s v="Any available vehicle in market"/>
    <s v="Yes"/>
  </r>
  <r>
    <d v="2023-06-17T21:23:20"/>
    <x v="20"/>
    <x v="1"/>
    <m/>
    <s v="fa8802528717@gmail.com"/>
    <s v="ULIP190085"/>
    <x v="5"/>
    <s v="Xtra tiles amd marbles"/>
    <n v="9489213738"/>
    <s v="Plot ‘on88 vaishali"/>
    <x v="4"/>
    <s v="Small Manufacturer"/>
    <s v="Luxury Furniture"/>
    <s v="Own Vehicles"/>
    <s v="Yes"/>
  </r>
  <r>
    <d v="2023-06-17T21:23:53"/>
    <x v="20"/>
    <x v="1"/>
    <m/>
    <s v="fa8802528717@gmail.com"/>
    <s v="ULIP190085"/>
    <x v="5"/>
    <s v="Geeta fursat"/>
    <n v="9739145681"/>
    <s v="Lsector 5 vaishali"/>
    <x v="4"/>
    <s v="Retailer"/>
    <s v="Furniture"/>
    <s v="Own Vehicles"/>
    <s v="Yes"/>
  </r>
  <r>
    <d v="2023-06-19T13:52:19"/>
    <x v="21"/>
    <x v="1"/>
    <m/>
    <s v="sabhishekkumar94@gmail.com"/>
    <s v="ULIP190083"/>
    <x v="4"/>
    <s v="M.B engineering"/>
    <n v="7871547727"/>
    <s v="Basai Gurgaon"/>
    <x v="3"/>
    <s v="Small Manufacturer"/>
    <s v="Industrial Products"/>
    <s v="Any available vehicle in market"/>
    <s v="Yes"/>
  </r>
  <r>
    <d v="2023-06-19T14:02:53"/>
    <x v="21"/>
    <x v="1"/>
    <m/>
    <s v="sabhishekkumar94@gmail.com"/>
    <s v="ULIP190083"/>
    <x v="4"/>
    <s v="Sonu raghav"/>
    <n v="7835873452"/>
    <s v="Basai Part 2 Gurgaon"/>
    <x v="3"/>
    <s v="Small Manufacturer"/>
    <s v="Industrial Products"/>
    <s v="Any available vehicle in market"/>
    <s v="Yes"/>
  </r>
  <r>
    <d v="2023-06-19T15:19:07"/>
    <x v="21"/>
    <x v="1"/>
    <m/>
    <s v="sabhishekkumar94@gmail.com"/>
    <s v="ULIP190083"/>
    <x v="4"/>
    <s v="Shivam Steel Furniture"/>
    <n v="8750434259"/>
    <s v="Off.506/12 Near Government.Grils Sr.Sec.School,Jacobpura, Gurgaon"/>
    <x v="3"/>
    <s v="Retailer"/>
    <s v="Furniture"/>
    <s v="Any available vehicle in market"/>
    <s v="Yes"/>
  </r>
  <r>
    <d v="2023-06-19T15:24:23"/>
    <x v="21"/>
    <x v="1"/>
    <m/>
    <s v="sabhishekkumar94@gmail.com"/>
    <s v="ULIP190083"/>
    <x v="4"/>
    <s v="Azad Book Depot"/>
    <n v="9350177066"/>
    <s v="Sadar bazar,Near Sardar Jalabi wala, Gurgaon"/>
    <x v="3"/>
    <s v="Distributor"/>
    <s v="Other"/>
    <s v="Any available vehicle in market"/>
    <s v="Yes"/>
  </r>
  <r>
    <d v="2023-06-19T15:28:07"/>
    <x v="21"/>
    <x v="1"/>
    <m/>
    <s v="sabhishekkumar94@gmail.com"/>
    <s v="ULIP190083"/>
    <x v="4"/>
    <s v="Sri Siddh Enterprises"/>
    <n v="9899369234"/>
    <s v="Jain Mandir Gally,Jackobpura Gurgaon"/>
    <x v="3"/>
    <s v="Distributor"/>
    <s v="Metal works"/>
    <s v="Any available vehicle in market"/>
    <s v="Yes"/>
  </r>
  <r>
    <d v="2023-06-19T15:30:29"/>
    <x v="21"/>
    <x v="1"/>
    <m/>
    <s v="sabhishekkumar94@gmail.com"/>
    <s v="ULIP190083"/>
    <x v="4"/>
    <s v="Jain safe Co."/>
    <n v="9871963800"/>
    <s v="504/12 Jacubpura, Gurgaon"/>
    <x v="3"/>
    <s v="Small Manufacturer"/>
    <s v="Furniture"/>
    <s v="Any available vehicle in market"/>
    <s v="Yes"/>
  </r>
  <r>
    <d v="2023-06-19T15:33:35"/>
    <x v="21"/>
    <x v="1"/>
    <m/>
    <s v="sabhishekkumar94@gmail.com"/>
    <s v="ULIP190083"/>
    <x v="4"/>
    <s v="Diwan Furnitures"/>
    <n v="9350800835"/>
    <s v="506/12 Near Government Girls Sr. Sec. School, Jacobpura, Gurgaon"/>
    <x v="3"/>
    <s v="Distributor"/>
    <s v="Furniture"/>
    <s v="Any available vehicle in market"/>
    <s v="Yes"/>
  </r>
  <r>
    <d v="2023-06-19T16:32:31"/>
    <x v="21"/>
    <x v="1"/>
    <m/>
    <s v="sabhishekkumar94@gmail.com"/>
    <s v="ULIP190083"/>
    <x v="4"/>
    <s v="Ajay Trading company"/>
    <n v="9910158619"/>
    <s v="5/5Jacubpura, Gurgaon"/>
    <x v="3"/>
    <s v="Distributor"/>
    <s v="Other"/>
    <s v="Any available vehicle in market"/>
    <s v="Yes"/>
  </r>
  <r>
    <d v="2023-06-19T16:37:56"/>
    <x v="21"/>
    <x v="1"/>
    <m/>
    <s v="sabhishekkumar94@gmail.com"/>
    <s v="ULIP190083"/>
    <x v="4"/>
    <s v="Dawar's Kitchen marts"/>
    <s v="0124-4069483"/>
    <s v="Jacobpura Road, Near Government Girls,sec, School, Gurgaon"/>
    <x v="3"/>
    <s v="Distributor"/>
    <s v="Cloud Kitchen"/>
    <s v="Any available vehicle in market"/>
    <s v="Yes"/>
  </r>
  <r>
    <d v="2023-06-19T20:44:26"/>
    <x v="21"/>
    <x v="1"/>
    <m/>
    <s v="fa8802528717@gmail.com"/>
    <s v="ULIP190085"/>
    <x v="5"/>
    <s v="Geeta projects"/>
    <n v="9739191241"/>
    <s v="Plot no 1 vaishali"/>
    <x v="4"/>
    <s v="Small Manufacturer"/>
    <s v="Wood and Plywood"/>
    <s v="Own Vehicles"/>
    <s v="Yes"/>
  </r>
  <r>
    <d v="2023-06-19T20:44:58"/>
    <x v="21"/>
    <x v="1"/>
    <m/>
    <s v="fa8802528717@gmail.com"/>
    <s v="ULIP190085"/>
    <x v="5"/>
    <s v="Brand station"/>
    <n v="9738811267"/>
    <s v="Plot no vaishali"/>
    <x v="4"/>
    <s v="Retailer"/>
    <s v="Wood and Plywood"/>
    <s v="Own Vehicles"/>
    <s v="Yes"/>
  </r>
  <r>
    <d v="2023-06-19T20:45:21"/>
    <x v="21"/>
    <x v="1"/>
    <m/>
    <s v="fa8802528717@gmail.com"/>
    <s v="ULIP190085"/>
    <x v="5"/>
    <s v="Heena furniture"/>
    <n v="9478213418"/>
    <s v="Vaishali"/>
    <x v="4"/>
    <s v="Small Manufacturer"/>
    <s v="Cloud Kitchen"/>
    <s v="Own Vehicles"/>
    <s v="Yes"/>
  </r>
  <r>
    <d v="2023-06-19T20:45:51"/>
    <x v="21"/>
    <x v="1"/>
    <m/>
    <s v="fa8802528717@gmail.com"/>
    <s v="ULIP190085"/>
    <x v="5"/>
    <s v="JK Furniture"/>
    <n v="9739112418"/>
    <s v="Vaishai"/>
    <x v="4"/>
    <s v="Small Manufacturer"/>
    <s v="Wood and Plywood"/>
    <s v="Own Vehicles"/>
    <s v="Yes"/>
  </r>
  <r>
    <d v="2023-06-19T20:46:19"/>
    <x v="21"/>
    <x v="1"/>
    <m/>
    <s v="fa8802528717@gmail.com"/>
    <s v="ULIP190085"/>
    <x v="5"/>
    <s v="Kamal furniture"/>
    <n v="8927291371"/>
    <s v="Vaishali"/>
    <x v="4"/>
    <s v="Small Manufacturer"/>
    <s v="Wood and Plywood"/>
    <s v="Own Vehicles"/>
    <s v="Yes"/>
  </r>
  <r>
    <d v="2023-06-19T20:46:46"/>
    <x v="21"/>
    <x v="1"/>
    <m/>
    <s v="fa8802528717@gmail.com"/>
    <s v="ULIP190085"/>
    <x v="5"/>
    <s v="Hk store"/>
    <n v="9738112471"/>
    <s v="Vaishali"/>
    <x v="4"/>
    <s v="Small Manufacturer"/>
    <s v="Industrial Products"/>
    <s v="Own Vehicles"/>
    <s v="Yes"/>
  </r>
  <r>
    <d v="2023-06-19T20:47:15"/>
    <x v="21"/>
    <x v="1"/>
    <m/>
    <s v="fa8802528717@gmail.com"/>
    <s v="ULIP190085"/>
    <x v="5"/>
    <s v="Neeraj Store"/>
    <n v="9479212417"/>
    <s v="Plot jo 1 Vaidhaku"/>
    <x v="4"/>
    <s v="Retailer"/>
    <s v="Industrial Products"/>
    <s v="Own Vehicles"/>
    <s v="Yes"/>
  </r>
  <r>
    <d v="2023-06-19T20:47:51"/>
    <x v="21"/>
    <x v="1"/>
    <m/>
    <s v="fa8802528717@gmail.com"/>
    <s v="ULIP190085"/>
    <x v="5"/>
    <s v="Tushar furniture"/>
    <n v="8849012471"/>
    <s v="Vaishali"/>
    <x v="4"/>
    <s v="Warehouse"/>
    <s v="Wood and Plywood"/>
    <s v="Own Vehicles"/>
    <s v="Yes"/>
  </r>
  <r>
    <d v="2023-06-19T20:48:20"/>
    <x v="21"/>
    <x v="1"/>
    <m/>
    <s v="fa8802528717@gmail.com"/>
    <s v="ULIP190085"/>
    <x v="5"/>
    <s v="Police Station"/>
    <n v="9389213478"/>
    <s v="Caishali"/>
    <x v="4"/>
    <s v="Small Manufacturer"/>
    <s v="Wood and Plywood"/>
    <s v="Own Vehicles"/>
    <s v="No"/>
  </r>
  <r>
    <d v="2023-06-19T22:28:40"/>
    <x v="21"/>
    <x v="1"/>
    <m/>
    <s v="fa8802528717@gmail.com"/>
    <s v="ULIP190085"/>
    <x v="5"/>
    <s v="KR Rehman"/>
    <n v="9739112418"/>
    <s v="Vaishali"/>
    <x v="4"/>
    <s v="Small Manufacturer"/>
    <s v="Grocery Items"/>
    <s v="Own Vehicles"/>
    <s v="Yes"/>
  </r>
  <r>
    <d v="2023-06-19T22:30:06"/>
    <x v="21"/>
    <x v="1"/>
    <m/>
    <s v="fa8802528717@gmail.com"/>
    <s v="ULIP190085"/>
    <x v="5"/>
    <s v="GR Roaslines"/>
    <n v="9739113618"/>
    <s v="Vaishali"/>
    <x v="4"/>
    <s v="Retailer"/>
    <s v="Automotive Parts"/>
    <s v="Own Vehicles"/>
    <s v="Yes"/>
  </r>
  <r>
    <d v="2023-06-19T22:30:48"/>
    <x v="21"/>
    <x v="1"/>
    <m/>
    <s v="fa8802528717@gmail.com"/>
    <s v="ULIP190085"/>
    <x v="5"/>
    <s v="Rathi furniture"/>
    <n v="8830013618"/>
    <s v="Vaishali"/>
    <x v="4"/>
    <s v="Small Manufacturer"/>
    <s v="Packaging Material"/>
    <s v="Own Vehicles"/>
    <s v="Yes"/>
  </r>
  <r>
    <d v="2023-06-20T13:49:20"/>
    <x v="22"/>
    <x v="1"/>
    <m/>
    <s v="sabhishekkumar94@gmail.com"/>
    <s v="ULIP190083"/>
    <x v="4"/>
    <s v="NEW JMD Furniture House"/>
    <n v="9643824279"/>
    <s v="4/8,Shivaji nagar, Near City Diagnostic, Khansa Road, Gurgaon"/>
    <x v="3"/>
    <s v="Small Manufacturer"/>
    <s v="Furniture"/>
    <s v="Any available vehicle in market"/>
    <s v="Yes"/>
  </r>
  <r>
    <d v="2023-06-20T13:52:37"/>
    <x v="22"/>
    <x v="1"/>
    <m/>
    <s v="sabhishekkumar94@gmail.com"/>
    <s v="ULIP190083"/>
    <x v="4"/>
    <s v="VEE KAY INDUSTRIAL, CORP."/>
    <n v="9899180008"/>
    <s v="4/8, Shiva ji Nagar, Khandsa Road, Gurgaon"/>
    <x v="3"/>
    <s v="Distributor"/>
    <s v="Other"/>
    <s v="Own Vehicles"/>
    <s v="Yes"/>
  </r>
  <r>
    <d v="2023-06-20T13:56:34"/>
    <x v="22"/>
    <x v="1"/>
    <m/>
    <s v="sabhishekkumar94@gmail.com"/>
    <s v="ULIP190083"/>
    <x v="4"/>
    <s v="AHUJA TANDOOR &amp; KITCHEN EQUIPMENT"/>
    <n v="9811221394"/>
    <s v="4/4,Shivaji Nagar, Near Nangia Hospital, Khandsa Road, Gurgaon"/>
    <x v="3"/>
    <s v="Small Manufacturer"/>
    <s v="Other"/>
    <s v="Any available vehicle in market"/>
    <s v="Yes"/>
  </r>
  <r>
    <d v="2023-06-20T15:41:06"/>
    <x v="22"/>
    <x v="1"/>
    <m/>
    <s v="nitinp@handover.in"/>
    <s v="ULIP190080"/>
    <x v="3"/>
    <s v="Raveen Gupta"/>
    <n v="9311443386"/>
    <s v="Jkmraveen@gmail.com"/>
    <x v="2"/>
    <s v="Retailer"/>
    <s v="Construction Material"/>
    <s v="Any available vehicle in market"/>
    <s v="Yes"/>
  </r>
  <r>
    <d v="2023-06-20T15:43:48"/>
    <x v="22"/>
    <x v="1"/>
    <m/>
    <s v="nitinp@handover.in"/>
    <s v="ULIP190080"/>
    <x v="3"/>
    <s v="JKM Works"/>
    <n v="9311443386"/>
    <s v="G 4 Sector 9 noida"/>
    <x v="2"/>
    <s v="Distributor"/>
    <s v="Construction Material"/>
    <s v="Any available vehicle in market"/>
    <s v="Yes"/>
  </r>
  <r>
    <d v="2023-06-20T15:45:09"/>
    <x v="22"/>
    <x v="1"/>
    <m/>
    <s v="nitinp@handover.in"/>
    <s v="ULIP190080"/>
    <x v="3"/>
    <s v="A S Enterprises"/>
    <n v="8826033150"/>
    <s v="G 1 sector 9 Noida"/>
    <x v="2"/>
    <s v="Retailer"/>
    <s v="Construction Material"/>
    <s v="Any available vehicle in market"/>
    <s v="Yes"/>
  </r>
  <r>
    <d v="2023-06-20T15:46:11"/>
    <x v="22"/>
    <x v="1"/>
    <m/>
    <s v="nitinp@handover.in"/>
    <s v="ULIP190080"/>
    <x v="3"/>
    <s v="Divyam Sales Corporation"/>
    <n v="9250286970"/>
    <s v="F 62 sector 9 Noida"/>
    <x v="2"/>
    <s v="Retailer"/>
    <s v="Construction Material"/>
    <s v="Any available vehicle in market"/>
    <s v="Yes"/>
  </r>
  <r>
    <d v="2023-06-20T15:47:15"/>
    <x v="22"/>
    <x v="1"/>
    <m/>
    <s v="sabhishekkumar94@gmail.com"/>
    <s v="ULIP190083"/>
    <x v="4"/>
    <s v="Dayal Furniture"/>
    <n v="9911230927"/>
    <s v="4/4 Shivaji Nagar Khandsa Road Gurgaon"/>
    <x v="3"/>
    <s v="Small Manufacturer"/>
    <s v="Furniture"/>
    <s v="Any available vehicle in market"/>
    <s v="No"/>
  </r>
  <r>
    <d v="2023-06-20T15:48:05"/>
    <x v="22"/>
    <x v="1"/>
    <m/>
    <s v="nitinp@handover.in"/>
    <s v="ULIP190080"/>
    <x v="3"/>
    <s v="Anil Paint and Hardware Store"/>
    <n v="9818616699"/>
    <s v="F 64 sector 9 Noida"/>
    <x v="2"/>
    <s v="Retailer"/>
    <s v="Luxury Furniture"/>
    <s v="Any available vehicle in market"/>
    <s v="Maybe"/>
  </r>
  <r>
    <d v="2023-06-20T15:49:13"/>
    <x v="22"/>
    <x v="1"/>
    <m/>
    <s v="nitinp@handover.in"/>
    <s v="ULIP190080"/>
    <x v="3"/>
    <s v="K K Sanitation"/>
    <n v="9136034457"/>
    <s v="G 9 sector 9 Noida"/>
    <x v="2"/>
    <s v="Retailer"/>
    <s v="Construction Material"/>
    <s v="Any available vehicle in market"/>
    <s v="Yes"/>
  </r>
  <r>
    <d v="2023-06-20T15:49:41"/>
    <x v="22"/>
    <x v="1"/>
    <m/>
    <s v="sabhishekkumar94@gmail.com"/>
    <s v="ULIP190083"/>
    <x v="4"/>
    <s v="Super Furniture"/>
    <n v="9560586274"/>
    <s v="4/4 Shivaji Nagar Khandsa Road Gurgaon"/>
    <x v="3"/>
    <s v="Distributor"/>
    <s v="Furniture"/>
    <s v="Any available vehicle in market"/>
    <s v="Yes"/>
  </r>
  <r>
    <d v="2023-06-20T15:50:38"/>
    <x v="22"/>
    <x v="1"/>
    <m/>
    <s v="nitinp@handover.in"/>
    <s v="ULIP190080"/>
    <x v="3"/>
    <s v="The Ideal Home"/>
    <n v="9871623333"/>
    <s v="H 6 sector 9 Noida"/>
    <x v="2"/>
    <s v="Retailer"/>
    <s v="Luxury Furniture"/>
    <s v="Any available vehicle in market"/>
    <s v="Yes"/>
  </r>
  <r>
    <d v="2023-06-20T15:53:02"/>
    <x v="22"/>
    <x v="1"/>
    <m/>
    <s v="nitinp@handover.in"/>
    <s v="ULIP190080"/>
    <x v="3"/>
    <s v="J B industries"/>
    <n v="8860783835"/>
    <s v="D 156 sector 7 Noida"/>
    <x v="2"/>
    <s v="Retailer"/>
    <s v="Luxury Furniture"/>
    <s v="Any available vehicle in market"/>
    <s v="Maybe"/>
  </r>
  <r>
    <d v="2023-06-20T15:53:52"/>
    <x v="22"/>
    <x v="1"/>
    <m/>
    <s v="sabhishekkumar94@gmail.com"/>
    <s v="ULIP190083"/>
    <x v="4"/>
    <s v="Jain Electronics"/>
    <n v="9810359441"/>
    <s v="Shop no 55, Khandsa Road, Near Dr. Nagia Hospital, Gurgaon"/>
    <x v="3"/>
    <s v="Distributor"/>
    <s v="Other"/>
    <s v="Any available vehicle in market"/>
    <s v="Yes"/>
  </r>
  <r>
    <d v="2023-06-20T15:54:57"/>
    <x v="22"/>
    <x v="1"/>
    <m/>
    <s v="nitinp@handover.in"/>
    <s v="ULIP190080"/>
    <x v="3"/>
    <s v="Multiface Services"/>
    <n v="9311666355"/>
    <s v="G 115 sector 9"/>
    <x v="2"/>
    <s v="Distributor"/>
    <s v="Cloud Kitchen"/>
    <s v="Porter"/>
    <s v="Yes"/>
  </r>
  <r>
    <d v="2023-06-20T15:56:07"/>
    <x v="22"/>
    <x v="1"/>
    <m/>
    <s v="sabhishekkumar94@gmail.com"/>
    <s v="ULIP190083"/>
    <x v="4"/>
    <s v="Sagar Almirah"/>
    <n v="9818508611"/>
    <s v="Khandsa Road Gurgaon"/>
    <x v="3"/>
    <s v="Small Manufacturer"/>
    <s v="Other"/>
    <s v="Any available vehicle in market"/>
    <s v="Yes"/>
  </r>
  <r>
    <d v="2023-06-20T15:56:31"/>
    <x v="22"/>
    <x v="1"/>
    <m/>
    <s v="nitinp@handover.in"/>
    <s v="ULIP190080"/>
    <x v="3"/>
    <s v="Goel Paints and Tiles"/>
    <n v="9811466088"/>
    <s v="G 104 sector 9 Noida"/>
    <x v="2"/>
    <s v="Retailer"/>
    <s v="Tiles"/>
    <s v="Porter"/>
    <s v="Yes"/>
  </r>
  <r>
    <d v="2023-06-20T15:57:33"/>
    <x v="22"/>
    <x v="1"/>
    <m/>
    <s v="nitinp@handover.in"/>
    <s v="ULIP190080"/>
    <x v="3"/>
    <s v="Shree Shyam Timber"/>
    <n v="9818766566"/>
    <s v="G 116 sector 9 Noida"/>
    <x v="2"/>
    <s v="Retailer"/>
    <s v="Furniture"/>
    <s v="Porter"/>
    <s v="Yes"/>
  </r>
  <r>
    <d v="2023-06-21T13:38:58"/>
    <x v="23"/>
    <x v="1"/>
    <m/>
    <s v="sabhishekkumar94@gmail.com"/>
    <s v="ULIP190083"/>
    <x v="4"/>
    <s v="Surya motor company"/>
    <n v="7838181932"/>
    <s v="Sohna chock Gurgaon"/>
    <x v="3"/>
    <s v="Warehouse"/>
    <s v="Other"/>
    <s v="Any available vehicle in market"/>
    <s v="Yes"/>
  </r>
  <r>
    <d v="2023-06-21T14:21:31"/>
    <x v="23"/>
    <x v="1"/>
    <m/>
    <s v="sabhishekkumar94@gmail.com"/>
    <s v="ULIP190083"/>
    <x v="4"/>
    <s v="Vijya Sales (Surender Rawat)"/>
    <n v="8860602430"/>
    <s v="Opp.Sohna Chock , Near Harish bakery, Gurgaon"/>
    <x v="3"/>
    <s v="Distributor"/>
    <s v="Other"/>
    <s v="Any available vehicle in market"/>
    <s v="Yes"/>
  </r>
  <r>
    <d v="2023-06-21T14:57:57"/>
    <x v="23"/>
    <x v="1"/>
    <m/>
    <s v="sabhishekkumar94@gmail.com"/>
    <s v="ULIP190083"/>
    <x v="4"/>
    <s v="Sumit Enterprises"/>
    <n v="9267966856"/>
    <s v="Shop no 3 , Ullawas Dhani, Sec 62"/>
    <x v="3"/>
    <s v="Distributor"/>
    <s v="Other"/>
    <s v="Any available vehicle in market"/>
    <s v="Yes"/>
  </r>
  <r>
    <d v="2023-06-21T15:00:02"/>
    <x v="23"/>
    <x v="1"/>
    <m/>
    <s v="sabhishekkumar94@gmail.com"/>
    <s v="ULIP190083"/>
    <x v="4"/>
    <s v="Sumit Enterprises"/>
    <n v="9773650525"/>
    <s v="60/16Bada Bazar, /Sohna Chock, Gurgaon"/>
    <x v="3"/>
    <s v="Distributor"/>
    <s v="Other"/>
    <s v="Any available vehicle in market"/>
    <s v="Yes"/>
  </r>
  <r>
    <d v="2023-06-21T15:02:30"/>
    <x v="23"/>
    <x v="1"/>
    <m/>
    <s v="sabhishekkumar94@gmail.com"/>
    <s v="ULIP190083"/>
    <x v="4"/>
    <s v="Deepak Trading co."/>
    <n v="9810158231"/>
    <s v="Sohna Adda Chock, Basai Road, Bada Bazar, Gurgaon"/>
    <x v="3"/>
    <s v="Distributor"/>
    <s v="Other"/>
    <s v="Own Vehicles"/>
    <s v="Yes"/>
  </r>
  <r>
    <d v="2023-06-21T15:19:31"/>
    <x v="23"/>
    <x v="1"/>
    <m/>
    <s v="sabhishekkumar94@gmail.com"/>
    <s v="ULIP190083"/>
    <x v="4"/>
    <s v="Agarwal pipe and Tirpal Store"/>
    <n v="9899409410"/>
    <s v="Shop no 2 Ground floor Krishna palace, Bada Bazar, Gurgaon"/>
    <x v="3"/>
    <s v="Distributor"/>
    <s v="Other"/>
    <s v="Any available vehicle in market"/>
    <s v="Yes"/>
  </r>
  <r>
    <d v="2023-06-21T16:04:35"/>
    <x v="23"/>
    <x v="1"/>
    <m/>
    <s v="nitinp@handover.in"/>
    <s v="ULIP190080"/>
    <x v="3"/>
    <s v="Maa Gayatri Timber and plywood"/>
    <n v="9313209692"/>
    <s v="G 103 sector 9 Noida"/>
    <x v="2"/>
    <s v="Retailer"/>
    <s v="Furniture"/>
    <s v="Any available vehicle in market"/>
    <s v="Yes"/>
  </r>
  <r>
    <d v="2023-06-21T16:10:59"/>
    <x v="23"/>
    <x v="1"/>
    <m/>
    <s v="nitinp@handover.in"/>
    <s v="ULIP190080"/>
    <x v="3"/>
    <s v="Shri Jagdamba Plywood"/>
    <n v="7568716175"/>
    <s v="G 105 sector 9 Noida"/>
    <x v="2"/>
    <s v="Retailer"/>
    <s v="Furniture"/>
    <s v="Any available vehicle in market"/>
    <s v="Yes"/>
  </r>
  <r>
    <d v="2023-06-21T16:57:21"/>
    <x v="23"/>
    <x v="1"/>
    <m/>
    <s v="nitinp@handover.in"/>
    <s v="ULIP190080"/>
    <x v="3"/>
    <s v="Bharat electricals and appliances"/>
    <n v="9911166425"/>
    <s v="G 109 sector 9 Noida"/>
    <x v="2"/>
    <s v="Retailer"/>
    <s v="Electronic"/>
    <s v="Any available vehicle in market"/>
    <s v="Yes"/>
  </r>
  <r>
    <d v="2023-06-21T22:18:45"/>
    <x v="23"/>
    <x v="1"/>
    <m/>
    <s v="fa8802528717@gmail.com"/>
    <s v="ULIP190085"/>
    <x v="5"/>
    <s v="Iqra furniture"/>
    <n v="9479212361"/>
    <s v="C5 Plot no 1 Indirapuram"/>
    <x v="4"/>
    <s v="Small Manufacturer"/>
    <s v="Furniture"/>
    <s v="Own Vehicles"/>
    <s v="Yes"/>
  </r>
  <r>
    <d v="2023-06-21T22:19:13"/>
    <x v="23"/>
    <x v="1"/>
    <m/>
    <s v="fa8802528717@gmail.com"/>
    <s v="ULIP190085"/>
    <x v="5"/>
    <s v="Manoj traders"/>
    <n v="9478216281"/>
    <s v="C3 sector 3 vaishali"/>
    <x v="4"/>
    <s v="Retailer"/>
    <s v="Furniture"/>
    <s v="Own Vehicles"/>
    <s v="Yes"/>
  </r>
  <r>
    <d v="2023-06-21T22:19:46"/>
    <x v="23"/>
    <x v="1"/>
    <m/>
    <s v="fa8802528717@gmail.com"/>
    <s v="ULIP190085"/>
    <x v="5"/>
    <s v="Tatum surgicals"/>
    <n v="9749961828"/>
    <s v="Plot no 1 sector 1 vaishali"/>
    <x v="4"/>
    <s v="Retailer"/>
    <s v="Luxury Furniture"/>
    <s v="Own Vehicles"/>
    <s v="Yes"/>
  </r>
  <r>
    <d v="2023-06-21T22:20:09"/>
    <x v="23"/>
    <x v="1"/>
    <m/>
    <s v="fa8802528717@gmail.com"/>
    <s v="ULIP190085"/>
    <x v="5"/>
    <s v="Umesh transport"/>
    <n v="9479212418"/>
    <s v="Vaishali"/>
    <x v="4"/>
    <s v="Small Manufacturer"/>
    <s v="Cloud Kitchen"/>
    <s v="Any available vehicle in market"/>
    <s v="Yes"/>
  </r>
  <r>
    <d v="2023-06-21T22:20:44"/>
    <x v="23"/>
    <x v="1"/>
    <m/>
    <s v="fa8802528717@gmail.com"/>
    <s v="ULIP190085"/>
    <x v="5"/>
    <s v="Manoj furniture"/>
    <n v="9731916271"/>
    <s v="Plot no 1 sector 1 vaishali"/>
    <x v="4"/>
    <s v="Distributor"/>
    <s v="Furniture"/>
    <s v="Own Vehicles"/>
    <s v="Yes"/>
  </r>
  <r>
    <d v="2023-06-21T22:23:13"/>
    <x v="23"/>
    <x v="1"/>
    <m/>
    <s v="fa8802528717@gmail.com"/>
    <s v="ULIP190085"/>
    <x v="5"/>
    <s v="Harsh furniture"/>
    <n v="8397212318"/>
    <s v="Plot no 12 sector 1 vaishali"/>
    <x v="4"/>
    <s v="Retailer"/>
    <s v="Luxury Furniture"/>
    <s v="Own Vehicles"/>
    <s v="Yes"/>
  </r>
  <r>
    <d v="2023-06-21T22:23:45"/>
    <x v="23"/>
    <x v="1"/>
    <m/>
    <s v="fa8802528717@gmail.com"/>
    <s v="ULIP190085"/>
    <x v="5"/>
    <s v="Jatin furniture"/>
    <n v="8820186171"/>
    <s v="Plot no 1 sector 2 vaishli"/>
    <x v="4"/>
    <s v="Retailer"/>
    <s v="Luxury Furniture"/>
    <s v="Own Vehicles"/>
    <s v="Yes"/>
  </r>
  <r>
    <d v="2023-06-21T22:24:18"/>
    <x v="23"/>
    <x v="1"/>
    <m/>
    <s v="fa8802528717@gmail.com"/>
    <s v="ULIP190085"/>
    <x v="5"/>
    <n v="9821916271"/>
    <s v="Geeta house"/>
    <s v="Plot no 2 vaishali"/>
    <x v="5"/>
    <s v="Retailer"/>
    <s v="Glass and bottle"/>
    <s v="Own Vehicles"/>
    <s v="Yes"/>
  </r>
  <r>
    <d v="2023-06-21T22:24:46"/>
    <x v="23"/>
    <x v="1"/>
    <m/>
    <s v="fa8802528717@gmail.com"/>
    <s v="ULIP190085"/>
    <x v="5"/>
    <s v="Umesh house furniture"/>
    <n v="9371915271"/>
    <s v="Plot no 12 sector 1 vaishali"/>
    <x v="4"/>
    <s v="Retailer"/>
    <s v="Luxury Furniture"/>
    <s v="Own Vehicles"/>
    <s v="Yes"/>
  </r>
  <r>
    <d v="2023-06-21T22:25:14"/>
    <x v="23"/>
    <x v="1"/>
    <m/>
    <s v="fa8802528717@gmail.com"/>
    <s v="ULIP190085"/>
    <x v="5"/>
    <s v="Yogesh house"/>
    <n v="9271816371"/>
    <s v="Plot no 1 vaishali"/>
    <x v="4"/>
    <s v="Retailer"/>
    <s v="Luxury Furniture"/>
    <s v="Own Vehicles"/>
    <s v="Yes"/>
  </r>
  <r>
    <d v="2023-06-21T22:25:56"/>
    <x v="23"/>
    <x v="1"/>
    <m/>
    <s v="fa8802528717@gmail.com"/>
    <s v="ULIP190085"/>
    <x v="5"/>
    <s v="Tiles &amp; marbles seema"/>
    <n v="9371962715"/>
    <s v="Plot !9 718 sector vaishli"/>
    <x v="4"/>
    <s v="Retailer"/>
    <s v="Furniture"/>
    <s v="Own Vehicles"/>
    <s v="No"/>
  </r>
  <r>
    <d v="2023-06-21T22:26:29"/>
    <x v="23"/>
    <x v="1"/>
    <m/>
    <s v="fa8802528717@gmail.com"/>
    <s v="ULIP190085"/>
    <x v="5"/>
    <s v="House tiles and marbles"/>
    <n v="7492913471"/>
    <s v="Plot no 28 Seo 1 vaishali"/>
    <x v="4"/>
    <s v="Small Manufacturer"/>
    <s v="Furniture"/>
    <s v="Own Vehicles"/>
    <s v="Yes"/>
  </r>
  <r>
    <d v="2023-06-22T18:12:50"/>
    <x v="24"/>
    <x v="1"/>
    <m/>
    <s v="sabhishekkumar94@gmail.com"/>
    <s v="ULIP190083"/>
    <x v="4"/>
    <s v="Samrat Traders (The Aluminium Shop)"/>
    <n v="8826062689"/>
    <s v="Bada Bazar Basai Road, Gurgaon"/>
    <x v="3"/>
    <s v="Distributor"/>
    <s v="Other"/>
    <s v="Any available vehicle in market"/>
    <s v="Yes"/>
  </r>
  <r>
    <d v="2023-06-22T18:16:12"/>
    <x v="24"/>
    <x v="1"/>
    <m/>
    <s v="sabhishekkumar94@gmail.com"/>
    <s v="ULIP190083"/>
    <x v="4"/>
    <s v="Kalra Electricals"/>
    <s v="9811 281187"/>
    <s v="Shop no 815/816, Bada Bazar Basai Road Gurgaon"/>
    <x v="3"/>
    <s v="Distributor"/>
    <s v="Other"/>
    <s v="Any available vehicle in market"/>
    <s v="Yes"/>
  </r>
  <r>
    <d v="2023-06-22T18:18:51"/>
    <x v="24"/>
    <x v="1"/>
    <m/>
    <s v="sabhishekkumar94@gmail.com"/>
    <s v="ULIP190083"/>
    <x v="4"/>
    <s v="GIASI RAM RAMESH CHAND"/>
    <n v="9136221926"/>
    <s v="Bada Bazar Basai Road Gurgaon"/>
    <x v="3"/>
    <s v="Distributor"/>
    <s v="Other"/>
    <s v="Any available vehicle in market"/>
    <s v="Yes"/>
  </r>
  <r>
    <d v="2023-06-22T18:25:02"/>
    <x v="24"/>
    <x v="1"/>
    <m/>
    <s v="sabhishekkumar94@gmail.com"/>
    <s v="ULIP190083"/>
    <x v="4"/>
    <s v="Kapil Traders"/>
    <n v="9810296084"/>
    <s v="Bhuteshwar Mandir Basai Road Gurgaon"/>
    <x v="3"/>
    <s v="Distributor"/>
    <s v="Other"/>
    <s v="Any available vehicle in market"/>
    <s v="Yes"/>
  </r>
  <r>
    <d v="2023-06-22T18:28:00"/>
    <x v="24"/>
    <x v="1"/>
    <m/>
    <s v="sabhishekkumar94@gmail.com"/>
    <s v="ULIP190083"/>
    <x v="4"/>
    <s v="Sethi electrical sethi interprises"/>
    <n v="9716047273"/>
    <s v="Shop no 508/14, Bhuteshwar Mandir Basai Road Gurgaon"/>
    <x v="3"/>
    <s v="Distributor"/>
    <s v="Other"/>
    <s v="Any available vehicle in market"/>
    <s v="No"/>
  </r>
  <r>
    <d v="2023-06-22T18:30:26"/>
    <x v="24"/>
    <x v="1"/>
    <m/>
    <s v="sabhishekkumar94@gmail.com"/>
    <s v="ULIP190083"/>
    <x v="4"/>
    <s v="Voltage Total Electrical Solution"/>
    <n v="9415166171"/>
    <s v="820/16, Bada bajar Basai Road Gurgaon"/>
    <x v="3"/>
    <s v="Distributor"/>
    <s v="Other"/>
    <s v="Any available vehicle in market"/>
    <s v="Yes"/>
  </r>
  <r>
    <d v="2023-06-22T18:32:53"/>
    <x v="24"/>
    <x v="1"/>
    <m/>
    <s v="sabhishekkumar94@gmail.com"/>
    <s v="ULIP190083"/>
    <x v="4"/>
    <s v="Sian Sanitary"/>
    <n v="9891266852"/>
    <s v="Bada bajar Basai Road Gurgaon"/>
    <x v="3"/>
    <s v="Distributor"/>
    <s v="Other"/>
    <s v="Any available vehicle in market"/>
    <s v="Yes"/>
  </r>
  <r>
    <d v="2023-06-22T18:35:09"/>
    <x v="24"/>
    <x v="1"/>
    <m/>
    <s v="sabhishekkumar94@gmail.com"/>
    <s v="ULIP190083"/>
    <x v="4"/>
    <s v="Rao Timbers"/>
    <n v="9818080163"/>
    <s v="Bada bajar Basai Road Gurgaon"/>
    <x v="3"/>
    <s v="Distributor"/>
    <s v="Other"/>
    <s v="Any available vehicle in market"/>
    <s v="Yes"/>
  </r>
  <r>
    <d v="2023-06-22T18:39:33"/>
    <x v="24"/>
    <x v="1"/>
    <m/>
    <s v="fa8802528717@gmail.com"/>
    <s v="ULIP190085"/>
    <x v="5"/>
    <s v="Mahi Ji stationey store"/>
    <n v="9854112392"/>
    <s v="HRC Shopping Complex, LG-14, Vaibhav Khand, Indirapuram, Ghaziabad, Uttar Pradesh 201014"/>
    <x v="4"/>
    <s v="Distributor"/>
    <s v="Glass and bottle"/>
    <s v="Porter"/>
    <s v="Yes"/>
  </r>
  <r>
    <d v="2023-06-22T18:40:32"/>
    <x v="24"/>
    <x v="1"/>
    <m/>
    <s v="fa8802528717@gmail.com"/>
    <s v="ULIP190085"/>
    <x v="5"/>
    <s v="KH Furniture House"/>
    <n v="9521485126"/>
    <s v="Road, 65-66 B, Kala Pathar Rd, Nyay Khand 2, Indirapuram, Ghaziabad, Uttar Pradesh 201014"/>
    <x v="4"/>
    <s v="Small Manufacturer"/>
    <s v="Wood and Plywood"/>
    <s v="Porter"/>
    <s v="Yes"/>
  </r>
  <r>
    <d v="2023-06-22T18:41:07"/>
    <x v="24"/>
    <x v="1"/>
    <m/>
    <s v="fa8802528717@gmail.com"/>
    <s v="ULIP190085"/>
    <x v="5"/>
    <s v="Ashee furniture house"/>
    <n v="9521029620"/>
    <s v="Plot No.253, Ground Floor, Shakti Khand-3, Indirapuram, Ghaziabad"/>
    <x v="4"/>
    <s v="Warehouse"/>
    <s v="Industrial Products"/>
    <s v="Porter"/>
    <s v="Yes"/>
  </r>
  <r>
    <d v="2023-06-22T18:41:40"/>
    <x v="24"/>
    <x v="1"/>
    <m/>
    <s v="fa8802528717@gmail.com"/>
    <s v="ULIP190085"/>
    <x v="5"/>
    <s v="mad over brands deals"/>
    <n v="8521036598"/>
    <s v="Plot No. 8, Kala Pathar Rd, Niti Khand I, Indirapuram, Ghaziabad, Uttar Pradesh 201014"/>
    <x v="4"/>
    <s v="Distributor"/>
    <s v="Wood and Plywood"/>
    <s v="Own Vehicles"/>
    <s v="Yes"/>
  </r>
  <r>
    <d v="2023-06-22T18:42:12"/>
    <x v="24"/>
    <x v="1"/>
    <m/>
    <s v="fa8802528717@gmail.com"/>
    <s v="ULIP190085"/>
    <x v="5"/>
    <s v="Pantaloons store"/>
    <n v="8521485023"/>
    <s v="#9, Pantaloons Division, Shop No 11 - 15 Level 2, Plot - 9, Vaibhav Khand, Indirapuram, Ghaziabad, Uttar Pradesh"/>
    <x v="4"/>
    <s v="Small Manufacturer"/>
    <s v="Cloud Kitchen"/>
    <s v="Permanent contractual vehicles"/>
    <s v="Yes"/>
  </r>
  <r>
    <d v="2023-06-22T18:42:53"/>
    <x v="24"/>
    <x v="1"/>
    <m/>
    <s v="fa8802528717@gmail.com"/>
    <s v="ULIP190085"/>
    <x v="5"/>
    <s v="hariom furniture"/>
    <n v="9521596320"/>
    <s v="560-G, Nyay Khand-II, Indirapuram, opposite Nathu Sweets, Ghaziabad, Uttar Pradesh"/>
    <x v="4"/>
    <s v="Retailer"/>
    <s v="Furniture"/>
    <s v="Porter"/>
    <s v="Yes"/>
  </r>
  <r>
    <d v="2023-06-22T18:43:32"/>
    <x v="24"/>
    <x v="1"/>
    <m/>
    <s v="fa8802528717@gmail.com"/>
    <s v="ULIP190085"/>
    <x v="5"/>
    <s v="A-one furniture house"/>
    <n v="9501458825"/>
    <s v="Shop No. 23, Shipra Riviera Market Complex, Near Gate No. 1, Indirapuram, Ghaziabad, Uttar Pradesh"/>
    <x v="4"/>
    <s v="Small Manufacturer"/>
    <s v="Grocery Items"/>
    <s v="Own Vehicles"/>
    <s v="Yes"/>
  </r>
  <r>
    <d v="2023-06-22T18:45:03"/>
    <x v="24"/>
    <x v="1"/>
    <m/>
    <s v="fa8802528717@gmail.com"/>
    <s v="ULIP190085"/>
    <x v="5"/>
    <s v="Archioes furniture luxires"/>
    <n v="9510285210"/>
    <s v="28, F.F., CENTRAL MARKET, Shipra Suncity, Indirapuram, Ghaziabad, Uttar Pradesh 201"/>
    <x v="4"/>
    <s v="Small Manufacturer"/>
    <s v="Luxury Furniture"/>
    <s v="Any available vehicle in market"/>
    <s v="Yes"/>
  </r>
  <r>
    <d v="2023-06-22T18:45:44"/>
    <x v="24"/>
    <x v="1"/>
    <m/>
    <s v="fa8802528717@gmail.com"/>
    <s v="ULIP190085"/>
    <x v="5"/>
    <s v="onaxe furniture house"/>
    <n v="9521052685"/>
    <s v="Plot No. 6, Upper Ground Floor-Front Side, near Mangal Chowk, Niti Khand I, Indirapuram"/>
    <x v="4"/>
    <s v="Distributor"/>
    <s v="Glass and bottle"/>
    <s v="Permanent contractual vehicles"/>
    <s v="Yes"/>
  </r>
  <r>
    <d v="2023-06-22T18:46:18"/>
    <x v="24"/>
    <x v="1"/>
    <m/>
    <s v="fa8802528717@gmail.com"/>
    <s v="ULIP190085"/>
    <x v="5"/>
    <s v="jatin furniture house"/>
    <n v="8521096523"/>
    <s v="J9X9+5MJ, Shakti Khand 4, Indirapuram, Ghaziabad, Uttar Pradesh 201014"/>
    <x v="4"/>
    <s v="Distributor"/>
    <s v="Grocery Items"/>
    <s v="Own Vehicles"/>
    <s v="Yes"/>
  </r>
  <r>
    <d v="2023-06-22T18:47:00"/>
    <x v="24"/>
    <x v="1"/>
    <m/>
    <s v="fa8802528717@gmail.com"/>
    <s v="ULIP190085"/>
    <x v="5"/>
    <s v="harsh furniture houyse"/>
    <n v="9524296320"/>
    <s v="IHC First Floor, Mob - 6361646909, Plot No- 367, Indirapuram Habitat Centre, 16, Ahinsa Khand 1, Indirapuram"/>
    <x v="4"/>
    <s v="Small Manufacturer"/>
    <s v="Luxury Furniture"/>
    <s v="Own Vehicles"/>
    <s v="No"/>
  </r>
  <r>
    <d v="2023-06-23T19:35:39"/>
    <x v="25"/>
    <x v="1"/>
    <m/>
    <s v="fa8802528717@gmail.com"/>
    <s v="ULIP190085"/>
    <x v="5"/>
    <s v="manoj article store"/>
    <n v="9895852421"/>
    <s v="M96H+P2Q, Sector 5, Vasundhara, Ghaziabad, Uttar Pradesh 201012"/>
    <x v="4"/>
    <s v="Small Manufacturer"/>
    <s v="Grocery Items"/>
    <s v="Own Vehicles"/>
    <s v="Yes"/>
  </r>
  <r>
    <d v="2023-06-23T19:36:33"/>
    <x v="25"/>
    <x v="1"/>
    <m/>
    <s v="fa8802528717@gmail.com"/>
    <s v="ULIP190085"/>
    <x v="5"/>
    <s v="raju furniture store"/>
    <n v="9521058421"/>
    <s v="M937+F77, Sector 13, Vasundhara, Ghaziabad, Uttar Pradesh 201012"/>
    <x v="4"/>
    <s v="Small Manufacturer"/>
    <s v="Luxury Furniture"/>
    <s v="Any available vehicle in market"/>
    <s v="Yes"/>
  </r>
  <r>
    <d v="2023-06-23T19:37:02"/>
    <x v="25"/>
    <x v="1"/>
    <m/>
    <s v="fa8802528717@gmail.com"/>
    <s v="ULIP190085"/>
    <x v="5"/>
    <s v="jatin tiles &amp; marbles"/>
    <n v="8541296520"/>
    <s v="4054, 4 A RWA, Sector 4A, Vasundhara, Ghaziabad, Uttar Pradesh 201012"/>
    <x v="4"/>
    <s v="Warehouse"/>
    <s v="Tobacco"/>
    <s v="Permanent contractual vehicles"/>
    <s v="Yes"/>
  </r>
  <r>
    <d v="2023-06-23T19:37:35"/>
    <x v="25"/>
    <x v="1"/>
    <m/>
    <s v="fa8802528717@gmail.com"/>
    <s v="ULIP190085"/>
    <x v="5"/>
    <s v="usha tiles &amp; marbles"/>
    <n v="8512574203"/>
    <s v="near Bhagwan Parshuram Chowk, Pocket B, Sector 16, Vasundhara, Ghaziabad, U"/>
    <x v="4"/>
    <s v="Retailer"/>
    <s v="Wood and Plywood"/>
    <s v="Porter"/>
    <s v="Yes"/>
  </r>
  <r>
    <d v="2023-06-23T19:39:25"/>
    <x v="25"/>
    <x v="1"/>
    <m/>
    <s v="fa8802528717@gmail.com"/>
    <s v="ULIP190085"/>
    <x v="5"/>
    <s v="Kamal Furniture store"/>
    <n v="8784125896"/>
    <s v="15/305, Sector 15, Vasundhara, Ghaziabad,"/>
    <x v="4"/>
    <s v="Small Manufacturer"/>
    <s v="Glass and bottle"/>
    <s v="Porter"/>
    <s v="Yes"/>
  </r>
  <r>
    <d v="2023-06-23T19:40:03"/>
    <x v="25"/>
    <x v="1"/>
    <m/>
    <s v="fa8802528717@gmail.com"/>
    <s v="ULIP190085"/>
    <x v="5"/>
    <s v="harsh store and furniture mart"/>
    <n v="7521036597"/>
    <s v="239, Sector 2B, Vasundhara, Ghaziabad, Uttar Prad"/>
    <x v="4"/>
    <s v="Distributor"/>
    <s v="Wood and Plywood"/>
    <s v="All of the above"/>
    <s v="Yes"/>
  </r>
  <r>
    <d v="2023-06-23T19:40:33"/>
    <x v="25"/>
    <x v="1"/>
    <m/>
    <s v="fa8802528717@gmail.com"/>
    <s v="ULIP190085"/>
    <x v="5"/>
    <s v="chetan store"/>
    <n v="8541202596"/>
    <s v="12/513, Mavi Complex, Vasundhara, below Dominoz, Ghaziabad,"/>
    <x v="4"/>
    <s v="Warehouse"/>
    <s v="Cloud Kitchen"/>
    <s v="Own Vehicles"/>
    <s v="Yes"/>
  </r>
  <r>
    <d v="2023-06-23T19:43:31"/>
    <x v="25"/>
    <x v="1"/>
    <m/>
    <s v="fa8802528717@gmail.com"/>
    <s v="ULIP190085"/>
    <x v="5"/>
    <s v="neeraj store and mart"/>
    <n v="7512695528"/>
    <s v="M98F+8GG, Adarsh Park Main Gate, Sector 6, Vasundhara, Ghaziabad,"/>
    <x v="4"/>
    <s v="Small Manufacturer"/>
    <s v="Luxury Furniture"/>
    <s v="Own Vehicles"/>
    <s v="Yes"/>
  </r>
  <r>
    <d v="2023-06-24T21:53:33"/>
    <x v="26"/>
    <x v="1"/>
    <m/>
    <s v="purinitin902@gmail.com"/>
    <s v="ULIP190080"/>
    <x v="3"/>
    <s v="Dharma Trading Company"/>
    <n v="9810423979"/>
    <s v="D 150 yadav market sector 51"/>
    <x v="2"/>
    <s v="Distributor"/>
    <s v="Elecricals"/>
    <s v="Any available vehicle in market"/>
    <s v="Yes"/>
  </r>
  <r>
    <d v="2023-06-24T22:03:05"/>
    <x v="26"/>
    <x v="1"/>
    <m/>
    <s v="sabhishekkumar94@gmail.com"/>
    <s v="ULIP190083"/>
    <x v="4"/>
    <s v="Bansal khad store"/>
    <n v="9811468090"/>
    <s v="Near bhuteshwar Mandir Bada bajar Gurgaon"/>
    <x v="3"/>
    <s v="Distributor"/>
    <s v="Other"/>
    <s v="Any available vehicle in market"/>
    <s v="Yes"/>
  </r>
  <r>
    <d v="2023-06-24T22:06:05"/>
    <x v="26"/>
    <x v="1"/>
    <m/>
    <s v="sabhishekkumar94@gmail.com"/>
    <s v="ULIP190083"/>
    <x v="4"/>
    <s v="IAN ENTERPRISES"/>
    <n v="9810300753"/>
    <s v="Prem Nagar Bada bajar Vasai Road Gurgaon"/>
    <x v="3"/>
    <s v="Distributor"/>
    <s v="Other"/>
    <s v="Any available vehicle in market"/>
    <s v="Yes"/>
  </r>
  <r>
    <d v="2023-06-24T22:07:44"/>
    <x v="26"/>
    <x v="1"/>
    <m/>
    <s v="sabhishekkumar94@gmail.com"/>
    <s v="ULIP190083"/>
    <x v="4"/>
    <s v="Laxmi Traders"/>
    <n v="9868822169"/>
    <s v="Bada bajar Vasai Road Gurgaon"/>
    <x v="3"/>
    <s v="Distributor"/>
    <s v="Other"/>
    <s v="Any available vehicle in market"/>
    <s v="Yes"/>
  </r>
  <r>
    <d v="2023-06-24T22:09:04"/>
    <x v="26"/>
    <x v="1"/>
    <m/>
    <s v="sabhishekkumar94@gmail.com"/>
    <s v="ULIP190083"/>
    <x v="4"/>
    <s v="Vishnu Traders"/>
    <n v="9990885237"/>
    <s v="Bada bajar Basai Road Gurgaon"/>
    <x v="3"/>
    <s v="Distributor"/>
    <s v="Other"/>
    <s v="Any available vehicle in market"/>
    <s v="Yes"/>
  </r>
  <r>
    <d v="2023-06-26T19:02:13"/>
    <x v="27"/>
    <x v="1"/>
    <m/>
    <s v="fa8802528717@gmail.com"/>
    <s v="ULIP190085"/>
    <x v="5"/>
    <s v="osama furniture store"/>
    <n v="9541285210"/>
    <s v="Kala Pathar Rd, Niti Khand I, Indirapuram, Ghaziabad, Uttar Pradesh"/>
    <x v="4"/>
    <s v="Small Manufacturer"/>
    <s v="Luxury Furniture"/>
    <s v="Own Vehicles"/>
    <s v="Yes"/>
  </r>
  <r>
    <d v="2023-06-26T19:03:21"/>
    <x v="27"/>
    <x v="1"/>
    <m/>
    <s v="fa8802528717@gmail.com"/>
    <s v="ULIP190085"/>
    <x v="5"/>
    <s v="bharat furniture store"/>
    <n v="8510285620"/>
    <s v="SHOP NO.1082, Kala Pathar Rd, Niti Khand I, Indirapuram, INDIRAPURAM,"/>
    <x v="4"/>
    <s v="Small Manufacturer"/>
    <s v="Furniture"/>
    <s v="Own Vehicles"/>
    <s v="Yes"/>
  </r>
  <r>
    <d v="2023-06-26T19:04:33"/>
    <x v="27"/>
    <x v="1"/>
    <m/>
    <s v="fa8802528717@gmail.com"/>
    <s v="ULIP190085"/>
    <x v="5"/>
    <s v="FURNITURE PARADISE"/>
    <s v="18, Niti Khand 3, Indirapuram, Ghaziabad, Uttar Pradesh 20101"/>
    <n v="9521148521"/>
    <x v="4"/>
    <s v="Small Manufacturer"/>
    <s v="Luxury Furniture"/>
    <s v="Own Vehicles"/>
    <s v="Yes"/>
  </r>
  <r>
    <d v="2023-06-26T19:05:24"/>
    <x v="27"/>
    <x v="1"/>
    <m/>
    <s v="fa8802528717@gmail.com"/>
    <s v="ULIP190085"/>
    <x v="5"/>
    <s v="JATIN FURNITRUREW STRORE"/>
    <n v="9724509712"/>
    <s v="Shipra Riviera Tower, Shop no 13 ,gate no2 open basement, Gyan Khand III, Indirapuram, Ghaziabad, U"/>
    <x v="4"/>
    <s v="Small Manufacturer"/>
    <s v="Luxury Furniture"/>
    <s v="Own Vehicles"/>
    <s v="Yes"/>
  </r>
  <r>
    <d v="2023-06-26T19:05:54"/>
    <x v="27"/>
    <x v="1"/>
    <m/>
    <s v="fa8802528717@gmail.com"/>
    <s v="ULIP190085"/>
    <x v="5"/>
    <s v="SHARMA TRADERS"/>
    <n v="7942579525"/>
    <s v="Plot No. 1079, near, Orange County, Niti Khand I, Indirapuram, Ghaziabad, Ut"/>
    <x v="4"/>
    <s v="Small Manufacturer"/>
    <s v="Automotive Parts"/>
    <s v="Own Vehicles"/>
    <s v="Yes"/>
  </r>
  <r>
    <d v="2023-06-26T19:06:44"/>
    <x v="27"/>
    <x v="1"/>
    <m/>
    <s v="fa8802528717@gmail.com"/>
    <s v="ULIP190085"/>
    <x v="5"/>
    <s v="STUDIO PEPERFLY"/>
    <n v="8521059620"/>
    <s v="No 959, Hall No 1, 1st Floor, Niti Khand I, Indirapuram, Ghaziabad, Uttar Pradesh"/>
    <x v="4"/>
    <s v="Small Manufacturer"/>
    <s v="Luxury Furniture"/>
    <s v="Own Vehicles"/>
    <s v="Yes"/>
  </r>
  <r>
    <d v="2023-06-26T19:09:12"/>
    <x v="27"/>
    <x v="1"/>
    <m/>
    <s v="fa8802528717@gmail.com"/>
    <s v="ULIP190085"/>
    <x v="5"/>
    <s v="DREAMS FURNITURE"/>
    <n v="9521032595"/>
    <s v="plot no 105, 2, Gyan Khand 1, near snt Thomas school, Gyan Khand 1, Indirapuram, Ghaziabad,"/>
    <x v="4"/>
    <s v="Small Manufacturer"/>
    <s v="Wood and Plywood"/>
    <s v="Own Vehicles"/>
    <s v="Yes"/>
  </r>
  <r>
    <d v="2023-06-26T19:09:53"/>
    <x v="27"/>
    <x v="1"/>
    <m/>
    <s v="fa8802528717@gmail.com"/>
    <s v="ULIP190085"/>
    <x v="5"/>
    <s v="NILKAMAL FURNITURE STORE"/>
    <n v="7521035962"/>
    <s v="Plot No. 3, Kala Pathar Rd, adjoining Liberty Showroom &amp; Mahindra First Cry Store, Niti Khand I,"/>
    <x v="4"/>
    <s v="Small Manufacturer"/>
    <s v="Grocery Items"/>
    <s v="Own Vehicles"/>
    <s v="Yes"/>
  </r>
  <r>
    <d v="2023-06-28T07:49:01"/>
    <x v="28"/>
    <x v="1"/>
    <m/>
    <s v="kumarabhishek23577@gmail.com"/>
    <s v="ULIP190083"/>
    <x v="4"/>
    <s v="Shree Balaji Traders"/>
    <n v="9540815932"/>
    <s v="Sohna road Badshahpur"/>
    <x v="3"/>
    <s v="Distributor"/>
    <s v="Other"/>
    <s v="Any available vehicle in market"/>
    <s v="Yes"/>
  </r>
  <r>
    <d v="2023-06-28T07:53:24"/>
    <x v="28"/>
    <x v="1"/>
    <m/>
    <s v="kumarabhishek23577@gmail.com"/>
    <s v="ULIP190083"/>
    <x v="4"/>
    <s v="Aditya Express Cargo"/>
    <n v="9310622123"/>
    <s v="Kherki Daula NH 8, Gurgaon"/>
    <x v="3"/>
    <s v="Carry Forward Agent"/>
    <s v="Other"/>
    <s v="Any available vehicle in market"/>
    <s v="Yes"/>
  </r>
  <r>
    <d v="2023-06-28T07:56:18"/>
    <x v="28"/>
    <x v="1"/>
    <m/>
    <s v="kumarabhishek23577@gmail.com"/>
    <s v="ULIP190083"/>
    <x v="4"/>
    <s v="Chandan Goyal"/>
    <n v="7011996947"/>
    <s v="M G Road Sikanderpur Gurgaon"/>
    <x v="3"/>
    <s v="Distributor"/>
    <s v="Other"/>
    <s v="Any available vehicle in market"/>
    <s v="Yes"/>
  </r>
  <r>
    <d v="2023-06-28T07:58:54"/>
    <x v="28"/>
    <x v="1"/>
    <m/>
    <s v="kumarabhishek23577@gmail.com"/>
    <s v="ULIP190083"/>
    <x v="4"/>
    <s v="Bath Style"/>
    <n v="8285171771"/>
    <s v="Sikanderpur Market Gurgaon"/>
    <x v="3"/>
    <s v="Distributor"/>
    <s v="Other"/>
    <s v="Any available vehicle in market"/>
    <s v="Yes"/>
  </r>
  <r>
    <d v="2023-06-28T08:00:48"/>
    <x v="28"/>
    <x v="1"/>
    <m/>
    <s v="kumarabhishek23577@gmail.com"/>
    <s v="ULIP190083"/>
    <x v="4"/>
    <s v="Tarun Electricals"/>
    <n v="9911111390"/>
    <s v="Sikanderpur Market Gurgaon"/>
    <x v="3"/>
    <s v="Distributor"/>
    <s v="Other"/>
    <s v="Any available vehicle in market"/>
    <s v="Yes"/>
  </r>
  <r>
    <d v="2023-06-28T08:06:29"/>
    <x v="28"/>
    <x v="1"/>
    <m/>
    <s v="kumarabhishek23577@gmail.com"/>
    <s v="ULIP190083"/>
    <x v="4"/>
    <s v="Interior Concepts"/>
    <n v="8010201028"/>
    <s v="M G Road Sikanderpur Gurgaon"/>
    <x v="3"/>
    <s v="Distributor"/>
    <s v="Other"/>
    <s v="Any available vehicle in market"/>
    <s v="Yes"/>
  </r>
  <r>
    <d v="2023-06-28T08:08:33"/>
    <x v="28"/>
    <x v="1"/>
    <m/>
    <s v="kumarabhishek23577@gmail.com"/>
    <s v="ULIP190083"/>
    <x v="4"/>
    <s v="Kripal Paints"/>
    <n v="9873422124"/>
    <s v="MG Road Sikanderpur"/>
    <x v="3"/>
    <s v="Distributor"/>
    <s v="Other"/>
    <s v="Any available vehicle in market"/>
    <s v="Yes"/>
  </r>
  <r>
    <d v="2023-06-28T07:49:01"/>
    <x v="29"/>
    <x v="1"/>
    <m/>
    <s v="kumarabhishek23577@gmail.com"/>
    <s v="ULIP190083"/>
    <x v="4"/>
    <s v="Shree Balaji Traders"/>
    <n v="9540815932"/>
    <s v="Sohna road Badshahpur"/>
    <x v="3"/>
    <s v="Distributor"/>
    <s v="Other"/>
    <s v="Any available vehicle in market"/>
    <s v="Yes"/>
  </r>
  <r>
    <d v="2023-06-28T07:53:24"/>
    <x v="29"/>
    <x v="1"/>
    <m/>
    <s v="kumarabhishek23577@gmail.com"/>
    <s v="ULIP190083"/>
    <x v="4"/>
    <s v="Aditya Express Cargo"/>
    <n v="9310622123"/>
    <s v="Kherki Daula NH 8, Gurgaon"/>
    <x v="3"/>
    <s v="Carry Forward Agent"/>
    <s v="Other"/>
    <s v="Any available vehicle in market"/>
    <s v="Yes"/>
  </r>
  <r>
    <d v="2023-06-28T07:56:18"/>
    <x v="29"/>
    <x v="1"/>
    <m/>
    <s v="kumarabhishek23577@gmail.com"/>
    <s v="ULIP190083"/>
    <x v="4"/>
    <s v="Chandan Goyal"/>
    <n v="7011996947"/>
    <s v="M G Road Sikanderpur Gurgaon"/>
    <x v="3"/>
    <s v="Distributor"/>
    <s v="Other"/>
    <s v="Any available vehicle in market"/>
    <s v="Yes"/>
  </r>
  <r>
    <d v="2023-06-28T07:58:54"/>
    <x v="29"/>
    <x v="1"/>
    <m/>
    <s v="kumarabhishek23577@gmail.com"/>
    <s v="ULIP190083"/>
    <x v="4"/>
    <s v="Bath Style"/>
    <n v="8285171771"/>
    <s v="Sikanderpur Market Gurgaon"/>
    <x v="3"/>
    <s v="Distributor"/>
    <s v="Other"/>
    <s v="Any available vehicle in market"/>
    <s v="Yes"/>
  </r>
  <r>
    <d v="2023-06-28T08:00:48"/>
    <x v="29"/>
    <x v="1"/>
    <m/>
    <s v="kumarabhishek23577@gmail.com"/>
    <s v="ULIP190083"/>
    <x v="4"/>
    <s v="Tarun Electricals"/>
    <n v="9911111390"/>
    <s v="Sikanderpur Market Gurgaon"/>
    <x v="3"/>
    <s v="Distributor"/>
    <s v="Other"/>
    <s v="Any available vehicle in market"/>
    <s v="Yes"/>
  </r>
  <r>
    <d v="2023-06-28T08:06:29"/>
    <x v="29"/>
    <x v="1"/>
    <m/>
    <s v="kumarabhishek23577@gmail.com"/>
    <s v="ULIP190083"/>
    <x v="4"/>
    <s v="Interior Concepts"/>
    <n v="8010201028"/>
    <s v="M G Road Sikanderpur Gurgaon"/>
    <x v="3"/>
    <s v="Distributor"/>
    <s v="Other"/>
    <s v="Any available vehicle in market"/>
    <s v="Yes"/>
  </r>
  <r>
    <d v="2023-06-28T08:08:33"/>
    <x v="29"/>
    <x v="1"/>
    <m/>
    <s v="kumarabhishek23577@gmail.com"/>
    <s v="ULIP190083"/>
    <x v="4"/>
    <s v="Kripal Paints"/>
    <n v="9873422124"/>
    <s v="MG Road Sikanderpur"/>
    <x v="3"/>
    <s v="Distributor"/>
    <s v="Other"/>
    <s v="Any available vehicle in market"/>
    <s v="Yes"/>
  </r>
  <r>
    <d v="2023-06-28T13:19:08"/>
    <x v="29"/>
    <x v="1"/>
    <m/>
    <s v="nitinp@handover.in"/>
    <s v="ULIP190080"/>
    <x v="3"/>
    <s v="Kailash Builders"/>
    <n v="9212317488"/>
    <s v="G 3 sector 9 Noida"/>
    <x v="2"/>
    <s v="Retailer"/>
    <s v="Construction Material"/>
    <s v="Own Vehicles"/>
    <s v="No"/>
  </r>
  <r>
    <d v="2023-06-28T13:20:32"/>
    <x v="29"/>
    <x v="1"/>
    <m/>
    <s v="nitinp@handover.in"/>
    <s v="ULIP190080"/>
    <x v="3"/>
    <s v="Shiv Timber"/>
    <n v="9818195090"/>
    <s v="F 62 sector 9 Noida"/>
    <x v="2"/>
    <s v="Retailer"/>
    <s v="Wood and Plywood"/>
    <s v="Any available vehicle in market"/>
    <s v="Yes"/>
  </r>
  <r>
    <d v="2023-06-28T22:24:23"/>
    <x v="29"/>
    <x v="1"/>
    <m/>
    <s v="kumarabhishek23577@gmail.com"/>
    <s v="ULIP190083"/>
    <x v="4"/>
    <s v="YGL TIMBER"/>
    <n v="9810583713"/>
    <s v="SHIVA JI NAGAR SEC11 Gurgaon"/>
    <x v="3"/>
    <s v="Distributor"/>
    <s v="Wood and Plywood"/>
    <s v="Any available vehicle in market"/>
    <s v="Yes"/>
  </r>
  <r>
    <d v="2023-06-28T22:32:02"/>
    <x v="29"/>
    <x v="1"/>
    <m/>
    <s v="kumarabhishek23577@gmail.com"/>
    <s v="ULIP190083"/>
    <x v="4"/>
    <s v="Ottotek Automotive India LLP"/>
    <n v="8744844744"/>
    <s v="SHIVAJI NAGAR SEC11 Gurgaon"/>
    <x v="3"/>
    <s v="Distributor"/>
    <s v="Wood and Plywood"/>
    <s v="Any available vehicle in market"/>
    <s v="Yes"/>
  </r>
  <r>
    <d v="2023-06-28T22:37:38"/>
    <x v="29"/>
    <x v="1"/>
    <m/>
    <s v="kumarabhishek23577@gmail.com"/>
    <s v="ULIP190083"/>
    <x v="4"/>
    <s v="Gurgaon Timber marchent"/>
    <n v="9873320113"/>
    <s v="Shivaji Nagar Sec 11 Gurgaon"/>
    <x v="3"/>
    <s v="Distributor"/>
    <s v="Other"/>
    <s v="Any available vehicle in market"/>
    <s v="Yes"/>
  </r>
  <r>
    <d v="2023-06-29T23:12:29"/>
    <x v="30"/>
    <x v="1"/>
    <m/>
    <s v="kumarabhishek23577@gmail.com"/>
    <s v="ILIP190083"/>
    <x v="4"/>
    <s v="Kunal fashion"/>
    <n v="9958907350"/>
    <s v="Sadar bazar Gurgaon"/>
    <x v="3"/>
    <s v="Retailer"/>
    <s v="Other"/>
    <s v="Any available vehicle in market"/>
    <s v="Yes"/>
  </r>
  <r>
    <d v="2023-06-29T23:14:24"/>
    <x v="30"/>
    <x v="1"/>
    <m/>
    <s v="kumarabhishek23577@gmail.com"/>
    <s v="ULIP190083"/>
    <x v="4"/>
    <s v="Hardayal mal"/>
    <n v="9910423275"/>
    <s v="Sadar bazar Gurgaon"/>
    <x v="3"/>
    <s v="Retailer"/>
    <s v="Other"/>
    <s v="Any available vehicle in market"/>
    <s v="Yes"/>
  </r>
  <r>
    <d v="2023-06-29T23:16:26"/>
    <x v="30"/>
    <x v="1"/>
    <m/>
    <s v="kumarabhishek23577@gmail.com"/>
    <s v="ULIP190083"/>
    <x v="4"/>
    <s v="Anil fashion"/>
    <n v="7488679429"/>
    <s v="Sadar bazar Gurgaon"/>
    <x v="3"/>
    <s v="Retailer"/>
    <s v="Other"/>
    <s v="Any available vehicle in market"/>
    <s v="Yes"/>
  </r>
  <r>
    <d v="2023-06-29T23:18:37"/>
    <x v="30"/>
    <x v="1"/>
    <m/>
    <s v="kumarabhishek23577@gmail.com"/>
    <s v="ULIP190083"/>
    <x v="4"/>
    <s v="Goel collection"/>
    <n v="9899189430"/>
    <s v="Sadar bazar Gurgaon"/>
    <x v="3"/>
    <s v="Retailer"/>
    <s v="Other"/>
    <s v="Any available vehicle in market"/>
    <s v="Yes"/>
  </r>
  <r>
    <d v="2023-06-30T21:46:02"/>
    <x v="31"/>
    <x v="1"/>
    <m/>
    <s v="fa8802528717@gmail.com"/>
    <s v="ULIP190085"/>
    <x v="5"/>
    <s v="Umesh furniture"/>
    <n v="8689645690"/>
    <s v="Vaishali"/>
    <x v="4"/>
    <s v="Small Manufacturer"/>
    <s v="Luxury Furniture"/>
    <s v="Own Vehicles"/>
    <s v="Yes"/>
  </r>
  <r>
    <d v="2023-06-30T21:47:27"/>
    <x v="31"/>
    <x v="1"/>
    <m/>
    <s v="fa8802528717@gmail.com"/>
    <s v="ULIP190085"/>
    <x v="5"/>
    <s v="Yogesh furniture"/>
    <n v="9868945709"/>
    <s v="Vaishali"/>
    <x v="4"/>
    <s v="Small Manufacturer"/>
    <s v="Luxury Furniture"/>
    <s v="Own Vehicles"/>
    <s v="Yes"/>
  </r>
  <r>
    <d v="2023-06-30T21:48:16"/>
    <x v="31"/>
    <x v="1"/>
    <m/>
    <s v="fa8802528717@gmail.com"/>
    <s v="ULIP190085"/>
    <x v="5"/>
    <s v="Geeta furniture"/>
    <n v="8886856709"/>
    <s v="Vaishali"/>
    <x v="4"/>
    <s v="Retailer"/>
    <s v="Luxury Furniture"/>
    <s v="Own Vehicles"/>
    <s v="Yes"/>
  </r>
  <r>
    <d v="2023-06-30T21:49:36"/>
    <x v="31"/>
    <x v="1"/>
    <m/>
    <s v="fa8802528717@gmail.com"/>
    <s v="ULIP190085"/>
    <x v="5"/>
    <s v="Yogesh furniture"/>
    <n v="8498213418"/>
    <s v="Vaishali"/>
    <x v="4"/>
    <s v="Retailer"/>
    <s v="Wood and Plywood"/>
    <s v="Own Vehicles"/>
    <s v="Yes"/>
  </r>
  <r>
    <d v="2023-06-30T21:50:29"/>
    <x v="31"/>
    <x v="1"/>
    <m/>
    <s v="fa8802528717@gmail.com"/>
    <s v="ULIP190085"/>
    <x v="5"/>
    <s v="Dipanshu traders"/>
    <n v="8978567809"/>
    <s v="Vaishali"/>
    <x v="4"/>
    <s v="Retailer"/>
    <s v="Furniture"/>
    <s v="Own Vehicles"/>
    <s v="Yes"/>
  </r>
  <r>
    <d v="2023-06-30T21:51:09"/>
    <x v="31"/>
    <x v="1"/>
    <m/>
    <s v="fa8802528717@gmail.com"/>
    <s v="ULIP190085"/>
    <x v="5"/>
    <s v="Tarun fursat"/>
    <n v="9372912418"/>
    <s v="Vaishali"/>
    <x v="4"/>
    <s v="Small Manufacturer"/>
    <s v="Luxury Furniture"/>
    <s v="Own Vehicles"/>
    <s v="Yes"/>
  </r>
  <r>
    <d v="2023-06-30T21:52:56"/>
    <x v="31"/>
    <x v="1"/>
    <m/>
    <s v="fa8802528717@gmail.com"/>
    <s v="ULIP190085A"/>
    <x v="5"/>
    <s v="Harshit fir"/>
    <n v="9836612377"/>
    <s v="Vaishali"/>
    <x v="4"/>
    <s v="Small Manufacturer"/>
    <s v="Furniture"/>
    <s v="Own Vehicles"/>
    <s v="Yes"/>
  </r>
  <r>
    <d v="2023-06-30T21:53:38"/>
    <x v="31"/>
    <x v="1"/>
    <m/>
    <s v="fa8802528717@gmail.com"/>
    <s v="ULIP190085"/>
    <x v="5"/>
    <s v="Harsh traders"/>
    <n v="9837123410"/>
    <s v="Vaishali"/>
    <x v="4"/>
    <s v="Retailer"/>
    <s v="Furniture"/>
    <s v="Own Vehicles"/>
    <s v="Yes"/>
  </r>
  <r>
    <d v="2023-06-30T21:54:27"/>
    <x v="31"/>
    <x v="1"/>
    <m/>
    <s v="fa8802528717@gmail.com"/>
    <s v="ULIP190085"/>
    <x v="5"/>
    <s v="Hello kids"/>
    <n v="8794567809"/>
    <s v="Vaishali"/>
    <x v="4"/>
    <s v="Retailer"/>
    <s v="Furniture"/>
    <s v="Own Vehicles"/>
    <s v="Yes"/>
  </r>
  <r>
    <d v="2023-07-01T09:11:46"/>
    <x v="31"/>
    <x v="1"/>
    <m/>
    <s v="kumarabhishek23577@gmail.com"/>
    <s v="ULIP190083"/>
    <x v="4"/>
    <s v="Lohia"/>
    <n v="7428784555"/>
    <s v="Sultanpur, MG Road,New Delhi"/>
    <x v="1"/>
    <s v="Small Manufacturer"/>
    <s v="Furniture"/>
    <s v="Any available vehicle in market"/>
    <s v="Yes"/>
  </r>
  <r>
    <d v="2023-07-01T09:14:53"/>
    <x v="31"/>
    <x v="1"/>
    <m/>
    <s v="kumarabhishek23577@gmail.com"/>
    <s v="ULIP190083"/>
    <x v="4"/>
    <s v="Manjesh Kumar"/>
    <n v="9639914409"/>
    <s v="Sikanderpur Gurgaon"/>
    <x v="3"/>
    <s v="Distributor"/>
    <s v="Other"/>
    <s v="Any available vehicle in market"/>
    <s v="Yes"/>
  </r>
  <r>
    <d v="2023-07-01T09:17:02"/>
    <x v="31"/>
    <x v="1"/>
    <m/>
    <s v="kumarabhishek23577@gmail.com"/>
    <s v="ULIP190083"/>
    <x v="4"/>
    <s v="Gurpreet Singh"/>
    <n v="8860606337"/>
    <s v="Sikanderpur Gurgaon"/>
    <x v="3"/>
    <s v="Distributor"/>
    <s v="Other"/>
    <s v="Any available vehicle in market"/>
    <s v="Yes"/>
  </r>
  <r>
    <d v="2023-07-01T09:28:38"/>
    <x v="31"/>
    <x v="1"/>
    <m/>
    <s v="kumarabhishek23577@gmail.com"/>
    <s v="ULIP190083"/>
    <x v="4"/>
    <s v="Mohan Kumar"/>
    <n v="9415948774"/>
    <s v="Sikanderpur Gurgaon"/>
    <x v="3"/>
    <s v="Distributor"/>
    <s v="Other"/>
    <s v="Any available vehicle in market"/>
    <s v="Yes"/>
  </r>
  <r>
    <d v="2023-07-01T09:11:46"/>
    <x v="32"/>
    <x v="2"/>
    <m/>
    <s v="kumarabhishek23577@gmail.com"/>
    <s v="ULIP190083"/>
    <x v="4"/>
    <s v="Lohia"/>
    <n v="7428784555"/>
    <s v="Sultanpur, MG Road,New Delhi"/>
    <x v="1"/>
    <s v="Small Manufacturer"/>
    <s v="Furniture"/>
    <s v="Any available vehicle in market"/>
    <s v="Yes"/>
  </r>
  <r>
    <d v="2023-07-01T09:14:53"/>
    <x v="32"/>
    <x v="2"/>
    <m/>
    <s v="kumarabhishek23577@gmail.com"/>
    <s v="ULIP190083"/>
    <x v="4"/>
    <s v="Manjesh Kumar"/>
    <n v="9639914409"/>
    <s v="Sikanderpur Gurgaon"/>
    <x v="3"/>
    <s v="Distributor"/>
    <s v="Other"/>
    <s v="Any available vehicle in market"/>
    <s v="Yes"/>
  </r>
  <r>
    <d v="2023-07-01T09:17:02"/>
    <x v="32"/>
    <x v="2"/>
    <m/>
    <s v="kumarabhishek23577@gmail.com"/>
    <s v="ULIP190083"/>
    <x v="4"/>
    <s v="Gurpreet Singh"/>
    <n v="8860606337"/>
    <s v="Sikanderpur Gurgaon"/>
    <x v="3"/>
    <s v="Distributor"/>
    <s v="Other"/>
    <s v="Any available vehicle in market"/>
    <s v="Yes"/>
  </r>
  <r>
    <d v="2023-07-01T09:28:38"/>
    <x v="32"/>
    <x v="2"/>
    <m/>
    <s v="kumarabhishek23577@gmail.com"/>
    <s v="ULIP190083"/>
    <x v="4"/>
    <s v="Mohan Kumar"/>
    <n v="9415948774"/>
    <s v="Sikanderpur Gurgaon"/>
    <x v="3"/>
    <s v="Distributor"/>
    <s v="Other"/>
    <s v="Any available vehicle in market"/>
    <s v="Yes"/>
  </r>
  <r>
    <d v="2023-07-05T21:27:07"/>
    <x v="33"/>
    <x v="2"/>
    <m/>
    <s v="kumarabhishek23577@gmail.com"/>
    <s v="ULIP190083"/>
    <x v="4"/>
    <s v="Shree Jain Stone World"/>
    <n v="9873607751"/>
    <s v="PLOT NO 77,SEC 34 GURGAON"/>
    <x v="3"/>
    <s v="Distributor"/>
    <s v="Other"/>
    <s v="Any available vehicle in market"/>
    <s v="Yes"/>
  </r>
  <r>
    <d v="2023-07-05T21:36:08"/>
    <x v="33"/>
    <x v="2"/>
    <m/>
    <s v="kumarabhishek23577@gmail.com"/>
    <s v="ULIP190083"/>
    <x v="4"/>
    <s v="SITLA MARBALS"/>
    <n v="9811475554"/>
    <s v="SEC 34 Gurgaon"/>
    <x v="3"/>
    <s v="Distributor"/>
    <s v="Other"/>
    <s v="Any available vehicle in market"/>
    <s v="Yes"/>
  </r>
  <r>
    <d v="2023-07-05T21:36:20"/>
    <x v="33"/>
    <x v="2"/>
    <m/>
    <s v="nitinp@handover.in"/>
    <s v="ULIP190080"/>
    <x v="3"/>
    <s v="AKBD Home LLP"/>
    <n v="8527928175"/>
    <s v="New Ashok Nagar Delhi"/>
    <x v="1"/>
    <s v="Retailer"/>
    <s v="Electronics"/>
    <s v="Any available vehicle in market"/>
    <s v="Yes"/>
  </r>
  <r>
    <d v="2023-07-05T21:46:23"/>
    <x v="33"/>
    <x v="2"/>
    <m/>
    <s v="kumarabhishek23577@gmail.com"/>
    <s v="ULIP190083"/>
    <x v="4"/>
    <s v="Sitla Marble"/>
    <n v="9811475554"/>
    <s v="Sec 34 Gurgaon"/>
    <x v="3"/>
    <s v="Distributor"/>
    <s v="Other"/>
    <s v="Any available vehicle in market"/>
    <s v="Yes"/>
  </r>
  <r>
    <d v="2023-07-05T21:53:11"/>
    <x v="33"/>
    <x v="2"/>
    <m/>
    <s v="kumarabhishek23577@gmail.com"/>
    <s v="ULIP190083"/>
    <x v="4"/>
    <s v="Nemi nath Hardware Store"/>
    <n v="9990788859"/>
    <s v="Badshahpur, Gurgaon"/>
    <x v="3"/>
    <s v="Distributor"/>
    <s v="Other"/>
    <s v="Any available vehicle in market"/>
    <s v="Yes"/>
  </r>
  <r>
    <d v="2023-07-05T21:58:56"/>
    <x v="33"/>
    <x v="2"/>
    <m/>
    <s v="kumarabhishek23577@gmail.com"/>
    <s v="ULIP190083"/>
    <x v="4"/>
    <s v="Nemi nath Hardware Store"/>
    <n v="9990788859"/>
    <s v="Badshahpur sector 38 Gurgaon"/>
    <x v="3"/>
    <s v="Distributor"/>
    <s v="Other"/>
    <s v="Any available vehicle in market"/>
    <s v="Yes"/>
  </r>
  <r>
    <d v="2023-07-07T00:45:07"/>
    <x v="34"/>
    <x v="2"/>
    <m/>
    <s v="fa8802528717@gmail.com"/>
    <s v="ULIP190085"/>
    <x v="5"/>
    <s v="Aadavan"/>
    <n v="9583946371"/>
    <s v="sahibabad"/>
    <x v="4"/>
    <s v="Retailer"/>
    <s v="Furniture"/>
    <s v="Own Vehicles"/>
    <s v="Yes"/>
  </r>
  <r>
    <d v="2023-07-07T00:48:41"/>
    <x v="34"/>
    <x v="2"/>
    <m/>
    <s v="fa8802528717@gmail.com"/>
    <s v="ULIP190085"/>
    <x v="5"/>
    <s v="Tripathi ji"/>
    <n v="8850347362"/>
    <s v="nd floor, 441/8, Nyay Khand-III, opp. ORANGE COUNTY, Society, Indirapuram, Ghaziabad, Uttar Pradesh 201014"/>
    <x v="4"/>
    <s v="Retailer"/>
    <s v="Furniture"/>
    <s v="Any available vehicle in market"/>
    <s v="Yes"/>
  </r>
  <r>
    <d v="2023-07-07T00:52:06"/>
    <x v="34"/>
    <x v="2"/>
    <m/>
    <s v="fa8802528717@gmail.com"/>
    <s v="ULIP190085"/>
    <x v="5"/>
    <s v="amit sharma"/>
    <n v="7798413828"/>
    <s v="J9V2+CJH, Gyan Khand II, Indirapuram, Ghaziabad, Uttar Pradesh 201014"/>
    <x v="4"/>
    <s v="Retailer"/>
    <s v="Furniture"/>
    <s v="Any available vehicle in market"/>
    <s v="Yes"/>
  </r>
  <r>
    <d v="2023-07-07T00:59:51"/>
    <x v="34"/>
    <x v="2"/>
    <m/>
    <s v="fa8802528717@gmail.com"/>
    <s v="ULIP190085"/>
    <x v="5"/>
    <s v="aakav"/>
    <n v="9572455573"/>
    <s v="Kala Pathar Rd, Niti Khand I, Indirapuram, Ghaziabad, Uttar Pradesh 201014"/>
    <x v="4"/>
    <s v="Retailer"/>
    <s v="Furniture"/>
    <s v="Own Vehicles"/>
    <s v="Yes"/>
  </r>
  <r>
    <d v="2023-07-07T01:03:13"/>
    <x v="34"/>
    <x v="2"/>
    <m/>
    <s v="fa8802528717@gmail.com"/>
    <s v="ULIP190085"/>
    <x v="5"/>
    <s v="Gaurav Sharma"/>
    <n v="8890312310"/>
    <s v="J9HQ+4Q8, Chhajarshi, Main Road, Block J, Sector 63, Noida, Uttar Pradesh 201301"/>
    <x v="4"/>
    <s v="Retailer"/>
    <s v="Furniture"/>
    <s v="Any available vehicle in market"/>
    <s v="Yes"/>
  </r>
  <r>
    <d v="2023-07-07T01:06:36"/>
    <x v="34"/>
    <x v="2"/>
    <m/>
    <s v="fa8802528717@gmail.com"/>
    <s v="ULIP190085"/>
    <x v="5"/>
    <s v="Sakshamv Yadav Jatav"/>
    <n v="9859123410"/>
    <s v="Shop No.76, Aavas Vikas Colony, Navyug Market, Naya Ganj, Ghaziabad, Uttar Pradesh"/>
    <x v="4"/>
    <s v="Small Manufacturer"/>
    <s v="Furniture"/>
    <s v="Any available vehicle in market"/>
    <s v="No"/>
  </r>
  <r>
    <d v="2023-07-13T23:13:44"/>
    <x v="35"/>
    <x v="2"/>
    <m/>
    <s v="fa8802528717@gmail.com"/>
    <s v="ULIP190085"/>
    <x v="5"/>
    <s v="harsh nehta"/>
    <n v="9684912344"/>
    <s v="2nd floor, 441/8, Nyay Khand-III, opp. ORANGE COUNTY, Society, Indirapuram, Ghaziabad, Uttar Pradesh"/>
    <x v="4"/>
    <s v="Retailer"/>
    <s v="Furniture"/>
    <s v="Any available vehicle in market"/>
    <s v="Yes"/>
  </r>
  <r>
    <d v="2023-07-13T23:19:52"/>
    <x v="35"/>
    <x v="2"/>
    <m/>
    <s v="fa8802528717@gmail.com"/>
    <s v="ULIP190085"/>
    <x v="5"/>
    <s v="Jatin"/>
    <n v="9584245373"/>
    <s v="Plot No 9, Niti Khand I, Indirapuram, Ghaziabad, Uttar Pradesh 201014"/>
    <x v="6"/>
    <s v="Retailer"/>
    <s v="Luxury Furniture"/>
    <s v="Any available vehicle in market"/>
    <s v="Yes"/>
  </r>
  <r>
    <d v="2023-07-19T19:19:18"/>
    <x v="36"/>
    <x v="2"/>
    <m/>
    <s v="avanishsingh442@gmail.com"/>
    <s v="KCDNPL1412)"/>
    <x v="2"/>
    <s v="Sahil"/>
    <n v="918287531617"/>
    <s v="Saite 4"/>
    <x v="4"/>
    <s v="Retailer"/>
    <s v="Wood and Plywood"/>
    <s v="Porter"/>
    <s v="Yes"/>
  </r>
  <r>
    <d v="2023-08-17T18:29:50"/>
    <x v="37"/>
    <x v="3"/>
    <s v="8-Week"/>
    <s v="armanhussain0433@gmail.com"/>
    <s v="KCDNPL1468"/>
    <x v="6"/>
    <s v="Business"/>
    <n v="9311343987"/>
    <s v="Faridabad"/>
    <x v="7"/>
    <s v="Logistic"/>
    <s v="Delivery"/>
    <s v="Own Vehicles"/>
    <s v="Yes"/>
  </r>
  <r>
    <d v="2023-08-17T18:33:28"/>
    <x v="37"/>
    <x v="3"/>
    <s v="8-Week"/>
    <s v="armanhussain0433@gmail.com"/>
    <s v="KCDNPL1468"/>
    <x v="6"/>
    <s v="Business's Logistic"/>
    <n v="98189259573"/>
    <s v="Ali vihar"/>
    <x v="1"/>
    <s v="Logistic"/>
    <s v="Logistic"/>
    <s v="Own Vehicles"/>
    <s v="Yes"/>
  </r>
  <r>
    <d v="2023-08-17T18:45:58"/>
    <x v="37"/>
    <x v="3"/>
    <s v="8-Week"/>
    <s v="8272000724a@gmail.com"/>
    <s v="Kcdmpl 1454"/>
    <x v="7"/>
    <s v="Ravi"/>
    <n v="7827093521"/>
    <s v="Faridabad"/>
    <x v="7"/>
    <s v="Warehouse"/>
    <s v="Furniture"/>
    <s v="Own Vehicles"/>
    <s v="Yes"/>
  </r>
  <r>
    <d v="2023-08-17T18:50:56"/>
    <x v="37"/>
    <x v="3"/>
    <s v="8-Week"/>
    <s v="armanhussain0433@gmail.com"/>
    <s v="KCDNPL4168"/>
    <x v="6"/>
    <s v="Business"/>
    <n v="8130189903"/>
    <s v="Faridabad"/>
    <x v="7"/>
    <s v="Logistic"/>
    <s v="Logistic service"/>
    <s v="Own Vehicles"/>
    <s v="Yes"/>
  </r>
  <r>
    <d v="2023-08-22T13:37:38"/>
    <x v="38"/>
    <x v="3"/>
    <s v="8-Week"/>
    <s v="armanhussain0433@gmail.com"/>
    <s v="KCDNPL1468"/>
    <x v="6"/>
    <s v="B2b onboard"/>
    <n v="9315170516"/>
    <s v="Harkesh nagar delhi"/>
    <x v="1"/>
    <s v="Logistics"/>
    <s v="Logistic"/>
    <s v="Own Vehicles"/>
    <s v="Yes"/>
  </r>
  <r>
    <d v="2023-08-23T14:34:25"/>
    <x v="39"/>
    <x v="3"/>
    <s v="9-Week"/>
    <s v="barikmanoj601@gmail.com"/>
    <s v="KCDNPL1464"/>
    <x v="8"/>
    <s v="Raju"/>
    <n v="9886307616"/>
    <s v="39,Shivaganga Mutt Road, 1st Main,Chamrapet, Bengaluru"/>
    <x v="5"/>
    <s v="Distributor"/>
    <s v="Grocery Items"/>
    <s v="Porter"/>
    <s v="Yes"/>
  </r>
  <r>
    <d v="2023-08-24T10:49:58"/>
    <x v="40"/>
    <x v="3"/>
    <s v="9-Week"/>
    <s v="barikmanoj601@gmail.com"/>
    <s v="KCDNPL1464"/>
    <x v="8"/>
    <s v="B2B"/>
    <n v="9342136655"/>
    <s v="#16,Shop No.2,3rd Main,2nd Cross,New Tharagupet, Bengaluru"/>
    <x v="5"/>
    <s v="Distributor"/>
    <s v="Grocery Items"/>
    <s v="All of the above"/>
    <s v="Maybe"/>
  </r>
  <r>
    <d v="2023-08-24T11:09:11"/>
    <x v="40"/>
    <x v="3"/>
    <s v="9-Week"/>
    <s v="barikmanoj601@gmail.com"/>
    <s v="KCDNPL1464"/>
    <x v="9"/>
    <s v="B2B"/>
    <n v="9740101763"/>
    <s v="79/03,3rd Main. New Tharagupet"/>
    <x v="5"/>
    <s v="Distributor"/>
    <s v="Rice"/>
    <s v="All of the above"/>
    <s v="Yes"/>
  </r>
  <r>
    <d v="2023-08-24T11:17:11"/>
    <x v="40"/>
    <x v="3"/>
    <s v="9-Week"/>
    <s v="barikmanoj601@gmail.com"/>
    <s v="KCDNPL1464"/>
    <x v="8"/>
    <s v="B2B"/>
    <n v="7259255555"/>
    <s v="#21/1 3rd Main road,New Tharagupet, Bangalore 560002"/>
    <x v="5"/>
    <s v="Distributor"/>
    <s v="Grocery Items"/>
    <s v="All of the above"/>
    <s v="Yes"/>
  </r>
  <r>
    <d v="2023-08-24T11:26:20"/>
    <x v="40"/>
    <x v="3"/>
    <s v="9-Week"/>
    <s v="barikmanoj601@gmail.com"/>
    <s v="KCDNPL1464"/>
    <x v="8"/>
    <s v="B2B"/>
    <n v="8048146114"/>
    <s v="13/1 New Tharagupet 3rd Main road"/>
    <x v="5"/>
    <s v="Distributor"/>
    <s v="Grocery Items"/>
    <s v="All of the above"/>
    <s v="Yes"/>
  </r>
  <r>
    <d v="2023-08-24T11:38:45"/>
    <x v="40"/>
    <x v="3"/>
    <s v="9-Week"/>
    <s v="barikmanoj601@gmail.com"/>
    <s v="KCDNPL1464"/>
    <x v="8"/>
    <s v="B2B"/>
    <n v="9844067501"/>
    <s v="29,4th Main Road, Tharagupet, Bangalore"/>
    <x v="5"/>
    <s v="Distributor"/>
    <s v="Grocery Items"/>
    <s v="All of the above"/>
    <s v="Maybe"/>
  </r>
  <r>
    <d v="2023-08-24T11:51:26"/>
    <x v="40"/>
    <x v="3"/>
    <s v="9-Week"/>
    <s v="barikmanoj601@gmail.com"/>
    <s v="KCDNPL1464"/>
    <x v="8"/>
    <s v="B2B"/>
    <n v="8762557700"/>
    <s v="Dry Fruits and spices"/>
    <x v="5"/>
    <s v="Distributor"/>
    <s v="Grocery Items"/>
    <s v="All of the above"/>
    <s v="Yes"/>
  </r>
  <r>
    <d v="2023-08-25T11:40:27"/>
    <x v="41"/>
    <x v="3"/>
    <s v="9-Week"/>
    <s v="barikmanoj601@gmail.com"/>
    <s v="KCDNPL1464"/>
    <x v="8"/>
    <s v="B2B"/>
    <n v="9886728842"/>
    <s v="#7, Mathrusree complex,Thavarekere main Road"/>
    <x v="5"/>
    <s v="Distributor"/>
    <s v="Hardware"/>
    <s v="All of the above"/>
    <s v="Yes"/>
  </r>
  <r>
    <m/>
    <x v="42"/>
    <x v="4"/>
    <m/>
    <m/>
    <m/>
    <x v="10"/>
    <m/>
    <m/>
    <m/>
    <x v="8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73">
  <r>
    <d v="2023-06-01T15:07:28"/>
    <x v="0"/>
    <x v="0"/>
    <x v="0"/>
    <n v="33"/>
    <x v="0"/>
    <n v="9971925152"/>
    <n v="30"/>
    <s v="Furniture"/>
    <s v="Gadda"/>
    <m/>
    <n v="1600"/>
    <m/>
    <m/>
    <s v="No"/>
    <s v="Shalimar garden shahibabad gaziyabad"/>
    <s v="Noida sec 18"/>
    <n v="17"/>
    <s v="Shalimar garden shahibabad gaziyabad"/>
    <m/>
    <m/>
    <m/>
    <s v="avanishsingh442@gmail.com"/>
    <x v="0"/>
    <s v="NCR"/>
    <s v="Abhishek Srivastava"/>
    <m/>
  </r>
  <r>
    <d v="2023-06-01T21:24:51"/>
    <x v="0"/>
    <x v="0"/>
    <x v="0"/>
    <n v="11"/>
    <x v="1"/>
    <n v="9625446093"/>
    <n v="200"/>
    <s v="Chemicals"/>
    <s v="Chemical"/>
    <m/>
    <n v="400"/>
    <m/>
    <m/>
    <s v="Yes"/>
    <s v="Hoshiyarpur sector 51 Noida"/>
    <s v="Lotus pinach sector 110 noida"/>
    <n v="9"/>
    <s v="Lotus pinach sector 110 noida"/>
    <m/>
    <m/>
    <m/>
    <s v="purinitin902@gmail.com"/>
    <x v="1"/>
    <s v="NCR"/>
    <s v="Abhishek Srivastava"/>
    <m/>
  </r>
  <r>
    <d v="2023-06-01T21:32:20"/>
    <x v="0"/>
    <x v="0"/>
    <x v="0"/>
    <n v="11"/>
    <x v="1"/>
    <n v="9625446093"/>
    <n v="90"/>
    <s v="Chemicals"/>
    <s v="Chemical"/>
    <m/>
    <n v="450"/>
    <m/>
    <m/>
    <s v="Yes"/>
    <s v="Hoshiyarpur sector 51 Noida"/>
    <s v="Sector 74 Noida"/>
    <n v="10"/>
    <s v="Super tech North eye sector 74 nooda"/>
    <m/>
    <m/>
    <m/>
    <s v="purinitin902@gmail.com"/>
    <x v="1"/>
    <s v="NCR"/>
    <s v="Abhishek Srivastava"/>
    <m/>
  </r>
  <r>
    <d v="2023-06-01T21:37:39"/>
    <x v="0"/>
    <x v="0"/>
    <x v="0"/>
    <n v="11"/>
    <x v="1"/>
    <n v="9625446093"/>
    <n v="350"/>
    <s v="Chemicals"/>
    <s v="Chemical"/>
    <m/>
    <n v="450"/>
    <m/>
    <m/>
    <s v="Yes"/>
    <s v="C 466 Ghazipur paper market Delhi"/>
    <s v="sector 51 Noida"/>
    <n v="8"/>
    <s v="C 466 Ghazipur paper market Delhi"/>
    <m/>
    <m/>
    <m/>
    <s v="purinitin902@gmail.com"/>
    <x v="1"/>
    <s v="NCR"/>
    <s v="Abhishek Srivastava"/>
    <m/>
  </r>
  <r>
    <d v="2023-06-03T20:07:04"/>
    <x v="1"/>
    <x v="0"/>
    <x v="0"/>
    <n v="19"/>
    <x v="2"/>
    <n v="9215617027"/>
    <n v="50"/>
    <s v="Paints"/>
    <s v="Paints"/>
    <m/>
    <n v="300"/>
    <m/>
    <m/>
    <s v="No"/>
    <s v="Sikanderpur"/>
    <s v="Sec 59"/>
    <n v="9"/>
    <s v="DLF FACE 2"/>
    <m/>
    <m/>
    <s v="Cash"/>
    <s v="sabhishekkumar94@gmail.com"/>
    <x v="2"/>
    <s v="NCR"/>
    <s v="Abhishek Srivastava"/>
    <m/>
  </r>
  <r>
    <d v="2023-06-03T22:30:48"/>
    <x v="1"/>
    <x v="0"/>
    <x v="0"/>
    <n v="11"/>
    <x v="1"/>
    <n v="9560226773"/>
    <n v="600"/>
    <s v="Chemicals"/>
    <s v="Chemical"/>
    <m/>
    <n v="600"/>
    <m/>
    <m/>
    <s v="No"/>
    <s v="Hoshiyarpur sector 51 Noida"/>
    <s v="B 6/2 industrial area sahibabad"/>
    <n v="12"/>
    <s v="B 6/2 industrial area sahibabad"/>
    <m/>
    <m/>
    <m/>
    <s v="purinitin902@gmail.com"/>
    <x v="1"/>
    <s v="NCR"/>
    <s v="Abhishek Srivastava"/>
    <m/>
  </r>
  <r>
    <d v="2023-06-05T13:38:16"/>
    <x v="2"/>
    <x v="0"/>
    <x v="0"/>
    <s v="ULIP190083"/>
    <x v="3"/>
    <n v="9818660102"/>
    <n v="15"/>
    <s v="Clothes"/>
    <s v="Foam"/>
    <m/>
    <n v="400"/>
    <m/>
    <m/>
    <s v="No"/>
    <s v="Sikanderpur"/>
    <s v="Vasant Kunj"/>
    <n v="9"/>
    <s v="Vasant Kunj"/>
    <m/>
    <m/>
    <s v="Cash"/>
    <s v="sabhishekkumar94@gmail.com"/>
    <x v="2"/>
    <s v="NCR"/>
    <s v="Abhishek Srivastava"/>
    <m/>
  </r>
  <r>
    <d v="2023-06-05T15:53:22"/>
    <x v="2"/>
    <x v="0"/>
    <x v="0"/>
    <n v="37"/>
    <x v="4"/>
    <n v="8130182339"/>
    <n v="200"/>
    <s v="Bath fitting"/>
    <s v="Bath 🛁"/>
    <n v="1"/>
    <n v="500"/>
    <m/>
    <m/>
    <s v="No"/>
    <s v="C3 shyam enclave shahibabad gaziyabad"/>
    <s v="Paharganj"/>
    <n v="15"/>
    <s v="Pahadganj"/>
    <s v="https://drive.google.com/open?id=1I3xM1Bps8qhNcPbvixFVhnjzoqbfzjm2"/>
    <n v="2.0230605154355002E+17"/>
    <n v="1.5306051431249399E+20"/>
    <s v="avanishsingh442@gmail.com"/>
    <x v="0"/>
    <s v="NCR"/>
    <s v="Abhishek Srivastava"/>
    <m/>
  </r>
  <r>
    <d v="2023-06-05T15:58:04"/>
    <x v="2"/>
    <x v="0"/>
    <x v="0"/>
    <n v="37"/>
    <x v="4"/>
    <n v="8130182339"/>
    <n v="120"/>
    <s v="Furniture"/>
    <s v="Gadda"/>
    <n v="1"/>
    <n v="300"/>
    <m/>
    <m/>
    <s v="No"/>
    <s v="Shyam enclave shahibabad gaziyabad"/>
    <s v="Jagat puri"/>
    <n v="7"/>
    <s v="Jagat puri"/>
    <s v="https://drive.google.com/open?id=1bJdy4w6EKLm1sz4ZmMxE_JUNTYR-mHjI"/>
    <n v="2.0230605154355002E+17"/>
    <n v="1.5306051431249399E+20"/>
    <s v="avanishsingh442@gmail.com"/>
    <x v="0"/>
    <s v="NCR"/>
    <s v="Abhishek Srivastava"/>
    <m/>
  </r>
  <r>
    <d v="2023-06-05T21:34:38"/>
    <x v="2"/>
    <x v="0"/>
    <x v="0"/>
    <n v="11"/>
    <x v="1"/>
    <n v="9625446093"/>
    <n v="350"/>
    <s v="Chemicals"/>
    <s v="Chemical"/>
    <m/>
    <n v="1400"/>
    <m/>
    <m/>
    <s v="No"/>
    <s v="Hoshiyarpur sector 51 Noida"/>
    <s v="Golf link greater Noida"/>
    <n v="32"/>
    <s v="Golf link greater Noida"/>
    <m/>
    <m/>
    <m/>
    <s v="nitinp@handover.in"/>
    <x v="1"/>
    <s v="NCR"/>
    <s v="Abhishek Srivastava"/>
    <m/>
  </r>
  <r>
    <d v="2023-06-06T21:46:27"/>
    <x v="3"/>
    <x v="0"/>
    <x v="0"/>
    <n v="11"/>
    <x v="1"/>
    <n v="9625446093"/>
    <n v="800"/>
    <s v="Chemicals"/>
    <s v="Chemical"/>
    <m/>
    <n v="900"/>
    <m/>
    <m/>
    <s v="No"/>
    <s v="Hoshiyarpur sector 51 Noida"/>
    <s v="Medico NSEZ sector 81"/>
    <n v="11"/>
    <s v="Medico NSEZ sector 81 Noida"/>
    <m/>
    <m/>
    <m/>
    <s v="nitinp@handover.in"/>
    <x v="1"/>
    <s v="NCR"/>
    <s v="Abhishek Srivastava"/>
    <m/>
  </r>
  <r>
    <d v="2023-06-06T23:36:07"/>
    <x v="3"/>
    <x v="0"/>
    <x v="0"/>
    <n v="38"/>
    <x v="5"/>
    <n v="9999038132"/>
    <n v="150"/>
    <s v="Furniture"/>
    <s v="Sheet"/>
    <n v="1"/>
    <n v="700"/>
    <m/>
    <m/>
    <s v="No"/>
    <s v="Site 4 sahibabaad ghaziabad"/>
    <s v="Noida"/>
    <n v="20"/>
    <s v="Sahibabaad"/>
    <s v="https://drive.google.com/open?id=1lrC1ifr6zIzL55HkL6oInLz232eVnWdF"/>
    <n v="2.0230605190312E+17"/>
    <n v="2.0230605190312E+17"/>
    <s v="avinishk@handover.in"/>
    <x v="0"/>
    <s v="NCR"/>
    <s v="Abhishek Srivastava"/>
    <m/>
  </r>
  <r>
    <d v="2023-06-07T11:26:41"/>
    <x v="4"/>
    <x v="0"/>
    <x v="0"/>
    <n v="19"/>
    <x v="2"/>
    <n v="9215617027"/>
    <n v="50"/>
    <s v="Paints"/>
    <s v="Paint"/>
    <m/>
    <n v="400"/>
    <m/>
    <m/>
    <s v="No"/>
    <s v="Sikanderpur"/>
    <s v="Chakarpur sec 28"/>
    <n v="6"/>
    <s v="Chakarpur"/>
    <m/>
    <m/>
    <s v="Cash"/>
    <s v="sabhishekkumar94@gmail.com"/>
    <x v="2"/>
    <s v="NCR"/>
    <s v="Abhishek Srivastava"/>
    <m/>
  </r>
  <r>
    <d v="2023-06-07T15:43:45"/>
    <x v="4"/>
    <x v="0"/>
    <x v="0"/>
    <n v="19"/>
    <x v="2"/>
    <n v="9215617027"/>
    <n v="150"/>
    <s v="Chemicals"/>
    <s v="Chemical"/>
    <m/>
    <n v="200"/>
    <m/>
    <m/>
    <s v="No"/>
    <s v="Sikanderpur"/>
    <s v="Dlf Face 2 K16/6"/>
    <n v="3"/>
    <s v="DLF FACE 2"/>
    <m/>
    <m/>
    <s v="Cash"/>
    <s v="sabhishekkumar94@gmail.com"/>
    <x v="2"/>
    <s v="NCR"/>
    <s v="Abhishek Srivastava"/>
    <m/>
  </r>
  <r>
    <d v="2023-06-07T22:23:55"/>
    <x v="4"/>
    <x v="0"/>
    <x v="0"/>
    <n v="39"/>
    <x v="6"/>
    <n v="9911119343"/>
    <n v="75"/>
    <m/>
    <s v="Hardware"/>
    <m/>
    <n v="350"/>
    <m/>
    <m/>
    <s v="No"/>
    <s v="Sikanderpur"/>
    <s v="Udyog vihar"/>
    <n v="5"/>
    <s v="Udyog vihar"/>
    <m/>
    <m/>
    <s v="Cash"/>
    <s v="sabhishekkumar94@gmail.com"/>
    <x v="2"/>
    <s v="NCR"/>
    <s v="Abhishek Srivastava"/>
    <m/>
  </r>
  <r>
    <d v="2023-06-08T21:41:43"/>
    <x v="5"/>
    <x v="0"/>
    <x v="0"/>
    <n v="19"/>
    <x v="2"/>
    <n v="9215617027"/>
    <n v="50"/>
    <s v="Paints"/>
    <s v="Paint"/>
    <m/>
    <n v="300"/>
    <m/>
    <m/>
    <s v="No"/>
    <s v="Sikanderpur"/>
    <s v="Sec 54 Gurgaon"/>
    <n v="8"/>
    <s v="Sec 54"/>
    <m/>
    <m/>
    <s v="Cash"/>
    <s v="sabhishekkumar94@gmail.com"/>
    <x v="2"/>
    <s v="NCR"/>
    <s v="Abhishek Srivastava"/>
    <m/>
  </r>
  <r>
    <d v="2023-06-08T21:45:22"/>
    <x v="5"/>
    <x v="0"/>
    <x v="0"/>
    <n v="19"/>
    <x v="2"/>
    <n v="9215617027"/>
    <n v="65"/>
    <s v="Mattresses"/>
    <s v="Mattresses"/>
    <m/>
    <n v="400"/>
    <m/>
    <m/>
    <s v="No"/>
    <s v="Sikanderpur"/>
    <s v="Azadpur Mandi"/>
    <n v="8"/>
    <s v="Aya nagar"/>
    <m/>
    <m/>
    <s v="Cash"/>
    <s v="sabhishekkumar94@gmail.com"/>
    <x v="2"/>
    <s v="NCR"/>
    <s v="Abhishek Srivastava"/>
    <m/>
  </r>
  <r>
    <d v="2023-06-09T09:31:42"/>
    <x v="5"/>
    <x v="0"/>
    <x v="0"/>
    <n v="11"/>
    <x v="1"/>
    <n v="9625446093"/>
    <n v="400"/>
    <s v="Chemicals"/>
    <s v="Chemical"/>
    <m/>
    <n v="350"/>
    <m/>
    <m/>
    <s v="No"/>
    <s v="Hoshiyarpur sector 51 Noida"/>
    <s v="NBCC amarpali greater Noida"/>
    <n v="7"/>
    <s v="NBCC amarpali greater Noida"/>
    <m/>
    <m/>
    <m/>
    <s v="nitinp@handover.in"/>
    <x v="1"/>
    <s v="NCR"/>
    <s v="Abhishek Srivastava"/>
    <m/>
  </r>
  <r>
    <d v="2023-06-09T09:34:35"/>
    <x v="5"/>
    <x v="0"/>
    <x v="0"/>
    <n v="11"/>
    <x v="1"/>
    <n v="9625446093"/>
    <n v="200"/>
    <s v="Chemicals"/>
    <s v="Chemical"/>
    <m/>
    <n v="2000"/>
    <m/>
    <m/>
    <s v="No"/>
    <s v="Hoshiyarpur sector 51 Noida"/>
    <s v="Sector 73 gurugram"/>
    <n v="40"/>
    <s v="Sector 73 gurugram"/>
    <m/>
    <m/>
    <m/>
    <s v="nitinp@handover.in"/>
    <x v="1"/>
    <s v="NCR"/>
    <s v="Abhishek Srivastava"/>
    <m/>
  </r>
  <r>
    <d v="2023-06-09T12:21:34"/>
    <x v="4"/>
    <x v="0"/>
    <x v="0"/>
    <n v="38"/>
    <x v="5"/>
    <n v="919999038132"/>
    <n v="200"/>
    <s v="PVC Panels &amp; Tiles"/>
    <s v="Sheet pvc"/>
    <n v="1"/>
    <n v="1500"/>
    <m/>
    <m/>
    <s v="No"/>
    <s v="Site 4 sahibabaad ghaziabad"/>
    <s v="Kirti nagar industrial area"/>
    <n v="32"/>
    <s v="Shahibabad"/>
    <s v="https://drive.google.com/open?id=15iLK2BFIFcpxt1L2lhAtObB7fuWtk5AS"/>
    <n v="2.0230609114216E+17"/>
    <n v="316077321303"/>
    <s v="avinishk@handover.in"/>
    <x v="0"/>
    <s v="NCR"/>
    <s v="Abhishek Srivastava"/>
    <m/>
  </r>
  <r>
    <d v="2023-06-09T13:03:32"/>
    <x v="5"/>
    <x v="0"/>
    <x v="0"/>
    <n v="38"/>
    <x v="5"/>
    <n v="919999038132"/>
    <n v="50"/>
    <s v="PVC Panels &amp; Tiles"/>
    <s v="Pvc"/>
    <n v="1"/>
    <n v="1000"/>
    <m/>
    <m/>
    <s v="No"/>
    <s v="Site 4 sahibabaad ghaziabad"/>
    <s v="Pitampura delhi"/>
    <n v="25"/>
    <s v="Sahibabad"/>
    <m/>
    <m/>
    <m/>
    <s v="avinishk@handover.in"/>
    <x v="0"/>
    <s v="NCR"/>
    <s v="Abhishek Srivastava"/>
    <m/>
  </r>
  <r>
    <d v="2023-06-09T17:53:08"/>
    <x v="6"/>
    <x v="0"/>
    <x v="0"/>
    <n v="11"/>
    <x v="1"/>
    <n v="9625446093"/>
    <n v="600"/>
    <s v="Chemicals"/>
    <s v="Chemical"/>
    <m/>
    <n v="500"/>
    <m/>
    <m/>
    <s v="No"/>
    <s v="Hoshiyarpur sector 51 Noida"/>
    <s v="Jal vayu vihar sector 21"/>
    <n v="7"/>
    <s v="Jal vayu vihar sector 21"/>
    <m/>
    <m/>
    <m/>
    <s v="nitinp@handover.in"/>
    <x v="1"/>
    <s v="NCR"/>
    <s v="Abhishek Srivastava"/>
    <m/>
  </r>
  <r>
    <d v="2023-06-09T18:15:49"/>
    <x v="6"/>
    <x v="0"/>
    <x v="0"/>
    <n v="11"/>
    <x v="1"/>
    <n v="9625446093"/>
    <n v="630"/>
    <s v="Chemicals"/>
    <s v="Chemical"/>
    <m/>
    <n v="1000"/>
    <m/>
    <m/>
    <s v="No"/>
    <s v="Industrial area Ghaziabad"/>
    <s v="sector 51 Noida"/>
    <n v="20"/>
    <s v="Hoshiyarpur sector 51"/>
    <m/>
    <m/>
    <m/>
    <s v="nitinp@handover.in"/>
    <x v="1"/>
    <s v="NCR"/>
    <s v="Abhishek Srivastava"/>
    <m/>
  </r>
  <r>
    <d v="2023-06-09T18:18:07"/>
    <x v="6"/>
    <x v="0"/>
    <x v="0"/>
    <n v="11"/>
    <x v="1"/>
    <n v="9625446093"/>
    <n v="500"/>
    <s v="Chemicals"/>
    <s v="Chemical"/>
    <m/>
    <n v="800"/>
    <m/>
    <m/>
    <s v="No"/>
    <s v="Hoshiyarpur sector 51 Noida"/>
    <s v="NSEZ noida"/>
    <n v="12"/>
    <s v="Hoshiyarpur sector 51"/>
    <m/>
    <m/>
    <m/>
    <s v="nitinp@handover.in"/>
    <x v="1"/>
    <s v="NCR"/>
    <s v="Abhishek Srivastava"/>
    <m/>
  </r>
  <r>
    <d v="2023-06-09T18:19:52"/>
    <x v="6"/>
    <x v="0"/>
    <x v="0"/>
    <n v="11"/>
    <x v="1"/>
    <n v="9625446093"/>
    <n v="650"/>
    <s v="Chemicals"/>
    <s v="Chemical"/>
    <m/>
    <n v="600"/>
    <m/>
    <m/>
    <s v="No"/>
    <s v="Hoshiyarpur sector 51 Noida"/>
    <s v="Noida phase 2"/>
    <n v="12"/>
    <s v="Noida phase 2"/>
    <m/>
    <m/>
    <m/>
    <s v="nitinp@handover.in"/>
    <x v="1"/>
    <s v="NCR"/>
    <s v="Abhishek Srivastava"/>
    <m/>
  </r>
  <r>
    <d v="2023-06-09T22:27:35"/>
    <x v="6"/>
    <x v="0"/>
    <x v="0"/>
    <n v="38"/>
    <x v="5"/>
    <n v="919999038132"/>
    <n v="50"/>
    <s v="PVC Panels &amp; Tiles"/>
    <s v="Sheet"/>
    <n v="1"/>
    <n v="1200"/>
    <m/>
    <m/>
    <s v="No"/>
    <s v="Site 4 sahibabaad ghaziabad"/>
    <s v="Saray faridabad"/>
    <n v="30"/>
    <s v="Shahibabad"/>
    <m/>
    <m/>
    <m/>
    <s v="avinishk@handover.in"/>
    <x v="0"/>
    <s v="NCR"/>
    <s v="Abhishek Srivastava"/>
    <m/>
  </r>
  <r>
    <d v="2023-06-09T22:30:10"/>
    <x v="6"/>
    <x v="0"/>
    <x v="0"/>
    <n v="38"/>
    <x v="5"/>
    <n v="919999038132"/>
    <n v="100"/>
    <s v="PVC Panels &amp; Tiles"/>
    <s v="Sheet"/>
    <n v="1"/>
    <n v="900"/>
    <m/>
    <m/>
    <s v="No"/>
    <s v="Site 4 sahibabaad ghaziabad"/>
    <s v="Kirti nagar industrial area"/>
    <n v="22"/>
    <s v="Shahibabad"/>
    <m/>
    <m/>
    <m/>
    <s v="avinishk@handover.in"/>
    <x v="0"/>
    <s v="NCR"/>
    <s v="Abhishek Srivastava"/>
    <m/>
  </r>
  <r>
    <d v="2023-06-10T18:39:09"/>
    <x v="7"/>
    <x v="0"/>
    <x v="0"/>
    <n v="19"/>
    <x v="2"/>
    <n v="9215617027"/>
    <n v="200"/>
    <s v="Paints"/>
    <s v="Paint"/>
    <m/>
    <n v="400"/>
    <m/>
    <m/>
    <s v="No"/>
    <s v="Sikanderpur"/>
    <s v="Sec 55"/>
    <n v="7"/>
    <s v="Sec 55"/>
    <m/>
    <m/>
    <s v="Cash"/>
    <s v="sabhishekkumar94@gmail.com"/>
    <x v="2"/>
    <s v="NCR"/>
    <s v="Abhishek Srivastava"/>
    <m/>
  </r>
  <r>
    <d v="2023-06-10T19:10:55"/>
    <x v="7"/>
    <x v="0"/>
    <x v="0"/>
    <n v="9205133965"/>
    <x v="7"/>
    <n v="9205133965"/>
    <n v="80"/>
    <s v="Cosmetics"/>
    <s v="Tofee"/>
    <m/>
    <n v="800"/>
    <m/>
    <m/>
    <s v="No"/>
    <s v="Site 4 sahibabaad ghaziabad"/>
    <s v="Azadpur Mandi"/>
    <n v="21"/>
    <s v="Azadpur Mandi, Shop no. B-724, new sabji mandi, Azadpur Rd, Kewal Park, Azadpur, Delhi, 110033"/>
    <s v="https://drive.google.com/open?id=1Q8xFB07l7xWqfdMw7qr9kf1nFFptpVRq"/>
    <s v="Paytm"/>
    <n v="2.0230610190844E+17"/>
    <s v="fa8802528717@gmail.com"/>
    <x v="3"/>
    <s v="NCR"/>
    <s v="Abhishek Srivastava"/>
    <m/>
  </r>
  <r>
    <d v="2023-06-10T19:13:04"/>
    <x v="7"/>
    <x v="0"/>
    <x v="0"/>
    <n v="9205133965"/>
    <x v="7"/>
    <n v="9205133965"/>
    <n v="50"/>
    <s v="New Paper"/>
    <s v="Tofee"/>
    <m/>
    <n v="800"/>
    <m/>
    <m/>
    <s v="No"/>
    <s v="Saheed Nagar"/>
    <s v="Azadpur Mandi"/>
    <n v="21"/>
    <s v="800 - 800 2 load hue h aj"/>
    <s v="https://drive.google.com/open?id=1C4NS5lxqHAlv6_5zFsk2tr2PdPr2Tzzg"/>
    <s v="paytrm"/>
    <s v="paymt"/>
    <s v="fa8802528717@gmail.com"/>
    <x v="3"/>
    <s v="NCR"/>
    <s v="Abhishek Srivastava"/>
    <m/>
  </r>
  <r>
    <d v="2023-06-10T21:36:22"/>
    <x v="7"/>
    <x v="0"/>
    <x v="0"/>
    <n v="11"/>
    <x v="1"/>
    <n v="9625446093"/>
    <n v="500"/>
    <s v="Chemicals"/>
    <s v="Chemical"/>
    <m/>
    <n v="700"/>
    <m/>
    <m/>
    <s v="No"/>
    <s v="Hoshiyarpur sector 51 Noida"/>
    <s v="Noida phase 2"/>
    <n v="14"/>
    <s v="Noida phase 2"/>
    <m/>
    <m/>
    <m/>
    <s v="nitinp@handover.in"/>
    <x v="1"/>
    <s v="NCR"/>
    <s v="Abhishek Srivastava"/>
    <m/>
  </r>
  <r>
    <d v="2023-06-10T21:37:51"/>
    <x v="7"/>
    <x v="0"/>
    <x v="0"/>
    <n v="11"/>
    <x v="1"/>
    <n v="9625446093"/>
    <n v="600"/>
    <s v="Chemicals"/>
    <s v="Chemical"/>
    <m/>
    <n v="700"/>
    <m/>
    <m/>
    <s v="No"/>
    <s v="Hoshiyarpur sector 51 Noida"/>
    <s v="Sahibabad industrial area"/>
    <n v="14"/>
    <s v="Sahibabad industrial area"/>
    <m/>
    <m/>
    <m/>
    <s v="nitinp@handover.in"/>
    <x v="1"/>
    <s v="NCR"/>
    <s v="Abhishek Srivastava"/>
    <m/>
  </r>
  <r>
    <d v="2023-06-12T21:37:31"/>
    <x v="8"/>
    <x v="0"/>
    <x v="0"/>
    <n v="11"/>
    <x v="1"/>
    <n v="9625446093"/>
    <n v="820"/>
    <s v="Paints"/>
    <s v="Paint"/>
    <m/>
    <n v="600"/>
    <m/>
    <m/>
    <s v="No"/>
    <s v="Sec 55 Noida"/>
    <s v="Sec 34 Noida"/>
    <n v="5"/>
    <s v="Sec 34"/>
    <m/>
    <m/>
    <s v="Cash"/>
    <s v="sabhishekkumar94@gmail.com"/>
    <x v="2"/>
    <s v="NCR"/>
    <s v="Abhishek Srivastava"/>
    <m/>
  </r>
  <r>
    <d v="2023-06-12T21:43:11"/>
    <x v="8"/>
    <x v="0"/>
    <x v="0"/>
    <n v="11"/>
    <x v="1"/>
    <n v="9625446093"/>
    <n v="650"/>
    <s v="Paints"/>
    <s v="Paints"/>
    <m/>
    <n v="1500"/>
    <m/>
    <m/>
    <s v="No"/>
    <s v="Hoshiyarpur sector 51 Noida"/>
    <s v="Faridabad"/>
    <n v="28"/>
    <s v="Faridabad"/>
    <m/>
    <m/>
    <s v="Cash"/>
    <s v="sabhishekkumar94@gmail.com"/>
    <x v="2"/>
    <s v="NCR"/>
    <s v="Abhishek Srivastava"/>
    <m/>
  </r>
  <r>
    <d v="2023-06-13T00:29:01"/>
    <x v="8"/>
    <x v="0"/>
    <x v="0"/>
    <n v="38"/>
    <x v="5"/>
    <n v="919999038132"/>
    <n v="200"/>
    <s v="Furniture"/>
    <s v="Sheet"/>
    <n v="1"/>
    <n v="800"/>
    <m/>
    <m/>
    <s v="No"/>
    <s v="Saheed Nagar"/>
    <s v="Azadpur Mandi"/>
    <n v="24"/>
    <s v="Azadpur"/>
    <m/>
    <m/>
    <m/>
    <s v="avinishk@handover.in"/>
    <x v="3"/>
    <s v="NCR"/>
    <s v="Abhishek Srivastava"/>
    <m/>
  </r>
  <r>
    <d v="2023-06-13T00:31:45"/>
    <x v="8"/>
    <x v="0"/>
    <x v="0"/>
    <n v="38"/>
    <x v="5"/>
    <n v="919999038132"/>
    <n v="200"/>
    <s v="Furniture"/>
    <s v="Sheet"/>
    <n v="1"/>
    <n v="800"/>
    <m/>
    <m/>
    <s v="No"/>
    <s v="Azadpur mandi"/>
    <s v="Saheed Nagar"/>
    <n v="24"/>
    <s v="Azadpur"/>
    <m/>
    <m/>
    <m/>
    <s v="avinishk@handover.in"/>
    <x v="3"/>
    <s v="NCR"/>
    <s v="Abhishek Srivastava"/>
    <m/>
  </r>
  <r>
    <d v="2023-06-13T00:33:25"/>
    <x v="8"/>
    <x v="0"/>
    <x v="0"/>
    <n v="38"/>
    <x v="5"/>
    <n v="919999038132"/>
    <n v="200"/>
    <s v="PVC Panels &amp; Tiles"/>
    <s v="Pvc"/>
    <n v="1"/>
    <n v="500"/>
    <m/>
    <m/>
    <s v="No"/>
    <s v="Saheed Nagar"/>
    <s v="Vaishali"/>
    <n v="15"/>
    <s v="Vaishali"/>
    <m/>
    <m/>
    <m/>
    <s v="avinishk@handover.in"/>
    <x v="3"/>
    <s v="NCR"/>
    <s v="Abhishek Srivastava"/>
    <m/>
  </r>
  <r>
    <d v="2023-06-13T17:40:09"/>
    <x v="9"/>
    <x v="0"/>
    <x v="0"/>
    <n v="11"/>
    <x v="1"/>
    <n v="9625446093"/>
    <n v="800"/>
    <s v="Chemicals"/>
    <s v="Chemical"/>
    <m/>
    <n v="1200"/>
    <m/>
    <m/>
    <s v="No"/>
    <s v="Hoshiyarpur sector 51 Noida"/>
    <s v="IITL Nimbus greater Noida"/>
    <n v="30"/>
    <s v="IITL Nimbus greater Noida"/>
    <m/>
    <m/>
    <m/>
    <s v="nitinp@handover.in"/>
    <x v="1"/>
    <s v="NCR"/>
    <s v="Abhishek Srivastava"/>
    <m/>
  </r>
  <r>
    <d v="2023-06-13T22:09:24"/>
    <x v="9"/>
    <x v="0"/>
    <x v="0"/>
    <n v="38"/>
    <x v="5"/>
    <n v="919999038132"/>
    <n v="300"/>
    <s v="PVC Panels &amp; Tiles"/>
    <s v="Pvc"/>
    <m/>
    <n v="1000"/>
    <m/>
    <m/>
    <s v="No"/>
    <s v="Site 4 sahibabaad ghaziabad"/>
    <s v="Akcha"/>
    <n v="21"/>
    <s v="Ghaziabad"/>
    <m/>
    <m/>
    <m/>
    <s v="avinishk@handover.in"/>
    <x v="0"/>
    <s v="NCR"/>
    <s v="Abhishek Srivastava"/>
    <m/>
  </r>
  <r>
    <d v="2023-06-14T18:35:21"/>
    <x v="10"/>
    <x v="0"/>
    <x v="0"/>
    <n v="19"/>
    <x v="2"/>
    <n v="9818564936"/>
    <n v="250"/>
    <s v="Paints"/>
    <s v="Paint"/>
    <m/>
    <n v="300"/>
    <m/>
    <m/>
    <s v="No"/>
    <s v="Sikanderpur"/>
    <s v="Mangolpuri Delhi"/>
    <n v="3.5"/>
    <s v="Mangolia apartment"/>
    <m/>
    <m/>
    <s v="Cash"/>
    <s v="sabhishekkumar94@gmail.com"/>
    <x v="2"/>
    <s v="NCR"/>
    <s v="Abhishek Srivastava"/>
    <m/>
  </r>
  <r>
    <d v="2023-06-14T18:43:56"/>
    <x v="10"/>
    <x v="0"/>
    <x v="0"/>
    <n v="39"/>
    <x v="6"/>
    <n v="9911119343"/>
    <n v="50"/>
    <s v="Clothes"/>
    <s v="Clothes"/>
    <m/>
    <n v="400"/>
    <m/>
    <m/>
    <s v="No"/>
    <s v="Sikanderpur"/>
    <s v="Vatika chock Sec 49"/>
    <n v="12"/>
    <s v="Vatika chock Sec 49"/>
    <m/>
    <m/>
    <s v="Cash"/>
    <s v="sabhishekkumar94@gmail.com"/>
    <x v="2"/>
    <s v="NCR"/>
    <s v="Abhishek Srivastava"/>
    <m/>
  </r>
  <r>
    <d v="2023-06-14T22:23:44"/>
    <x v="10"/>
    <x v="0"/>
    <x v="0"/>
    <n v="38"/>
    <x v="5"/>
    <n v="919999038132"/>
    <n v="200"/>
    <s v="PVC Panels &amp; Tiles"/>
    <s v="Sheet"/>
    <n v="1"/>
    <n v="1000"/>
    <m/>
    <m/>
    <s v="No"/>
    <s v="Site 4 sahibabaad ghaziabad"/>
    <s v="Kirti nagar industrial area"/>
    <n v="24"/>
    <s v="Ghaziabad"/>
    <m/>
    <m/>
    <m/>
    <s v="avinishk@handover.in"/>
    <x v="0"/>
    <s v="NCR"/>
    <s v="Abhishek Srivastava"/>
    <m/>
  </r>
  <r>
    <d v="2023-06-15T20:30:10"/>
    <x v="11"/>
    <x v="0"/>
    <x v="0"/>
    <n v="11"/>
    <x v="1"/>
    <n v="9625446093"/>
    <n v="200"/>
    <s v="Chemicals"/>
    <s v="Chemical"/>
    <m/>
    <n v="800"/>
    <m/>
    <m/>
    <s v="No"/>
    <s v="Neb sarai"/>
    <s v="sector 51 Noida"/>
    <n v="20"/>
    <s v="Hoshiyarpur sector 51"/>
    <m/>
    <m/>
    <m/>
    <s v="nitinp@handover.in"/>
    <x v="1"/>
    <s v="NCR"/>
    <s v="Abhishek Srivastava"/>
    <m/>
  </r>
  <r>
    <d v="2023-06-16T00:10:27"/>
    <x v="11"/>
    <x v="0"/>
    <x v="0"/>
    <n v="38"/>
    <x v="5"/>
    <s v="+91 99990 38132"/>
    <n v="200"/>
    <s v="PVC Panels &amp; Tiles"/>
    <s v="Sheet"/>
    <n v="1"/>
    <n v="800"/>
    <m/>
    <m/>
    <s v="No"/>
    <s v="Site 4 sahibabaad ghaziabad"/>
    <s v="Azadpur Mandi"/>
    <n v="20"/>
    <s v="Azadpur"/>
    <m/>
    <m/>
    <m/>
    <s v="avinishk@handover.in"/>
    <x v="3"/>
    <s v="NCR"/>
    <s v="Abhishek Srivastava"/>
    <m/>
  </r>
  <r>
    <d v="2023-06-16T00:11:43"/>
    <x v="11"/>
    <x v="0"/>
    <x v="0"/>
    <n v="38"/>
    <x v="5"/>
    <s v="+91 99990 38132"/>
    <n v="300"/>
    <s v="PVC Panels &amp; Tiles"/>
    <s v="Sheet"/>
    <n v="1"/>
    <n v="800"/>
    <m/>
    <m/>
    <s v="No"/>
    <s v="Azadpur mandi"/>
    <s v="Shaheed nagar"/>
    <n v="20"/>
    <s v="Azadpur"/>
    <m/>
    <m/>
    <m/>
    <s v="avinishk@handover.in"/>
    <x v="3"/>
    <s v="NCR"/>
    <s v="Abhishek Srivastava"/>
    <m/>
  </r>
  <r>
    <d v="2023-06-16T00:12:57"/>
    <x v="11"/>
    <x v="0"/>
    <x v="0"/>
    <n v="38"/>
    <x v="5"/>
    <s v="+91 99990 38132"/>
    <n v="200"/>
    <s v="Furniture"/>
    <s v="Shofa"/>
    <n v="1"/>
    <n v="800"/>
    <m/>
    <m/>
    <s v="No"/>
    <s v="Site 4 sahibabaad ghaziabad"/>
    <s v="Azadpur Mandi"/>
    <n v="20"/>
    <s v="Azadpur"/>
    <m/>
    <m/>
    <m/>
    <s v="avinishk@handover.in"/>
    <x v="3"/>
    <s v="NCR"/>
    <s v="Abhishek Srivastava"/>
    <m/>
  </r>
  <r>
    <d v="2023-06-16T20:34:54"/>
    <x v="12"/>
    <x v="0"/>
    <x v="0"/>
    <n v="38"/>
    <x v="5"/>
    <n v="919999038132"/>
    <n v="200"/>
    <s v="PVC Panels &amp; Tiles"/>
    <s v="Pvc"/>
    <n v="1"/>
    <n v="900"/>
    <m/>
    <m/>
    <s v="No"/>
    <s v="Site 4 sahibabaad ghaziabad"/>
    <s v="Kirti nagar industrial area"/>
    <n v="20"/>
    <s v="Sahibabad"/>
    <m/>
    <m/>
    <m/>
    <s v="avinishk@handover.in"/>
    <x v="0"/>
    <s v="NCR"/>
    <s v="Abhishek Srivastava"/>
    <m/>
  </r>
  <r>
    <d v="2023-06-16T20:38:35"/>
    <x v="12"/>
    <x v="0"/>
    <x v="0"/>
    <n v="38"/>
    <x v="5"/>
    <n v="919999038132"/>
    <n v="300"/>
    <s v="PVC Panels &amp; Tiles"/>
    <s v="Pvc"/>
    <n v="1"/>
    <n v="600"/>
    <m/>
    <m/>
    <s v="No"/>
    <s v="Site 4 sahibabaad ghaziabad"/>
    <s v="Kashmiri get"/>
    <n v="15"/>
    <s v="Shahibabad"/>
    <m/>
    <m/>
    <m/>
    <s v="avinishk@handover.in"/>
    <x v="0"/>
    <s v="NCR"/>
    <s v="Abhishek Srivastava"/>
    <m/>
  </r>
  <r>
    <d v="2023-06-16T21:17:00"/>
    <x v="12"/>
    <x v="0"/>
    <x v="0"/>
    <n v="19"/>
    <x v="2"/>
    <n v="9215617027"/>
    <n v="50"/>
    <s v="Paints"/>
    <s v="Paint"/>
    <m/>
    <n v="300"/>
    <m/>
    <m/>
    <s v="No"/>
    <s v="Sikanderpur"/>
    <s v="Hudda city center"/>
    <n v="5"/>
    <s v="Hudda city center"/>
    <m/>
    <m/>
    <s v="Cash"/>
    <s v="sabhishekkumar94@gmail.com"/>
    <x v="2"/>
    <s v="NCR"/>
    <s v="Abhishek Srivastava"/>
    <m/>
  </r>
  <r>
    <d v="2023-06-16T21:20:14"/>
    <x v="12"/>
    <x v="0"/>
    <x v="0"/>
    <n v="19"/>
    <x v="2"/>
    <n v="9215617027"/>
    <n v="50"/>
    <s v="Paints"/>
    <s v="Paints"/>
    <m/>
    <n v="300"/>
    <m/>
    <m/>
    <s v="No"/>
    <s v="Sikanderpur"/>
    <s v="Sec 54 Gurgaon"/>
    <n v="6"/>
    <s v="Sec 54"/>
    <m/>
    <m/>
    <s v="Cash"/>
    <s v="sabhishekkumar94@gmail.com"/>
    <x v="2"/>
    <s v="NCR"/>
    <s v="Abhishek Srivastava"/>
    <m/>
  </r>
  <r>
    <d v="2023-06-17T20:51:21"/>
    <x v="13"/>
    <x v="0"/>
    <x v="0"/>
    <n v="11"/>
    <x v="1"/>
    <n v="9625446093"/>
    <n v="200"/>
    <s v="Chemicals"/>
    <s v="Chemical"/>
    <m/>
    <n v="700"/>
    <m/>
    <m/>
    <s v="No"/>
    <s v="Hoshiyarpur sector 51 Noida"/>
    <s v="Sector 136"/>
    <n v="14"/>
    <s v="Sector 136"/>
    <m/>
    <m/>
    <m/>
    <s v="nitinp@handover.in"/>
    <x v="1"/>
    <s v="NCR"/>
    <s v="Abhishek Srivastava"/>
    <m/>
  </r>
  <r>
    <d v="2023-06-17T20:53:05"/>
    <x v="13"/>
    <x v="0"/>
    <x v="0"/>
    <n v="11"/>
    <x v="1"/>
    <n v="9625446093"/>
    <n v="450"/>
    <s v="Chemicals"/>
    <s v="Chemical"/>
    <m/>
    <n v="650"/>
    <m/>
    <m/>
    <s v="No"/>
    <s v="Hoshiyarpur sector 51 Noida"/>
    <s v="Vasundhara"/>
    <n v="13"/>
    <s v="Vasundhara"/>
    <m/>
    <m/>
    <m/>
    <s v="nitinp@handover.in"/>
    <x v="1"/>
    <s v="NCR"/>
    <s v="Abhishek Srivastava"/>
    <m/>
  </r>
  <r>
    <d v="2023-06-17T20:54:38"/>
    <x v="13"/>
    <x v="0"/>
    <x v="0"/>
    <n v="11"/>
    <x v="1"/>
    <n v="9625446093"/>
    <n v="600"/>
    <s v="Chemicals"/>
    <s v="Chemical"/>
    <m/>
    <n v="600"/>
    <m/>
    <m/>
    <s v="No"/>
    <s v="Hoshiyarpur sector 51 Noida"/>
    <s v="Sahibabad industrial area"/>
    <n v="12"/>
    <s v="Sahibabad industrial area"/>
    <m/>
    <m/>
    <m/>
    <s v="nitinp@handover.in"/>
    <x v="1"/>
    <s v="NCR"/>
    <s v="Abhishek Srivastava"/>
    <m/>
  </r>
  <r>
    <d v="2023-06-18T21:22:01"/>
    <x v="14"/>
    <x v="0"/>
    <x v="0"/>
    <n v="38"/>
    <x v="5"/>
    <s v="+91 99990 38132"/>
    <n v="200"/>
    <s v="PVC Panels &amp; Tiles"/>
    <s v="Pvc"/>
    <n v="1"/>
    <n v="800"/>
    <m/>
    <m/>
    <s v="No"/>
    <s v="Site 4 sahibabaad ghaziabad"/>
    <s v="Azadpur Mandi"/>
    <n v="22"/>
    <s v="Shahibabad"/>
    <m/>
    <m/>
    <m/>
    <s v="avinishk@handover.in"/>
    <x v="0"/>
    <s v="NCR"/>
    <s v="Abhishek Srivastava"/>
    <m/>
  </r>
  <r>
    <d v="2023-06-18T21:24:28"/>
    <x v="14"/>
    <x v="0"/>
    <x v="0"/>
    <n v="38"/>
    <x v="5"/>
    <s v="+91 99990 38132"/>
    <n v="300"/>
    <s v="PVC Panels &amp; Tiles"/>
    <s v="Sheet"/>
    <n v="1"/>
    <n v="1500"/>
    <m/>
    <m/>
    <s v="No"/>
    <s v="Site 4 sahibabaad ghaziabad"/>
    <s v="Gurgaon"/>
    <n v="40"/>
    <s v="Ghaziabad"/>
    <m/>
    <m/>
    <m/>
    <s v="avinishk@handover.in"/>
    <x v="0"/>
    <s v="NCR"/>
    <s v="Abhishek Srivastava"/>
    <m/>
  </r>
  <r>
    <d v="2023-06-19T19:28:37"/>
    <x v="15"/>
    <x v="0"/>
    <x v="0"/>
    <n v="11"/>
    <x v="1"/>
    <n v="9625446093"/>
    <n v="320"/>
    <s v="Chemicals"/>
    <s v="Chemical"/>
    <m/>
    <n v="700"/>
    <m/>
    <m/>
    <s v="No"/>
    <s v="Hoshiyarpur sector 51 Noida"/>
    <s v="Sector 156 Noida"/>
    <n v="13"/>
    <s v="Sector 156 Noida"/>
    <m/>
    <m/>
    <m/>
    <s v="nitinp@handover.in"/>
    <x v="1"/>
    <s v="NCR"/>
    <s v="Abhishek Srivastava"/>
    <m/>
  </r>
  <r>
    <d v="2023-06-19T19:31:24"/>
    <x v="15"/>
    <x v="0"/>
    <x v="0"/>
    <n v="11"/>
    <x v="1"/>
    <n v="9625446093"/>
    <n v="200"/>
    <s v="Chemicals"/>
    <s v="Chemical"/>
    <m/>
    <n v="500"/>
    <m/>
    <m/>
    <s v="No"/>
    <s v="Hoshiyarpur sector 51 Noida"/>
    <s v="Sector 74 Noida"/>
    <n v="10"/>
    <s v="Sector 74"/>
    <m/>
    <m/>
    <m/>
    <s v="nitinp@handover.in"/>
    <x v="1"/>
    <s v="NCR"/>
    <s v="Abhishek Srivastava"/>
    <m/>
  </r>
  <r>
    <d v="2023-06-19T20:56:39"/>
    <x v="15"/>
    <x v="0"/>
    <x v="0"/>
    <n v="38"/>
    <x v="5"/>
    <s v="99990 38132"/>
    <n v="100"/>
    <s v="PVC Panels &amp; Tiles"/>
    <s v="Sheet"/>
    <n v="1"/>
    <n v="1000"/>
    <m/>
    <m/>
    <s v="No"/>
    <s v="Site 4 sahibabaad ghaziabad"/>
    <s v="Noida sec 18"/>
    <n v="22"/>
    <s v="Ghaziabad"/>
    <m/>
    <m/>
    <m/>
    <s v="avinishk@handover.in"/>
    <x v="0"/>
    <s v="NCR"/>
    <s v="Abhishek Srivastava"/>
    <m/>
  </r>
  <r>
    <d v="2023-06-19T20:58:21"/>
    <x v="15"/>
    <x v="0"/>
    <x v="0"/>
    <n v="38"/>
    <x v="5"/>
    <n v="200"/>
    <n v="200"/>
    <s v="PVC Panels &amp; Tiles"/>
    <s v="Pvc"/>
    <n v="1"/>
    <n v="500"/>
    <m/>
    <m/>
    <s v="No"/>
    <s v="Site 4 sahibabaad ghaziabad"/>
    <s v="Krishna nagar jagatpuri"/>
    <n v="11"/>
    <s v="Shahibabad"/>
    <m/>
    <m/>
    <m/>
    <s v="avinishk@handover.in"/>
    <x v="0"/>
    <s v="NCR"/>
    <s v="Abhishek Srivastava"/>
    <m/>
  </r>
  <r>
    <d v="2023-06-21T13:48:14"/>
    <x v="16"/>
    <x v="0"/>
    <x v="0"/>
    <n v="38"/>
    <x v="7"/>
    <n v="9205133965"/>
    <n v="10"/>
    <s v="Pharmacy"/>
    <s v="Todfe"/>
    <n v="800"/>
    <n v="800"/>
    <m/>
    <m/>
    <s v="No"/>
    <s v="Site 4 sahibabaad ghaziabad"/>
    <s v="Azadpur Mandi"/>
    <n v="21"/>
    <s v="Azadpur"/>
    <m/>
    <m/>
    <m/>
    <s v="fa8802528717@gmail.com"/>
    <x v="3"/>
    <s v="NCR"/>
    <s v="Abhishek Srivastava"/>
    <m/>
  </r>
  <r>
    <d v="2023-06-21T13:49:49"/>
    <x v="16"/>
    <x v="0"/>
    <x v="0"/>
    <n v="39"/>
    <x v="7"/>
    <n v="9205133965"/>
    <n v="20"/>
    <s v="Electrical Hardware"/>
    <s v="Electric"/>
    <n v="500"/>
    <n v="500"/>
    <m/>
    <m/>
    <s v="No"/>
    <s v="Azadpur mandi"/>
    <s v="Sahlimar bagh"/>
    <n v="5"/>
    <s v="Shaljmar bagh"/>
    <m/>
    <m/>
    <m/>
    <s v="fa8802528717@gmail.com"/>
    <x v="3"/>
    <s v="NCR"/>
    <s v="Abhishek Srivastava"/>
    <m/>
  </r>
  <r>
    <d v="2023-06-21T15:16:43"/>
    <x v="16"/>
    <x v="0"/>
    <x v="0"/>
    <n v="42"/>
    <x v="8"/>
    <n v="9821000310"/>
    <n v="200"/>
    <s v="Furniture"/>
    <s v="Plywood"/>
    <m/>
    <n v="1500"/>
    <m/>
    <m/>
    <s v="No"/>
    <s v="GT road mohan nagar"/>
    <s v="Ghitorni"/>
    <n v="32"/>
    <s v="Ghitorni"/>
    <m/>
    <m/>
    <m/>
    <s v="nitinp@handover.in"/>
    <x v="1"/>
    <s v="NCR"/>
    <s v="Abhishek Srivastava"/>
    <m/>
  </r>
  <r>
    <d v="2023-06-21T19:00:31"/>
    <x v="17"/>
    <x v="0"/>
    <x v="0"/>
    <n v="43"/>
    <x v="9"/>
    <n v="9911166425"/>
    <n v="100"/>
    <s v="Electrical Appliances"/>
    <s v="Electical"/>
    <m/>
    <n v="400"/>
    <m/>
    <m/>
    <s v="No"/>
    <s v="Hoshiyarpur sector 51 Noida"/>
    <s v="Sector 116"/>
    <n v="8"/>
    <s v="Hoshiyarpur sector 51"/>
    <m/>
    <m/>
    <m/>
    <s v="nitinp@handover.in"/>
    <x v="1"/>
    <s v="NCR"/>
    <s v="Abhishek Srivastava"/>
    <m/>
  </r>
  <r>
    <d v="2023-06-21T19:04:07"/>
    <x v="17"/>
    <x v="0"/>
    <x v="0"/>
    <n v="44"/>
    <x v="10"/>
    <n v="9311443386"/>
    <n v="200"/>
    <s v="Sanitary"/>
    <s v="Tiles"/>
    <m/>
    <n v="700"/>
    <m/>
    <m/>
    <s v="No"/>
    <s v="G 4 sector 9 Noida"/>
    <s v="Rajendra Nagar"/>
    <n v="17"/>
    <s v="Sector 9 Noida"/>
    <m/>
    <m/>
    <m/>
    <s v="nitinp@handover.in"/>
    <x v="1"/>
    <s v="NCR"/>
    <s v="Abhishek Srivastava"/>
    <m/>
  </r>
  <r>
    <d v="2023-06-21T19:21:18"/>
    <x v="17"/>
    <x v="0"/>
    <x v="0"/>
    <n v="37"/>
    <x v="4"/>
    <s v="+91 81301 82339"/>
    <n v="300"/>
    <s v="Bath fitting"/>
    <s v="Bath tub"/>
    <n v="1"/>
    <n v="500"/>
    <m/>
    <m/>
    <s v="No"/>
    <s v="Rajendra nagar shahibabad"/>
    <s v="Sector 63 noida"/>
    <n v="12"/>
    <s v="Sahibabad"/>
    <m/>
    <m/>
    <m/>
    <s v="avanishsingh442@gmail.com"/>
    <x v="0"/>
    <s v="NCR"/>
    <s v="Abhishek Srivastava"/>
    <m/>
  </r>
  <r>
    <d v="2023-06-21T19:23:24"/>
    <x v="17"/>
    <x v="0"/>
    <x v="0"/>
    <n v="37"/>
    <x v="4"/>
    <s v="+91 81301 82339"/>
    <n v="200"/>
    <s v="Luxury Furniture"/>
    <s v="Bed"/>
    <n v="1"/>
    <n v="800"/>
    <m/>
    <m/>
    <s v="No"/>
    <s v="Rajendra nagar shahibabad"/>
    <s v="Azadpur Mandi"/>
    <n v="22"/>
    <s v="Sahibabad"/>
    <m/>
    <m/>
    <m/>
    <s v="avanishsingh442@gmail.com"/>
    <x v="0"/>
    <s v="NCR"/>
    <s v="Abhishek Srivastava"/>
    <m/>
  </r>
  <r>
    <d v="2023-06-21T19:26:39"/>
    <x v="17"/>
    <x v="0"/>
    <x v="0"/>
    <n v="37"/>
    <x v="4"/>
    <s v="+91 81301 82339"/>
    <n v="300"/>
    <s v="Luxury Furniture"/>
    <s v="Shofa"/>
    <n v="1"/>
    <n v="800"/>
    <m/>
    <m/>
    <s v="No"/>
    <s v="Azadpur mandi"/>
    <s v="Shaheed nagar"/>
    <n v="22"/>
    <s v="Shahibabad"/>
    <m/>
    <m/>
    <m/>
    <s v="avanishsingh442@gmail.com"/>
    <x v="0"/>
    <s v="NCR"/>
    <s v="Abhishek Srivastava"/>
    <m/>
  </r>
  <r>
    <d v="2023-06-23T00:20:02"/>
    <x v="18"/>
    <x v="0"/>
    <x v="0"/>
    <n v="38"/>
    <x v="5"/>
    <n v="9999038132"/>
    <n v="100"/>
    <s v="PVC Panels &amp; Tiles"/>
    <s v="Sheet"/>
    <n v="1"/>
    <n v="800"/>
    <m/>
    <m/>
    <s v="No"/>
    <s v="Site 4 sahibabaad ghaziabad"/>
    <s v="Azadpur Mandi"/>
    <n v="22"/>
    <s v="Sahibabaad"/>
    <m/>
    <m/>
    <m/>
    <s v="nitinkumar.singh9628@gmail.com"/>
    <x v="0"/>
    <s v="NCR"/>
    <s v="Abhishek Srivastava"/>
    <m/>
  </r>
  <r>
    <d v="2023-06-23T00:21:46"/>
    <x v="18"/>
    <x v="0"/>
    <x v="0"/>
    <n v="38"/>
    <x v="5"/>
    <n v="9999038132"/>
    <n v="200"/>
    <s v="PVC Panels &amp; Tiles"/>
    <s v="Sheet"/>
    <n v="1"/>
    <n v="800"/>
    <m/>
    <m/>
    <s v="No"/>
    <s v="Azadpur mandi"/>
    <s v="Shaheed nagar"/>
    <n v="22"/>
    <s v="Sahibabaad"/>
    <m/>
    <m/>
    <m/>
    <s v="nitinkumar.singh9628@gmail.com"/>
    <x v="0"/>
    <s v="NCR"/>
    <s v="Abhishek Srivastava"/>
    <m/>
  </r>
  <r>
    <d v="2023-06-23T00:24:19"/>
    <x v="18"/>
    <x v="0"/>
    <x v="0"/>
    <n v="38"/>
    <x v="5"/>
    <n v="9999038132"/>
    <n v="300"/>
    <s v="PVC Panels &amp; Tiles"/>
    <s v="Sheet"/>
    <m/>
    <n v="400"/>
    <m/>
    <m/>
    <s v="No"/>
    <s v="Site 4 sahibabaad ghaziabad"/>
    <s v="Krishna nagar jagatpuri"/>
    <n v="10"/>
    <s v="Sahibabaad"/>
    <m/>
    <m/>
    <m/>
    <s v="nitinkumar.singh9628@gmail.com"/>
    <x v="0"/>
    <s v="NCR"/>
    <s v="Abhishek Srivastava"/>
    <m/>
  </r>
  <r>
    <d v="2023-06-23T23:07:46"/>
    <x v="19"/>
    <x v="0"/>
    <x v="0"/>
    <n v="11"/>
    <x v="1"/>
    <n v="9625446093"/>
    <n v="600"/>
    <s v="Chemicals"/>
    <s v="Chemical"/>
    <m/>
    <n v="1500"/>
    <m/>
    <m/>
    <s v="No"/>
    <s v="Hoshiyarpur sector 51 Noida"/>
    <s v="Kasna greater Noida"/>
    <n v="32"/>
    <s v="Hoshiyarpur sector 51"/>
    <m/>
    <m/>
    <m/>
    <s v="nitinp@handover.in"/>
    <x v="1"/>
    <s v="NCR"/>
    <s v="Abhishek Srivastava"/>
    <m/>
  </r>
  <r>
    <d v="2023-06-23T23:09:28"/>
    <x v="19"/>
    <x v="0"/>
    <x v="0"/>
    <n v="11"/>
    <x v="1"/>
    <m/>
    <n v="650"/>
    <s v="Chemicals"/>
    <s v="Chemical"/>
    <m/>
    <n v="1500"/>
    <m/>
    <m/>
    <s v="No"/>
    <s v="Hoshiyarpur sector 51 Noida"/>
    <s v="Sikandrabad industrial area"/>
    <n v="35"/>
    <s v="Hoshiyarpur sector 51"/>
    <m/>
    <m/>
    <m/>
    <s v="nitinp@handover.in"/>
    <x v="1"/>
    <s v="NCR"/>
    <s v="Abhishek Srivastava"/>
    <m/>
  </r>
  <r>
    <d v="2023-06-23T23:12:00"/>
    <x v="19"/>
    <x v="0"/>
    <x v="0"/>
    <n v="11"/>
    <x v="1"/>
    <n v="9625446093"/>
    <n v="550"/>
    <s v="Chemicals"/>
    <s v="Chemical"/>
    <m/>
    <n v="600"/>
    <m/>
    <m/>
    <s v="No"/>
    <s v="Hoshiyarpur sector 51 Noida"/>
    <s v="NSEZ noida"/>
    <n v="13"/>
    <s v="Hoshiyarpur sector 51"/>
    <m/>
    <m/>
    <m/>
    <s v="nitinp@handover.in"/>
    <x v="1"/>
    <s v="NCR"/>
    <s v="Abhishek Srivastava"/>
    <m/>
  </r>
  <r>
    <d v="2023-06-24T21:43:52"/>
    <x v="20"/>
    <x v="0"/>
    <x v="0"/>
    <n v="11"/>
    <x v="1"/>
    <n v="9625446093"/>
    <n v="200"/>
    <s v="Chemicals"/>
    <s v="Chemical"/>
    <m/>
    <n v="400"/>
    <m/>
    <m/>
    <s v="No"/>
    <s v="Hoshiyarpur sector 51 Noida"/>
    <s v="Kaushambi"/>
    <n v="8"/>
    <s v="Hoshiyarpur sector 51"/>
    <m/>
    <m/>
    <m/>
    <s v="nitinp@handover.in"/>
    <x v="1"/>
    <s v="NCR"/>
    <s v="Abhishek Srivastava"/>
    <m/>
  </r>
  <r>
    <d v="2023-06-24T21:45:07"/>
    <x v="20"/>
    <x v="0"/>
    <x v="0"/>
    <n v="11"/>
    <x v="1"/>
    <n v="9625446096"/>
    <n v="300"/>
    <s v="Chemicals"/>
    <s v="Chemical"/>
    <m/>
    <n v="700"/>
    <m/>
    <m/>
    <s v="No"/>
    <s v="Hoshiyarpur sector 51 Noida"/>
    <s v="Noida phase 2"/>
    <n v="14"/>
    <s v="Hoshiyarpur sector 51"/>
    <m/>
    <m/>
    <m/>
    <s v="nitinp@handover.in"/>
    <x v="1"/>
    <s v="NCR"/>
    <s v="Abhishek Srivastava"/>
    <m/>
  </r>
  <r>
    <d v="2023-06-24T21:55:39"/>
    <x v="20"/>
    <x v="0"/>
    <x v="0"/>
    <n v="38"/>
    <x v="5"/>
    <n v="9999038132"/>
    <n v="200"/>
    <s v="PVC Panels &amp; Tiles"/>
    <s v="Pvc"/>
    <n v="1"/>
    <n v="800"/>
    <m/>
    <m/>
    <s v="No"/>
    <s v="Site 4 sahibabaad ghaziabad"/>
    <s v="Azadpur Mandi"/>
    <n v="22"/>
    <s v="Sahibabaad"/>
    <m/>
    <m/>
    <m/>
    <s v="avinishk@handover.in"/>
    <x v="0"/>
    <s v="NCR"/>
    <s v="Abhishek Srivastava"/>
    <m/>
  </r>
  <r>
    <d v="2023-06-24T22:04:21"/>
    <x v="20"/>
    <x v="0"/>
    <x v="0"/>
    <n v="38"/>
    <x v="5"/>
    <n v="9999038132"/>
    <n v="100"/>
    <s v="PVC Panels &amp; Tiles"/>
    <s v="Sheet"/>
    <n v="1"/>
    <n v="700"/>
    <m/>
    <m/>
    <s v="No"/>
    <s v="Site 4 sahibabaad ghaziabad"/>
    <s v="Shastri nagar"/>
    <n v="18"/>
    <s v="Ghaziabad"/>
    <m/>
    <m/>
    <m/>
    <s v="avinishk@handover.in"/>
    <x v="0"/>
    <s v="NCR"/>
    <s v="Abhishek Srivastava"/>
    <m/>
  </r>
  <r>
    <d v="2023-06-26T21:39:06"/>
    <x v="21"/>
    <x v="0"/>
    <x v="0"/>
    <n v="38"/>
    <x v="5"/>
    <n v="919999038132"/>
    <n v="300"/>
    <s v="PVC Panels &amp; Tiles"/>
    <s v="Sheet"/>
    <m/>
    <n v="1100"/>
    <m/>
    <m/>
    <s v="No"/>
    <s v="Site 4 sahibabaad ghaziabad"/>
    <s v="Kirti nagar industrial area"/>
    <n v="26"/>
    <s v="Shahibabad"/>
    <m/>
    <m/>
    <m/>
    <s v="avanishsingh442@gmail.com"/>
    <x v="0"/>
    <s v="NCR"/>
    <s v="Abhishek Srivastava"/>
    <m/>
  </r>
  <r>
    <d v="2023-06-26T21:40:27"/>
    <x v="21"/>
    <x v="0"/>
    <x v="0"/>
    <n v="38"/>
    <x v="5"/>
    <n v="919999038132"/>
    <n v="200"/>
    <s v="PVC Panels &amp; Tiles"/>
    <s v="Sheet"/>
    <m/>
    <n v="800"/>
    <m/>
    <m/>
    <s v="No"/>
    <s v="Site 4 sahibabaad ghaziabad"/>
    <s v="Azadpur Mandi"/>
    <n v="22"/>
    <s v="Shahibabad"/>
    <m/>
    <m/>
    <m/>
    <s v="avanishsingh442@gmail.com"/>
    <x v="0"/>
    <s v="NCR"/>
    <s v="Abhishek Srivastava"/>
    <m/>
  </r>
  <r>
    <d v="2023-06-27T22:12:22"/>
    <x v="22"/>
    <x v="0"/>
    <x v="0"/>
    <n v="38"/>
    <x v="5"/>
    <n v="919999038132"/>
    <n v="150"/>
    <s v="PVC Panels &amp; Tiles"/>
    <s v="Sheet"/>
    <m/>
    <n v="1000"/>
    <m/>
    <m/>
    <s v="No"/>
    <s v="Site 4 sahibabaad ghaziabad"/>
    <s v="Kirti nagar industrial area"/>
    <n v="25"/>
    <s v="Shahibabad"/>
    <m/>
    <m/>
    <m/>
    <s v="avinishk@handover.in"/>
    <x v="0"/>
    <s v="NCR"/>
    <s v="Abhishek Srivastava"/>
    <m/>
  </r>
  <r>
    <d v="2023-06-27T22:13:58"/>
    <x v="22"/>
    <x v="0"/>
    <x v="0"/>
    <n v="38"/>
    <x v="5"/>
    <n v="919999038132"/>
    <n v="200"/>
    <s v="PVC Panels &amp; Tiles"/>
    <s v="Sheet"/>
    <m/>
    <n v="500"/>
    <m/>
    <m/>
    <s v="No"/>
    <s v="Site 4 sahibabaad ghaziabad"/>
    <s v="Indrapuram"/>
    <n v="14"/>
    <s v="Shahibabad"/>
    <m/>
    <m/>
    <m/>
    <s v="avinishk@handover.in"/>
    <x v="0"/>
    <s v="NCR"/>
    <s v="Abhishek Srivastava"/>
    <m/>
  </r>
  <r>
    <d v="2023-06-28T21:59:03"/>
    <x v="23"/>
    <x v="0"/>
    <x v="0"/>
    <n v="38"/>
    <x v="5"/>
    <n v="919999038132"/>
    <n v="300"/>
    <s v="PVC Panels &amp; Tiles"/>
    <s v="Sheet"/>
    <m/>
    <n v="1300"/>
    <m/>
    <m/>
    <s v="No"/>
    <s v="Site 4 sahibabaad ghaziabad"/>
    <s v="Kirti nagar industrial area"/>
    <n v="26"/>
    <s v="Shahibabad"/>
    <m/>
    <m/>
    <m/>
    <s v="avinishk@handover.in"/>
    <x v="0"/>
    <s v="NCR"/>
    <s v="Abhishek Srivastava"/>
    <m/>
  </r>
  <r>
    <d v="2023-06-28T22:00:21"/>
    <x v="23"/>
    <x v="0"/>
    <x v="0"/>
    <n v="38"/>
    <x v="5"/>
    <n v="919999038132"/>
    <n v="150"/>
    <s v="PVC Panels &amp; Tiles"/>
    <s v="Sheet"/>
    <m/>
    <n v="600"/>
    <m/>
    <m/>
    <s v="No"/>
    <s v="Site 4 sahibabaad ghaziabad"/>
    <s v="Jagat puri"/>
    <n v="15"/>
    <s v="Shahibabad"/>
    <m/>
    <m/>
    <m/>
    <s v="avinishk@handover.in"/>
    <x v="0"/>
    <s v="NCR"/>
    <s v="Abhishek Srivastava"/>
    <m/>
  </r>
  <r>
    <d v="2023-06-28T22:01:42"/>
    <x v="23"/>
    <x v="0"/>
    <x v="0"/>
    <n v="38"/>
    <x v="5"/>
    <n v="919999038132"/>
    <n v="100"/>
    <s v="PVC Panels &amp; Tiles"/>
    <s v="Sheet"/>
    <m/>
    <n v="600"/>
    <m/>
    <m/>
    <s v="No"/>
    <s v="Krishna nagar"/>
    <s v="Sahibabad industrial area"/>
    <n v="15"/>
    <s v="Shahibabad"/>
    <m/>
    <m/>
    <m/>
    <s v="avinishk@handover.in"/>
    <x v="0"/>
    <s v="NCR"/>
    <s v="Abhishek Srivastava"/>
    <m/>
  </r>
  <r>
    <d v="2023-06-28T22:03:18"/>
    <x v="23"/>
    <x v="0"/>
    <x v="0"/>
    <n v="11"/>
    <x v="1"/>
    <n v="9625446093"/>
    <n v="400"/>
    <s v="Chemicals"/>
    <s v="Chemical"/>
    <m/>
    <n v="1400"/>
    <m/>
    <m/>
    <s v="No"/>
    <s v="Hoshiyarpur sector 51 Noida"/>
    <s v="Dwarka Delhi"/>
    <n v="28"/>
    <s v="Hoshiyarpur sector 51"/>
    <m/>
    <m/>
    <m/>
    <s v="nitinp@handover.in"/>
    <x v="1"/>
    <s v="NCR"/>
    <s v="Abhishek Srivastava"/>
    <m/>
  </r>
  <r>
    <d v="2023-06-28T22:04:38"/>
    <x v="23"/>
    <x v="0"/>
    <x v="0"/>
    <n v="11"/>
    <x v="1"/>
    <n v="9625446093"/>
    <n v="200"/>
    <s v="Chemicals"/>
    <s v="Chemical"/>
    <m/>
    <n v="600"/>
    <m/>
    <m/>
    <s v="No"/>
    <s v="Hoshiyarpur sector 51 Noida"/>
    <s v="NSEZ noida"/>
    <n v="12"/>
    <s v="Hoshiyarpur sector 51"/>
    <m/>
    <m/>
    <m/>
    <s v="nitinp@handover.in"/>
    <x v="1"/>
    <s v="NCR"/>
    <s v="Abhishek Srivastava"/>
    <m/>
  </r>
  <r>
    <d v="2023-06-28T22:07:33"/>
    <x v="23"/>
    <x v="0"/>
    <x v="0"/>
    <n v="43"/>
    <x v="9"/>
    <n v="9911166425"/>
    <n v="150"/>
    <s v="Electrical Hardware"/>
    <s v="Wire"/>
    <m/>
    <n v="500"/>
    <m/>
    <m/>
    <s v="No"/>
    <s v="Sector 9 Noida"/>
    <s v="Sector 62 Noida"/>
    <n v="9"/>
    <s v="Sector 9 Noida"/>
    <m/>
    <m/>
    <m/>
    <s v="nitinp@handover.in"/>
    <x v="1"/>
    <s v="NCR"/>
    <s v="Abhishek Srivastava"/>
    <m/>
  </r>
  <r>
    <d v="2023-06-29T21:25:54"/>
    <x v="24"/>
    <x v="0"/>
    <x v="0"/>
    <n v="11"/>
    <x v="1"/>
    <n v="9625446093"/>
    <n v="300"/>
    <s v="Chemicals"/>
    <s v="Chemical"/>
    <m/>
    <n v="700"/>
    <m/>
    <m/>
    <s v="No"/>
    <s v="Hoshiyarpur sector 51 Noida"/>
    <s v="Sector 110"/>
    <n v="13"/>
    <s v="Hoshiyarpur sector 51"/>
    <m/>
    <m/>
    <m/>
    <s v="nitinp@handover.in"/>
    <x v="1"/>
    <s v="NCR"/>
    <s v="Abhishek Srivastava"/>
    <m/>
  </r>
  <r>
    <d v="2023-06-29T21:29:49"/>
    <x v="24"/>
    <x v="0"/>
    <x v="0"/>
    <n v="11"/>
    <x v="1"/>
    <n v="9625446093"/>
    <n v="320"/>
    <s v="Chemicals"/>
    <s v="Chemical"/>
    <m/>
    <n v="800"/>
    <m/>
    <m/>
    <s v="No"/>
    <s v="Hoshiyarpur sector 51 Noida"/>
    <s v="Sector 2"/>
    <n v="15"/>
    <s v="Hoshiyarpur sector 51"/>
    <m/>
    <m/>
    <m/>
    <s v="nitinp@handover.in"/>
    <x v="1"/>
    <s v="NCR"/>
    <s v="Abhishek Srivastava"/>
    <m/>
  </r>
  <r>
    <d v="2023-06-29T21:32:58"/>
    <x v="24"/>
    <x v="0"/>
    <x v="0"/>
    <n v="44"/>
    <x v="10"/>
    <n v="7417925777"/>
    <n v="530"/>
    <s v="Luxury Furniture"/>
    <s v="Boards"/>
    <m/>
    <n v="500"/>
    <m/>
    <m/>
    <s v="No"/>
    <s v="Sector 9 Noida"/>
    <s v="Sector 62 Noida"/>
    <n v="10"/>
    <s v="Sector 9 Noida"/>
    <m/>
    <m/>
    <m/>
    <s v="nitinp@handover.in"/>
    <x v="1"/>
    <s v="NCR"/>
    <s v="Abhishek Srivastava"/>
    <m/>
  </r>
  <r>
    <d v="2023-06-29T22:35:44"/>
    <x v="24"/>
    <x v="0"/>
    <x v="0"/>
    <n v="38"/>
    <x v="5"/>
    <s v="+91 99990 38132"/>
    <n v="200"/>
    <s v="PVC Panels &amp; Tiles"/>
    <s v="Sheet"/>
    <n v="1000"/>
    <n v="1000"/>
    <m/>
    <m/>
    <s v="No"/>
    <s v="Site 4 sahibabaad ghaziabad"/>
    <s v="Kirti nagar industrial area"/>
    <n v="25"/>
    <s v="Shahibabad gaziyabad"/>
    <m/>
    <m/>
    <m/>
    <s v="avinishk@handover.in"/>
    <x v="0"/>
    <s v="NCR"/>
    <s v="Abhishek Srivastava"/>
    <m/>
  </r>
  <r>
    <d v="2023-06-29T22:37:27"/>
    <x v="24"/>
    <x v="0"/>
    <x v="0"/>
    <n v="38"/>
    <x v="5"/>
    <s v="+91 99990 38132"/>
    <n v="100"/>
    <s v="PVC Panels &amp; Tiles"/>
    <s v="Sheet"/>
    <m/>
    <n v="300"/>
    <m/>
    <m/>
    <s v="No"/>
    <s v="Krishna nagar"/>
    <s v="Jagat puri"/>
    <n v="4"/>
    <s v="Shahibabad"/>
    <m/>
    <m/>
    <m/>
    <s v="avinishk@handover.in"/>
    <x v="0"/>
    <s v="NCR"/>
    <s v="Abhishek Srivastava"/>
    <m/>
  </r>
  <r>
    <d v="2023-06-29T22:38:59"/>
    <x v="24"/>
    <x v="0"/>
    <x v="0"/>
    <n v="38"/>
    <x v="5"/>
    <s v="+91 99990 38132"/>
    <n v="300"/>
    <s v="PVC Panels &amp; Tiles"/>
    <s v="Sheet"/>
    <m/>
    <n v="500"/>
    <m/>
    <m/>
    <s v="No"/>
    <s v="Shahadara"/>
    <s v="Raj nagar extension"/>
    <n v="15"/>
    <s v="Sahibabad"/>
    <m/>
    <m/>
    <m/>
    <s v="avinishk@handover.in"/>
    <x v="0"/>
    <s v="NCR"/>
    <s v="Abhishek Srivastava"/>
    <m/>
  </r>
  <r>
    <d v="2023-06-30T21:14:55"/>
    <x v="25"/>
    <x v="0"/>
    <x v="0"/>
    <n v="11"/>
    <x v="1"/>
    <n v="9625446093"/>
    <n v="550"/>
    <s v="Chemicals"/>
    <s v="Chemical"/>
    <m/>
    <n v="800"/>
    <m/>
    <m/>
    <s v="No"/>
    <s v="Hoshiyarpur sector 51 Noida"/>
    <s v="Sector 136"/>
    <n v="16"/>
    <s v="Hoshiyarpur sector 51"/>
    <m/>
    <m/>
    <m/>
    <s v="nitinp@handover.in"/>
    <x v="1"/>
    <s v="NCR"/>
    <s v="Abhishek Srivastava"/>
    <m/>
  </r>
  <r>
    <d v="2023-06-30T21:17:04"/>
    <x v="25"/>
    <x v="0"/>
    <x v="0"/>
    <n v="44"/>
    <x v="10"/>
    <n v="7417925777"/>
    <n v="200"/>
    <s v="Furniture"/>
    <s v="Board"/>
    <m/>
    <n v="600"/>
    <m/>
    <m/>
    <s v="No"/>
    <s v="Sector 9 Noida"/>
    <s v="Sector 74 Noida"/>
    <n v="14"/>
    <s v="Sector 9 Noida"/>
    <m/>
    <m/>
    <m/>
    <s v="nitinp@handover.in"/>
    <x v="1"/>
    <s v="NCR"/>
    <s v="Abhishek Srivastava"/>
    <m/>
  </r>
  <r>
    <d v="2023-06-30T23:31:33"/>
    <x v="25"/>
    <x v="0"/>
    <x v="0"/>
    <n v="37"/>
    <x v="4"/>
    <s v="+91 81301 82339"/>
    <n v="200"/>
    <s v="Bath fitting"/>
    <s v="Tub"/>
    <n v="800"/>
    <n v="800"/>
    <m/>
    <m/>
    <s v="No"/>
    <s v="Rajendra nagar shahibabad"/>
    <s v="Gtb nagar"/>
    <n v="22"/>
    <s v="Sahibabad"/>
    <m/>
    <m/>
    <m/>
    <s v="avinishk@handover.in"/>
    <x v="0"/>
    <s v="NCR"/>
    <s v="Abhishek Srivastava"/>
    <m/>
  </r>
  <r>
    <d v="2023-06-30T23:33:32"/>
    <x v="25"/>
    <x v="0"/>
    <x v="0"/>
    <n v="37"/>
    <x v="4"/>
    <s v="+91 81301 82339"/>
    <n v="300"/>
    <s v="Bath fitting"/>
    <s v="Tub"/>
    <n v="1000"/>
    <n v="1000"/>
    <m/>
    <m/>
    <s v="No"/>
    <s v="Azadpur mandi"/>
    <s v="Arthala metro station"/>
    <n v="28"/>
    <s v="Sahibabad"/>
    <m/>
    <m/>
    <m/>
    <s v="avinishk@handover.in"/>
    <x v="0"/>
    <s v="NCR"/>
    <s v="Abhishek Srivastava"/>
    <m/>
  </r>
  <r>
    <d v="2023-07-01T21:32:49"/>
    <x v="26"/>
    <x v="1"/>
    <x v="1"/>
    <n v="11"/>
    <x v="1"/>
    <s v="+91 72176 55173"/>
    <n v="300"/>
    <s v="Chemicals"/>
    <s v="Pidilite product"/>
    <m/>
    <n v="1100"/>
    <m/>
    <m/>
    <s v="No"/>
    <s v="Hoshiyarpur sector 51 Noida"/>
    <s v="Kashan"/>
    <n v="30"/>
    <s v="Noida"/>
    <m/>
    <m/>
    <m/>
    <s v="avinishk@handover.in"/>
    <x v="0"/>
    <s v="NCR"/>
    <s v="Abhishek Srivastava"/>
    <m/>
  </r>
  <r>
    <d v="2023-07-01T23:06:17"/>
    <x v="26"/>
    <x v="1"/>
    <x v="1"/>
    <n v="37"/>
    <x v="4"/>
    <s v="+91 81301 82339"/>
    <n v="400"/>
    <s v="Bath fitting"/>
    <s v="Bath tub"/>
    <m/>
    <n v="800"/>
    <m/>
    <m/>
    <s v="No"/>
    <s v="Site 4 sahibabaad ghaziabad"/>
    <s v="Azadpur Mandi"/>
    <n v="24"/>
    <s v="Shahibabad"/>
    <m/>
    <m/>
    <m/>
    <s v="avinishk@handover.in"/>
    <x v="0"/>
    <s v="NCR"/>
    <s v="Abhishek Srivastava"/>
    <m/>
  </r>
  <r>
    <d v="2023-07-01T23:07:56"/>
    <x v="26"/>
    <x v="1"/>
    <x v="1"/>
    <n v="37"/>
    <x v="4"/>
    <s v="+91 81301 82339"/>
    <n v="200"/>
    <s v="Bath fitting"/>
    <s v="Bath tub"/>
    <m/>
    <n v="1500"/>
    <m/>
    <m/>
    <s v="No"/>
    <s v="Azadpur mandi"/>
    <s v="Faridabad"/>
    <n v="36"/>
    <s v="Shahibabad"/>
    <m/>
    <m/>
    <m/>
    <s v="avinishk@handover.in"/>
    <x v="0"/>
    <s v="NCR"/>
    <s v="Abhishek Srivastava"/>
    <m/>
  </r>
  <r>
    <d v="2023-07-04T10:38:57"/>
    <x v="27"/>
    <x v="1"/>
    <x v="1"/>
    <n v="62"/>
    <x v="11"/>
    <s v="98998 05074"/>
    <n v="200"/>
    <s v="Electrical Appliances"/>
    <s v="Battery"/>
    <m/>
    <n v="350"/>
    <m/>
    <m/>
    <s v="No"/>
    <s v="Gita colony"/>
    <s v="Gita colony"/>
    <n v="5"/>
    <s v="Delhi"/>
    <m/>
    <m/>
    <m/>
    <s v="avinishk@handover.in"/>
    <x v="0"/>
    <s v="NCR"/>
    <s v="Abhishek Srivastava"/>
    <m/>
  </r>
  <r>
    <d v="2023-07-04T10:41:06"/>
    <x v="27"/>
    <x v="1"/>
    <x v="1"/>
    <n v="62"/>
    <x v="11"/>
    <s v="98998 05074"/>
    <n v="300"/>
    <s v="Electrical Appliances"/>
    <s v="Inverter battery"/>
    <m/>
    <n v="500"/>
    <m/>
    <m/>
    <s v="Yes"/>
    <s v="Gita colony"/>
    <s v="Mansharovar park"/>
    <n v="15"/>
    <s v="Delhi"/>
    <m/>
    <m/>
    <m/>
    <s v="avinishk@handover.in"/>
    <x v="0"/>
    <s v="NCR"/>
    <s v="Abhishek Srivastava"/>
    <m/>
  </r>
  <r>
    <d v="2023-07-04T10:43:07"/>
    <x v="27"/>
    <x v="1"/>
    <x v="1"/>
    <n v="62"/>
    <x v="11"/>
    <s v="98998 05074"/>
    <n v="100"/>
    <s v="Electrical Appliances"/>
    <s v="Battery"/>
    <m/>
    <n v="500"/>
    <m/>
    <m/>
    <s v="No"/>
    <s v="Gita colony"/>
    <s v="Gazipur"/>
    <n v="14"/>
    <s v="Delhi"/>
    <m/>
    <m/>
    <m/>
    <s v="avinishk@handover.in"/>
    <x v="0"/>
    <s v="NCR"/>
    <s v="Abhishek Srivastava"/>
    <m/>
  </r>
  <r>
    <d v="2023-07-04T19:58:11"/>
    <x v="28"/>
    <x v="1"/>
    <x v="1"/>
    <n v="38"/>
    <x v="5"/>
    <s v="+91 99990 38132"/>
    <n v="200"/>
    <s v="PVC Panels &amp; Tiles"/>
    <s v="Sheet"/>
    <m/>
    <n v="800"/>
    <m/>
    <m/>
    <s v="No"/>
    <s v="Site 4 sahibabaad ghaziabad"/>
    <s v="Azadpur Mandi"/>
    <n v="24"/>
    <s v="Shaheed nagar"/>
    <m/>
    <m/>
    <m/>
    <s v="avinishk@handover.in"/>
    <x v="0"/>
    <s v="NCR"/>
    <s v="Abhishek Srivastava"/>
    <m/>
  </r>
  <r>
    <d v="2023-07-04T20:00:34"/>
    <x v="28"/>
    <x v="1"/>
    <x v="1"/>
    <n v="38"/>
    <x v="5"/>
    <s v="+91 99990 38132"/>
    <n v="300"/>
    <s v="PVC Panels &amp; Tiles"/>
    <s v="Plywood"/>
    <m/>
    <n v="850"/>
    <m/>
    <m/>
    <s v="No"/>
    <s v="Azadpur mandi"/>
    <s v="Jagat puri"/>
    <n v="26"/>
    <s v="Shahibabad"/>
    <m/>
    <m/>
    <m/>
    <s v="avinishk@handover.in"/>
    <x v="0"/>
    <s v="NCR"/>
    <s v="Abhishek Srivastava"/>
    <m/>
  </r>
  <r>
    <d v="2023-07-05T23:01:23"/>
    <x v="29"/>
    <x v="1"/>
    <x v="1"/>
    <n v="38"/>
    <x v="5"/>
    <s v="+91 99990 38132"/>
    <n v="200"/>
    <s v="PVC Panels &amp; Tiles"/>
    <s v="Sheet"/>
    <m/>
    <n v="500"/>
    <m/>
    <m/>
    <s v="No"/>
    <s v="Site 4 sahibabaad ghaziabad"/>
    <s v="Lalkuan"/>
    <n v="16"/>
    <s v="Shahibabad"/>
    <m/>
    <m/>
    <m/>
    <s v="avinishk@handover.in"/>
    <x v="0"/>
    <s v="NCR"/>
    <s v="Abhishek Srivastava"/>
    <m/>
  </r>
  <r>
    <d v="2023-07-05T23:02:57"/>
    <x v="29"/>
    <x v="1"/>
    <x v="1"/>
    <n v="38"/>
    <x v="5"/>
    <s v="+91 99990 38132"/>
    <n v="300"/>
    <s v="PVC Panels &amp; Tiles"/>
    <s v="Sheet"/>
    <m/>
    <n v="1000"/>
    <m/>
    <m/>
    <s v="No"/>
    <s v="Site 4 sahibabaad ghaziabad"/>
    <s v="Kotla"/>
    <n v="25"/>
    <s v="Sahibabad"/>
    <m/>
    <m/>
    <m/>
    <s v="avinishk@handover.in"/>
    <x v="0"/>
    <s v="NCR"/>
    <s v="Abhishek Srivastava"/>
    <m/>
  </r>
  <r>
    <d v="2023-06-30T16:30:56"/>
    <x v="29"/>
    <x v="1"/>
    <x v="1"/>
    <n v="0"/>
    <x v="12"/>
    <s v="N.a"/>
    <n v="100"/>
    <s v="Sofa set repair"/>
    <m/>
    <m/>
    <n v="20"/>
    <m/>
    <m/>
    <m/>
    <m/>
    <s v="Shastri nagar"/>
    <n v="2.5"/>
    <m/>
    <m/>
    <m/>
    <m/>
    <m/>
    <x v="4"/>
    <s v="Kanpur"/>
    <s v="Rahul Rai"/>
    <m/>
  </r>
  <r>
    <d v="2023-07-06T12:01:33"/>
    <x v="29"/>
    <x v="1"/>
    <x v="1"/>
    <n v="38"/>
    <x v="5"/>
    <n v="919667090212"/>
    <n v="300"/>
    <s v="Pvc sheets"/>
    <m/>
    <m/>
    <n v="0"/>
    <m/>
    <m/>
    <m/>
    <m/>
    <s v="Kirti nagar industrial area"/>
    <n v="25"/>
    <m/>
    <m/>
    <m/>
    <m/>
    <m/>
    <x v="0"/>
    <s v="NCR"/>
    <s v="Abhishek Srivastava"/>
    <m/>
  </r>
  <r>
    <d v="2023-07-06T22:10:22"/>
    <x v="30"/>
    <x v="1"/>
    <x v="1"/>
    <n v="38"/>
    <x v="5"/>
    <s v="+91 99990 38132"/>
    <n v="200"/>
    <s v="PVC Panels &amp; Tiles"/>
    <s v="Sheet"/>
    <m/>
    <n v="800"/>
    <m/>
    <m/>
    <s v="No"/>
    <s v="Site 4 sahibabaad ghaziabad"/>
    <s v="Kirti nagar industrial area"/>
    <n v="22"/>
    <s v="Sahibabad"/>
    <m/>
    <m/>
    <m/>
    <s v="avinishk@handover.in"/>
    <x v="0"/>
    <s v="NCR"/>
    <s v="Abhishek Srivastava"/>
    <m/>
  </r>
  <r>
    <d v="2023-07-06T22:11:55"/>
    <x v="30"/>
    <x v="1"/>
    <x v="1"/>
    <n v="38"/>
    <x v="5"/>
    <s v="+91 99990 38132"/>
    <n v="100"/>
    <s v="PVC Panels &amp; Tiles"/>
    <s v="Sheet"/>
    <m/>
    <n v="300"/>
    <m/>
    <m/>
    <s v="No"/>
    <s v="Dilshad garden"/>
    <s v="Shaheed nagar"/>
    <n v="4"/>
    <s v="Shahibabad"/>
    <m/>
    <m/>
    <m/>
    <s v="avinishk@handover.in"/>
    <x v="0"/>
    <s v="NCR"/>
    <s v="Abhishek Srivastava"/>
    <m/>
  </r>
  <r>
    <d v="2023-07-06T22:16:10"/>
    <x v="30"/>
    <x v="1"/>
    <x v="1"/>
    <n v="62"/>
    <x v="11"/>
    <s v="98998 05074"/>
    <n v="200"/>
    <s v="Battery"/>
    <m/>
    <m/>
    <n v="100"/>
    <m/>
    <m/>
    <m/>
    <m/>
    <s v="Faridabad"/>
    <n v="30"/>
    <m/>
    <m/>
    <m/>
    <m/>
    <m/>
    <x v="0"/>
    <s v="NCR"/>
    <s v="Abhishek Srivastava"/>
    <m/>
  </r>
  <r>
    <d v="2023-07-06T22:18:03"/>
    <x v="30"/>
    <x v="1"/>
    <x v="1"/>
    <n v="62"/>
    <x v="11"/>
    <m/>
    <n v="100"/>
    <s v="Battery"/>
    <m/>
    <m/>
    <n v="50"/>
    <m/>
    <m/>
    <m/>
    <m/>
    <s v="Jhilmil"/>
    <n v="18"/>
    <m/>
    <m/>
    <m/>
    <m/>
    <m/>
    <x v="0"/>
    <s v="NCR"/>
    <s v="Abhishek Srivastava"/>
    <m/>
  </r>
  <r>
    <d v="2023-07-06T22:42:31"/>
    <x v="30"/>
    <x v="1"/>
    <x v="1"/>
    <n v="11"/>
    <x v="1"/>
    <n v="9625446093"/>
    <n v="700"/>
    <s v="Chemical"/>
    <m/>
    <m/>
    <n v="130"/>
    <m/>
    <m/>
    <m/>
    <m/>
    <s v="Ballabgarh Faridabad"/>
    <n v="26"/>
    <m/>
    <m/>
    <m/>
    <m/>
    <m/>
    <x v="1"/>
    <s v="NCR"/>
    <s v="Abhishek Srivastava"/>
    <m/>
  </r>
  <r>
    <d v="2023-07-06T22:51:55"/>
    <x v="30"/>
    <x v="1"/>
    <x v="1"/>
    <n v="11"/>
    <x v="1"/>
    <n v="9625446093"/>
    <n v="100"/>
    <s v="Chemical"/>
    <m/>
    <m/>
    <n v="50"/>
    <m/>
    <m/>
    <m/>
    <m/>
    <s v="sector 51 Noida"/>
    <n v="11"/>
    <m/>
    <m/>
    <m/>
    <m/>
    <m/>
    <x v="1"/>
    <s v="NCR"/>
    <s v="Abhishek Srivastava"/>
    <m/>
  </r>
  <r>
    <d v="2023-07-07T11:59:19"/>
    <x v="30"/>
    <x v="1"/>
    <x v="1"/>
    <s v="NCR"/>
    <x v="6"/>
    <n v="8851709860"/>
    <n v="700"/>
    <s v="House Hold"/>
    <s v="Kriti nagar"/>
    <m/>
    <n v="200"/>
    <m/>
    <m/>
    <m/>
    <m/>
    <s v="Kirti nagar industrial area"/>
    <n v="45"/>
    <m/>
    <m/>
    <m/>
    <m/>
    <m/>
    <x v="2"/>
    <s v="NCR"/>
    <s v="Abhishek Srivastava"/>
    <m/>
  </r>
  <r>
    <d v="2023-07-07T22:05:41"/>
    <x v="31"/>
    <x v="1"/>
    <x v="2"/>
    <n v="38"/>
    <x v="5"/>
    <s v="+91 99990 38132"/>
    <n v="200"/>
    <s v="PVC Panels &amp; Tiles"/>
    <s v="Sheet"/>
    <n v="800"/>
    <n v="800"/>
    <m/>
    <m/>
    <s v="No"/>
    <s v="Site 4 sahibabaad ghaziabad"/>
    <s v="Paharganj"/>
    <n v="20"/>
    <s v="Shahibabad"/>
    <m/>
    <m/>
    <m/>
    <s v="avinishk@handover.in"/>
    <x v="0"/>
    <s v="NCR"/>
    <s v="Abhishek Srivastava"/>
    <m/>
  </r>
  <r>
    <d v="2023-07-07T22:07:07"/>
    <x v="31"/>
    <x v="1"/>
    <x v="2"/>
    <n v="38"/>
    <x v="5"/>
    <s v="+91 99990 38132"/>
    <n v="100"/>
    <s v="PVC Panels &amp; Tiles"/>
    <s v="Sheet"/>
    <m/>
    <n v="500"/>
    <m/>
    <m/>
    <s v="No"/>
    <s v="Paharganj"/>
    <s v="Noida sec 9"/>
    <n v="18"/>
    <s v="Shahibabad"/>
    <m/>
    <m/>
    <m/>
    <s v="avinishk@handover.in"/>
    <x v="0"/>
    <s v="NCR"/>
    <s v="Abhishek Srivastava"/>
    <m/>
  </r>
  <r>
    <d v="2023-07-07T22:09:27"/>
    <x v="31"/>
    <x v="1"/>
    <x v="2"/>
    <n v="62"/>
    <x v="11"/>
    <s v="98998 05074"/>
    <n v="200"/>
    <s v="Electrical Appliances"/>
    <s v="Battery anverter"/>
    <m/>
    <n v="500"/>
    <m/>
    <m/>
    <s v="No"/>
    <s v="Gita colony"/>
    <s v="Shaheed nagar"/>
    <n v="14"/>
    <s v="Shahibabad"/>
    <m/>
    <m/>
    <m/>
    <s v="avinishk@handover.in"/>
    <x v="0"/>
    <s v="NCR"/>
    <s v="Abhishek Srivastava"/>
    <m/>
  </r>
  <r>
    <d v="2023-07-07T22:11:05"/>
    <x v="31"/>
    <x v="1"/>
    <x v="2"/>
    <n v="62"/>
    <x v="11"/>
    <s v="98998 05074"/>
    <n v="100"/>
    <s v="Electrical Hardware"/>
    <s v="Battery"/>
    <m/>
    <n v="400"/>
    <m/>
    <m/>
    <s v="No"/>
    <s v="Dilshad garden"/>
    <s v="Gita colony"/>
    <n v="12"/>
    <s v="Sahibabad"/>
    <m/>
    <m/>
    <m/>
    <s v="avinishk@handover.in"/>
    <x v="0"/>
    <s v="NCR"/>
    <s v="Abhishek Srivastava"/>
    <m/>
  </r>
  <r>
    <d v="2023-07-07T21:11:26"/>
    <x v="31"/>
    <x v="1"/>
    <x v="2"/>
    <m/>
    <x v="6"/>
    <n v="8851709860"/>
    <n v="100"/>
    <s v="Mattress"/>
    <s v="IMT Manesar"/>
    <m/>
    <n v="50"/>
    <m/>
    <m/>
    <m/>
    <m/>
    <m/>
    <n v="16"/>
    <m/>
    <m/>
    <m/>
    <m/>
    <m/>
    <x v="2"/>
    <s v="NCR"/>
    <s v="Abhishek Srivastava"/>
    <m/>
  </r>
  <r>
    <d v="2023-07-07T21:14:33"/>
    <x v="31"/>
    <x v="1"/>
    <x v="2"/>
    <m/>
    <x v="6"/>
    <n v="8851709860"/>
    <n v="100"/>
    <s v="Mattress"/>
    <s v="IMT Manesar"/>
    <m/>
    <n v="50"/>
    <m/>
    <m/>
    <m/>
    <m/>
    <m/>
    <n v="17"/>
    <m/>
    <m/>
    <m/>
    <m/>
    <m/>
    <x v="2"/>
    <s v="NCR"/>
    <s v="Abhishek Srivastava"/>
    <m/>
  </r>
  <r>
    <d v="2023-07-07T23:06:30"/>
    <x v="31"/>
    <x v="1"/>
    <x v="2"/>
    <m/>
    <x v="13"/>
    <n v="8527928175"/>
    <n v="1800"/>
    <s v="Chemical"/>
    <s v="NIT Faridabad"/>
    <m/>
    <n v="200"/>
    <m/>
    <m/>
    <m/>
    <m/>
    <m/>
    <n v="40"/>
    <m/>
    <m/>
    <m/>
    <m/>
    <m/>
    <x v="1"/>
    <s v="NCR"/>
    <s v="Abhishek Srivastava"/>
    <m/>
  </r>
  <r>
    <d v="2023-07-07T23:12:10"/>
    <x v="31"/>
    <x v="1"/>
    <x v="2"/>
    <m/>
    <x v="10"/>
    <n v="7417925777"/>
    <n v="450"/>
    <s v="Tiles"/>
    <s v="Sector 62 Noida"/>
    <m/>
    <n v="100"/>
    <m/>
    <m/>
    <m/>
    <m/>
    <m/>
    <n v="16"/>
    <m/>
    <m/>
    <m/>
    <m/>
    <m/>
    <x v="1"/>
    <s v="NCR"/>
    <s v="Abhishek Srivastava"/>
    <m/>
  </r>
  <r>
    <d v="2023-07-08T11:17:51"/>
    <x v="31"/>
    <x v="1"/>
    <x v="2"/>
    <m/>
    <x v="14"/>
    <n v="9205133965"/>
    <n v="300"/>
    <s v="Lights"/>
    <m/>
    <m/>
    <n v="1000"/>
    <m/>
    <m/>
    <m/>
    <m/>
    <m/>
    <n v="101"/>
    <m/>
    <m/>
    <m/>
    <m/>
    <m/>
    <x v="3"/>
    <s v="NCR"/>
    <s v="Abhishek Srivastava"/>
    <m/>
  </r>
  <r>
    <d v="2023-07-08T22:00:43"/>
    <x v="32"/>
    <x v="1"/>
    <x v="2"/>
    <n v="38"/>
    <x v="5"/>
    <s v="+91 99990 38132"/>
    <n v="300"/>
    <s v="PVC Panels &amp; Tiles"/>
    <s v="Sheet"/>
    <m/>
    <n v="600"/>
    <m/>
    <m/>
    <s v="No"/>
    <s v="Shahadara"/>
    <s v="Rajnagar extension"/>
    <n v="16"/>
    <s v="Shahibabad"/>
    <m/>
    <m/>
    <m/>
    <s v="avinishk@handover.in"/>
    <x v="0"/>
    <s v="NCR"/>
    <s v="Abhishek Srivastava"/>
    <m/>
  </r>
  <r>
    <d v="2023-07-08T22:02:48"/>
    <x v="32"/>
    <x v="1"/>
    <x v="2"/>
    <n v="38"/>
    <x v="5"/>
    <s v="+91 99990 38132"/>
    <n v="300"/>
    <s v="PVC Panels &amp; Tiles"/>
    <s v="Sheet"/>
    <m/>
    <n v="900"/>
    <m/>
    <m/>
    <s v="No"/>
    <s v="Rajnagar"/>
    <s v="Noida sec 112"/>
    <n v="24"/>
    <s v="Shahibabad"/>
    <m/>
    <m/>
    <m/>
    <s v="avinishk@handover.in"/>
    <x v="0"/>
    <s v="NCR"/>
    <s v="Abhishek Srivastava"/>
    <m/>
  </r>
  <r>
    <d v="2023-07-08T22:05:19"/>
    <x v="32"/>
    <x v="1"/>
    <x v="2"/>
    <n v="11"/>
    <x v="1"/>
    <n v="7755023023"/>
    <n v="400"/>
    <s v="Chemicals"/>
    <s v="Building materials"/>
    <m/>
    <n v="1600"/>
    <m/>
    <m/>
    <s v="No"/>
    <s v="Noida"/>
    <s v="Gurgaon"/>
    <n v="40"/>
    <s v="Noida"/>
    <m/>
    <m/>
    <m/>
    <s v="avinishk@handover.in"/>
    <x v="0"/>
    <s v="NCR"/>
    <s v="Abhishek Srivastava"/>
    <m/>
  </r>
  <r>
    <d v="2023-07-10T10:26:10"/>
    <x v="32"/>
    <x v="1"/>
    <x v="2"/>
    <m/>
    <x v="6"/>
    <m/>
    <n v="75"/>
    <s v="Mattress"/>
    <m/>
    <m/>
    <n v="50"/>
    <m/>
    <m/>
    <m/>
    <m/>
    <m/>
    <n v="17"/>
    <m/>
    <m/>
    <m/>
    <m/>
    <m/>
    <x v="2"/>
    <s v="NCR"/>
    <s v="Abhishek Srivastava"/>
    <m/>
  </r>
  <r>
    <d v="2023-07-10T11:40:00"/>
    <x v="32"/>
    <x v="1"/>
    <x v="2"/>
    <m/>
    <x v="1"/>
    <n v="9625446093"/>
    <n v="423"/>
    <s v="Chemical"/>
    <m/>
    <m/>
    <n v="100"/>
    <m/>
    <m/>
    <m/>
    <m/>
    <m/>
    <n v="14"/>
    <m/>
    <m/>
    <m/>
    <m/>
    <m/>
    <x v="1"/>
    <s v="NCR"/>
    <s v="Abhishek Srivastava"/>
    <m/>
  </r>
  <r>
    <d v="2023-07-10T11:43:09"/>
    <x v="32"/>
    <x v="1"/>
    <x v="2"/>
    <m/>
    <x v="1"/>
    <n v="9625446093"/>
    <n v="200"/>
    <s v="Chemical"/>
    <m/>
    <m/>
    <n v="50"/>
    <m/>
    <m/>
    <m/>
    <m/>
    <m/>
    <n v="10"/>
    <m/>
    <m/>
    <m/>
    <m/>
    <m/>
    <x v="1"/>
    <s v="NCR"/>
    <s v="Abhishek Srivastava"/>
    <m/>
  </r>
  <r>
    <d v="2023-07-10T11:45:43"/>
    <x v="32"/>
    <x v="1"/>
    <x v="2"/>
    <m/>
    <x v="15"/>
    <n v="8505803872"/>
    <n v="50"/>
    <s v="Electrical"/>
    <m/>
    <m/>
    <n v="50"/>
    <m/>
    <m/>
    <m/>
    <m/>
    <m/>
    <n v="2.4"/>
    <m/>
    <m/>
    <m/>
    <m/>
    <m/>
    <x v="3"/>
    <s v="NCR"/>
    <s v="Abhishek Srivastava"/>
    <m/>
  </r>
  <r>
    <d v="2023-07-10T23:24:30"/>
    <x v="33"/>
    <x v="1"/>
    <x v="2"/>
    <n v="38"/>
    <x v="5"/>
    <s v="+91 99990 38132"/>
    <n v="100"/>
    <s v="PVC Panels &amp; Tiles"/>
    <s v="Sheet"/>
    <m/>
    <n v="400"/>
    <m/>
    <m/>
    <s v="No"/>
    <s v="Site 4 sahibabaad ghaziabad"/>
    <s v="Noida"/>
    <n v="10"/>
    <s v="Sahibabad"/>
    <m/>
    <m/>
    <m/>
    <s v="avinishk@handover.in"/>
    <x v="0"/>
    <s v="NCR"/>
    <s v="Abhishek Srivastava"/>
    <m/>
  </r>
  <r>
    <d v="2023-07-10T23:27:21"/>
    <x v="33"/>
    <x v="1"/>
    <x v="2"/>
    <m/>
    <x v="10"/>
    <n v="7417925777"/>
    <n v="100"/>
    <s v="Boards"/>
    <m/>
    <m/>
    <n v="50"/>
    <m/>
    <m/>
    <m/>
    <m/>
    <m/>
    <n v="10"/>
    <m/>
    <m/>
    <m/>
    <m/>
    <m/>
    <x v="1"/>
    <s v="NCR"/>
    <s v="Abhishek Srivastava"/>
    <m/>
  </r>
  <r>
    <d v="2023-07-10T23:30:10"/>
    <x v="33"/>
    <x v="1"/>
    <x v="2"/>
    <m/>
    <x v="10"/>
    <n v="7417925777"/>
    <n v="400"/>
    <s v="Plywood"/>
    <m/>
    <m/>
    <n v="100"/>
    <m/>
    <m/>
    <m/>
    <m/>
    <m/>
    <n v="15"/>
    <m/>
    <m/>
    <m/>
    <m/>
    <m/>
    <x v="1"/>
    <s v="NCR"/>
    <s v="Abhishek Srivastava"/>
    <m/>
  </r>
  <r>
    <d v="2023-07-10T23:45:05"/>
    <x v="33"/>
    <x v="1"/>
    <x v="2"/>
    <m/>
    <x v="15"/>
    <n v="8505803872"/>
    <n v="500"/>
    <s v="Electric"/>
    <m/>
    <m/>
    <n v="1000"/>
    <m/>
    <m/>
    <m/>
    <m/>
    <m/>
    <n v="104"/>
    <m/>
    <m/>
    <m/>
    <m/>
    <m/>
    <x v="3"/>
    <s v="NCR"/>
    <s v="Abhishek Srivastava"/>
    <m/>
  </r>
  <r>
    <d v="2023-07-10T23:46:30"/>
    <x v="33"/>
    <x v="1"/>
    <x v="2"/>
    <m/>
    <x v="15"/>
    <n v="8505803872"/>
    <n v="250"/>
    <s v="Hangover electric"/>
    <m/>
    <m/>
    <n v="500"/>
    <m/>
    <m/>
    <m/>
    <m/>
    <m/>
    <n v="25"/>
    <m/>
    <m/>
    <m/>
    <m/>
    <m/>
    <x v="3"/>
    <s v="NCR"/>
    <s v="Abhishek Srivastava"/>
    <m/>
  </r>
  <r>
    <d v="2023-07-11T06:42:15"/>
    <x v="33"/>
    <x v="1"/>
    <x v="2"/>
    <m/>
    <x v="16"/>
    <m/>
    <n v="200"/>
    <s v="Hardware"/>
    <m/>
    <m/>
    <n v="60"/>
    <m/>
    <m/>
    <m/>
    <m/>
    <m/>
    <n v="15"/>
    <m/>
    <m/>
    <m/>
    <m/>
    <m/>
    <x v="2"/>
    <s v="NCR"/>
    <s v="Abhishek Srivastava"/>
    <m/>
  </r>
  <r>
    <d v="2023-07-11T06:44:52"/>
    <x v="33"/>
    <x v="1"/>
    <x v="2"/>
    <m/>
    <x v="2"/>
    <m/>
    <n v="150"/>
    <s v="Paint"/>
    <m/>
    <m/>
    <n v="90"/>
    <m/>
    <m/>
    <m/>
    <m/>
    <m/>
    <n v="21"/>
    <m/>
    <m/>
    <m/>
    <m/>
    <m/>
    <x v="2"/>
    <s v="NCR"/>
    <s v="Abhishek Srivastava"/>
    <m/>
  </r>
  <r>
    <d v="2023-07-11T23:58:34"/>
    <x v="34"/>
    <x v="1"/>
    <x v="2"/>
    <m/>
    <x v="15"/>
    <n v="8505803872"/>
    <n v="500"/>
    <m/>
    <m/>
    <n v="24"/>
    <n v="500"/>
    <m/>
    <m/>
    <m/>
    <s v="jhilmil industrial area"/>
    <s v="Azadpur Mandi"/>
    <n v="24"/>
    <m/>
    <m/>
    <m/>
    <m/>
    <m/>
    <x v="3"/>
    <s v="NCR"/>
    <s v="Abhishek Srivastava"/>
    <m/>
  </r>
  <r>
    <d v="2023-07-12T08:39:45"/>
    <x v="34"/>
    <x v="1"/>
    <x v="2"/>
    <m/>
    <x v="17"/>
    <n v="8851709860"/>
    <n v="275"/>
    <s v="Hardware"/>
    <s v="Manesar"/>
    <n v="28"/>
    <n v="350"/>
    <m/>
    <m/>
    <m/>
    <m/>
    <m/>
    <n v="28"/>
    <m/>
    <m/>
    <m/>
    <m/>
    <m/>
    <x v="2"/>
    <s v="NCR"/>
    <s v="Abhishek Srivastava"/>
    <m/>
  </r>
  <r>
    <d v="2023-07-11T23:58:21"/>
    <x v="34"/>
    <x v="1"/>
    <x v="2"/>
    <n v="38"/>
    <x v="5"/>
    <s v="+91 99990 38132"/>
    <n v="400"/>
    <s v="PVC Panels &amp; Tiles"/>
    <s v="Sheet"/>
    <m/>
    <n v="1100"/>
    <m/>
    <m/>
    <s v="No"/>
    <s v="Site 4 sahibabaad ghaziabad"/>
    <s v="Kirti nagar industrial area"/>
    <n v="27"/>
    <s v="Sahibabad"/>
    <m/>
    <m/>
    <m/>
    <s v="avinishk@handover.in"/>
    <x v="0"/>
    <s v="NCR"/>
    <s v="Abhishek Srivastava"/>
    <m/>
  </r>
  <r>
    <d v="2023-07-12T11:12:42"/>
    <x v="34"/>
    <x v="1"/>
    <x v="2"/>
    <n v="11"/>
    <x v="1"/>
    <n v="9625446093"/>
    <n v="600"/>
    <s v="Chemicals"/>
    <s v="Chemical"/>
    <n v="900"/>
    <n v="900"/>
    <m/>
    <m/>
    <s v="No"/>
    <s v="Hoshiyarpur sector 51 Noida"/>
    <s v="Sector 110"/>
    <n v="18"/>
    <s v="Hoshiyarpur sector 51"/>
    <m/>
    <m/>
    <m/>
    <s v="nitinp@handover.in"/>
    <x v="1"/>
    <s v="NCR"/>
    <s v="Abhishek Srivastava"/>
    <m/>
  </r>
  <r>
    <d v="2023-07-13T01:36:49"/>
    <x v="35"/>
    <x v="1"/>
    <x v="3"/>
    <n v="38"/>
    <x v="5"/>
    <s v="+91 99990 38132"/>
    <n v="300"/>
    <s v="PVC Panels &amp; Tiles"/>
    <s v="Sheet"/>
    <m/>
    <n v="1100"/>
    <m/>
    <m/>
    <s v="No"/>
    <s v="Site 4 sahibabaad ghaziabad"/>
    <s v="Kirti nagar industrial area"/>
    <n v="26"/>
    <s v="Sahibabad"/>
    <m/>
    <m/>
    <m/>
    <s v="avinishk@handover.in"/>
    <x v="0"/>
    <s v="NCR"/>
    <s v="Abhishek Srivastava"/>
    <m/>
  </r>
  <r>
    <d v="2023-07-13T01:38:37"/>
    <x v="35"/>
    <x v="1"/>
    <x v="3"/>
    <n v="38"/>
    <x v="5"/>
    <s v="+91 99990 38132"/>
    <n v="200"/>
    <s v="PVC Panels &amp; Tiles"/>
    <s v="Sheet"/>
    <m/>
    <n v="1100"/>
    <m/>
    <m/>
    <s v="No"/>
    <s v="Site 4 sahibabaad ghaziabad"/>
    <s v="Paharganj"/>
    <n v="25"/>
    <s v="Sahibabad"/>
    <m/>
    <m/>
    <m/>
    <s v="avinishk@handover.in"/>
    <x v="0"/>
    <s v="NCR"/>
    <s v="Abhishek Srivastava"/>
    <m/>
  </r>
  <r>
    <d v="2023-07-14T10:38:42"/>
    <x v="36"/>
    <x v="1"/>
    <x v="3"/>
    <n v="56"/>
    <x v="18"/>
    <n v="9953970679"/>
    <n v="550"/>
    <s v="Electrical Appliances"/>
    <s v="Chimney"/>
    <n v="1000"/>
    <n v="1000"/>
    <m/>
    <m/>
    <s v="No"/>
    <s v="Hoshiyarpur sector 51 Noida"/>
    <s v="Pari chowk greater Noida"/>
    <n v="21"/>
    <s v="Sector 51"/>
    <m/>
    <m/>
    <m/>
    <s v="nitinp@handover.in"/>
    <x v="1"/>
    <s v="NCR"/>
    <s v="Abhishek Srivastava"/>
    <m/>
  </r>
  <r>
    <d v="2023-07-13T00:14:11"/>
    <x v="35"/>
    <x v="1"/>
    <x v="3"/>
    <m/>
    <x v="15"/>
    <n v="8505803872"/>
    <n v="650"/>
    <m/>
    <m/>
    <m/>
    <n v="1000"/>
    <s v="Panipat"/>
    <m/>
    <s v="TATA Ace"/>
    <s v="Site 4 sahibabaad ghaziabad"/>
    <s v="Panipat industrial afea"/>
    <n v="104"/>
    <m/>
    <n v="76"/>
    <m/>
    <m/>
    <m/>
    <x v="3"/>
    <s v="NCR"/>
    <s v="Abhishek Srivastava"/>
    <m/>
  </r>
  <r>
    <d v="2023-07-13T00:15:55"/>
    <x v="35"/>
    <x v="1"/>
    <x v="3"/>
    <m/>
    <x v="15"/>
    <n v="8505803872"/>
    <n v="300"/>
    <m/>
    <m/>
    <m/>
    <n v="500"/>
    <s v="Azadpur Mandi"/>
    <m/>
    <s v="TATA Ace"/>
    <s v="jhilmil industrial area"/>
    <s v="Azadpur Mandi"/>
    <n v="24"/>
    <m/>
    <n v="76"/>
    <m/>
    <m/>
    <m/>
    <x v="3"/>
    <s v="NCR"/>
    <s v="Abhishek Srivastava"/>
    <m/>
  </r>
  <r>
    <d v="2023-07-14T11:18:56"/>
    <x v="35"/>
    <x v="1"/>
    <x v="3"/>
    <m/>
    <x v="1"/>
    <n v="9625446093"/>
    <n v="200"/>
    <m/>
    <m/>
    <m/>
    <n v="200"/>
    <s v="Noida"/>
    <m/>
    <s v="TATA Ace"/>
    <s v="Hoshiyarpur sector 51 Noida"/>
    <s v="Sector 74 Noida"/>
    <n v="13"/>
    <m/>
    <n v="11"/>
    <m/>
    <m/>
    <m/>
    <x v="1"/>
    <s v="NCR"/>
    <s v="Abhishek Srivastava"/>
    <m/>
  </r>
  <r>
    <d v="2023-07-14T11:25:06"/>
    <x v="35"/>
    <x v="1"/>
    <x v="3"/>
    <m/>
    <x v="10"/>
    <n v="7417925777"/>
    <n v="400"/>
    <m/>
    <m/>
    <m/>
    <n v="150"/>
    <s v="Noida"/>
    <m/>
    <s v="Truck"/>
    <s v="Sector 9 Noida"/>
    <s v="Sector 63 noida"/>
    <n v="12"/>
    <m/>
    <n v="46"/>
    <m/>
    <m/>
    <m/>
    <x v="1"/>
    <s v="NCR"/>
    <s v="Abhishek Srivastava"/>
    <m/>
  </r>
  <r>
    <d v="2023-07-14T11:57:50"/>
    <x v="35"/>
    <x v="1"/>
    <x v="3"/>
    <m/>
    <x v="19"/>
    <n v="9362531613"/>
    <n v="1.5"/>
    <m/>
    <m/>
    <m/>
    <n v="250"/>
    <s v="Gurgaon"/>
    <m/>
    <s v="Pick up Truck"/>
    <s v="Sikanderpur"/>
    <s v="Manesar"/>
    <n v="27"/>
    <m/>
    <n v="30"/>
    <m/>
    <m/>
    <m/>
    <x v="2"/>
    <s v="NCR"/>
    <s v="Abhishek Srivastava"/>
    <m/>
  </r>
  <r>
    <d v="2023-07-13T19:00:33"/>
    <x v="35"/>
    <x v="1"/>
    <x v="3"/>
    <m/>
    <x v="5"/>
    <s v="+91 99990 38132"/>
    <n v="300"/>
    <m/>
    <m/>
    <m/>
    <n v="100"/>
    <s v="Delhi"/>
    <m/>
    <s v="EV 3W"/>
    <s v="Site 4 sahibabaad ghaziabad"/>
    <s v="Paharganj"/>
    <n v="26"/>
    <m/>
    <n v="38"/>
    <m/>
    <m/>
    <m/>
    <x v="0"/>
    <s v="NCR"/>
    <s v="Abhishek Srivastava"/>
    <m/>
  </r>
  <r>
    <d v="2023-07-17T11:15:50"/>
    <x v="36"/>
    <x v="1"/>
    <x v="3"/>
    <m/>
    <x v="20"/>
    <n v="9956751666"/>
    <n v="2500"/>
    <s v="Gas Cylinder"/>
    <m/>
    <s v="Kanpur"/>
    <n v="500"/>
    <m/>
    <s v="Pick up Truck"/>
    <s v="UP78FN8090"/>
    <n v="9935056464"/>
    <n v="800"/>
    <n v="30"/>
    <n v="81"/>
    <m/>
    <n v="23"/>
    <m/>
    <m/>
    <x v="4"/>
    <s v="Kanpur"/>
    <s v="Rahul Rai"/>
    <m/>
  </r>
  <r>
    <d v="2023-07-13T19:02:36"/>
    <x v="36"/>
    <x v="1"/>
    <x v="3"/>
    <m/>
    <x v="5"/>
    <s v="+91 99990 38132"/>
    <n v="200"/>
    <m/>
    <m/>
    <m/>
    <n v="70"/>
    <s v="Delhi"/>
    <m/>
    <s v="EV 3W"/>
    <s v="Site 4 sahibabaad ghaziabad"/>
    <s v="Indralok"/>
    <n v="21"/>
    <m/>
    <n v="30"/>
    <m/>
    <m/>
    <m/>
    <x v="0"/>
    <s v="NCR"/>
    <s v="Abhishek Srivastava"/>
    <m/>
  </r>
  <r>
    <d v="2023-07-14T08:45:20"/>
    <x v="36"/>
    <x v="1"/>
    <x v="3"/>
    <m/>
    <x v="21"/>
    <n v="9560599239"/>
    <n v="1.25"/>
    <m/>
    <m/>
    <m/>
    <n v="350"/>
    <s v="Gurgaon"/>
    <m/>
    <s v="Pick up Truck"/>
    <s v="Sikanderpur"/>
    <s v="Nuh"/>
    <n v="55"/>
    <m/>
    <n v="31"/>
    <m/>
    <m/>
    <m/>
    <x v="2"/>
    <s v="NCR"/>
    <s v="Abhishek Srivastava"/>
    <m/>
  </r>
  <r>
    <d v="2023-07-14T10:58:30"/>
    <x v="36"/>
    <x v="1"/>
    <x v="3"/>
    <m/>
    <x v="5"/>
    <s v="+91 99990 38132"/>
    <n v="100"/>
    <m/>
    <m/>
    <m/>
    <n v="30"/>
    <s v="Sahibabad"/>
    <m/>
    <s v="EV 3W"/>
    <s v="Site 4 sahibabaad ghaziabad"/>
    <s v="Indrapuram"/>
    <n v="8"/>
    <m/>
    <n v="30"/>
    <m/>
    <m/>
    <m/>
    <x v="0"/>
    <s v="NCR"/>
    <s v="Abhishek Srivastava"/>
    <m/>
  </r>
  <r>
    <d v="2023-07-14T23:18:04"/>
    <x v="37"/>
    <x v="1"/>
    <x v="3"/>
    <n v="38"/>
    <x v="5"/>
    <s v="+91 99990 38132"/>
    <n v="200"/>
    <s v="PVC Panels &amp; Tiles"/>
    <s v="Sheet"/>
    <m/>
    <n v="500"/>
    <m/>
    <m/>
    <s v="No"/>
    <s v="Site 4 sahibabaad ghaziabad"/>
    <s v="sector 51 Noida"/>
    <n v="15"/>
    <s v="Sahibabad"/>
    <m/>
    <m/>
    <m/>
    <s v="avinishk@handover.in"/>
    <x v="0"/>
    <s v="NCR"/>
    <s v="Abhishek Srivastava"/>
    <m/>
  </r>
  <r>
    <d v="2023-07-15T20:14:54"/>
    <x v="38"/>
    <x v="1"/>
    <x v="3"/>
    <n v="38"/>
    <x v="5"/>
    <s v="+91 99990 38132"/>
    <n v="200"/>
    <s v="PVC Panels &amp; Tiles"/>
    <s v="Sheet"/>
    <m/>
    <n v="700"/>
    <m/>
    <m/>
    <s v="No"/>
    <s v="Site 4 sahibabaad ghaziabad"/>
    <s v="Paharganj"/>
    <n v="21"/>
    <s v="Sahibabad"/>
    <m/>
    <m/>
    <m/>
    <s v="avinishk@handover.in"/>
    <x v="0"/>
    <s v="NCR"/>
    <s v="Abhishek Srivastava"/>
    <m/>
  </r>
  <r>
    <d v="2023-07-15T20:16:18"/>
    <x v="38"/>
    <x v="1"/>
    <x v="3"/>
    <n v="38"/>
    <x v="5"/>
    <s v="+91 99990 38132"/>
    <n v="100"/>
    <s v="Furniture"/>
    <s v="Sofa"/>
    <m/>
    <n v="800"/>
    <m/>
    <m/>
    <s v="No"/>
    <s v="Paharganj"/>
    <s v="Noida"/>
    <n v="27"/>
    <s v="Sahibabad"/>
    <m/>
    <m/>
    <m/>
    <s v="avinishk@handover.in"/>
    <x v="0"/>
    <s v="NCR"/>
    <s v="Abhishek Srivastava"/>
    <m/>
  </r>
  <r>
    <d v="2023-07-16T19:10:47"/>
    <x v="38"/>
    <x v="1"/>
    <x v="3"/>
    <m/>
    <x v="15"/>
    <n v="8505803872"/>
    <n v="100"/>
    <s v="furniture"/>
    <m/>
    <s v="Uttar Pradesh"/>
    <n v="500"/>
    <m/>
    <s v="TATA Ace"/>
    <s v="DL1LAE5085"/>
    <n v="8505803872"/>
    <n v="1100"/>
    <n v="24"/>
    <n v="75"/>
    <m/>
    <m/>
    <m/>
    <m/>
    <x v="3"/>
    <s v="NCR"/>
    <s v="Abhishek Srivastava"/>
    <m/>
  </r>
  <r>
    <d v="2023-07-16T19:15:19"/>
    <x v="38"/>
    <x v="1"/>
    <x v="3"/>
    <m/>
    <x v="15"/>
    <n v="8505803872"/>
    <n v="650"/>
    <s v="pipe"/>
    <m/>
    <s v="Uttar Pradesh"/>
    <n v="1000"/>
    <m/>
    <s v="Pick up Truck"/>
    <s v="DL12H2658"/>
    <n v="8505803872"/>
    <n v="10000"/>
    <n v="161"/>
    <n v="75"/>
    <m/>
    <m/>
    <m/>
    <m/>
    <x v="3"/>
    <s v="NCR"/>
    <s v="Abhishek Srivastava"/>
    <m/>
  </r>
  <r>
    <d v="2023-07-17T10:27:46"/>
    <x v="38"/>
    <x v="1"/>
    <x v="3"/>
    <m/>
    <x v="22"/>
    <n v="9718826697"/>
    <n v="1500"/>
    <s v="Tiles"/>
    <m/>
    <s v="Gurgaon"/>
    <n v="150"/>
    <m/>
    <s v="Pick up Truck"/>
    <s v="DL1LAL1462"/>
    <n v="9990441549"/>
    <n v="1550"/>
    <n v="35"/>
    <n v="65"/>
    <m/>
    <m/>
    <m/>
    <m/>
    <x v="2"/>
    <s v="NCR"/>
    <s v="Abhishek Srivastava"/>
    <m/>
  </r>
  <r>
    <d v="2023-07-17T11:03:01"/>
    <x v="38"/>
    <x v="1"/>
    <x v="3"/>
    <m/>
    <x v="20"/>
    <n v="9956751666"/>
    <n v="2000"/>
    <s v="Gas Cylinder"/>
    <m/>
    <s v="Kanpur"/>
    <n v="100"/>
    <m/>
    <s v="ICE 3W"/>
    <s v="UP78FN 8090"/>
    <n v="9935056464"/>
    <n v="1000"/>
    <n v="48"/>
    <n v="81"/>
    <m/>
    <m/>
    <m/>
    <m/>
    <x v="4"/>
    <s v="Kanpur"/>
    <s v="Rahul Rai"/>
    <m/>
  </r>
  <r>
    <d v="2023-07-18T10:25:55"/>
    <x v="39"/>
    <x v="1"/>
    <x v="3"/>
    <m/>
    <x v="15"/>
    <n v="8505803872"/>
    <n v="101"/>
    <s v="Furniture"/>
    <m/>
    <m/>
    <n v="100"/>
    <s v="Delhi"/>
    <m/>
    <s v="Pick up Truck"/>
    <s v="Naveen Shahdara delhi"/>
    <s v="Shalimar. baghh"/>
    <n v="27"/>
    <m/>
    <n v="75"/>
    <m/>
    <n v="75"/>
    <m/>
    <x v="3"/>
    <s v="NCR"/>
    <s v="Abhishek Srivastava"/>
    <m/>
  </r>
  <r>
    <d v="2023-07-18T10:43:59"/>
    <x v="39"/>
    <x v="1"/>
    <x v="3"/>
    <m/>
    <x v="19"/>
    <n v="9560599239"/>
    <n v="700"/>
    <s v="Furniture"/>
    <m/>
    <m/>
    <n v="200"/>
    <s v="Gurgaon"/>
    <m/>
    <s v="Pick up Truck"/>
    <s v="Gaur City Noida"/>
    <s v="Maruti kunj"/>
    <n v="65"/>
    <m/>
    <n v="30"/>
    <m/>
    <s v="Google form update"/>
    <m/>
    <x v="2"/>
    <s v="NCR"/>
    <s v="Abhishek Srivastava"/>
    <m/>
  </r>
  <r>
    <d v="2023-07-18T01:59:43"/>
    <x v="39"/>
    <x v="1"/>
    <x v="3"/>
    <n v="38"/>
    <x v="5"/>
    <s v="+91 99990 38132"/>
    <n v="100"/>
    <s v="PVC Panels &amp; Tiles"/>
    <m/>
    <m/>
    <n v="1200"/>
    <m/>
    <m/>
    <s v="No"/>
    <s v="Sheet"/>
    <m/>
    <n v="28"/>
    <s v="Sahibabad"/>
    <m/>
    <m/>
    <m/>
    <s v="avinishk@handover.in"/>
    <x v="0"/>
    <s v="NCR"/>
    <s v="Abhishek Srivastava"/>
    <m/>
  </r>
  <r>
    <d v="2023-07-18T19:49:15"/>
    <x v="40"/>
    <x v="1"/>
    <x v="3"/>
    <n v="11"/>
    <x v="1"/>
    <s v="+91 72176 55173"/>
    <n v="300"/>
    <s v="Chemicals"/>
    <m/>
    <m/>
    <n v="500"/>
    <m/>
    <m/>
    <s v="No"/>
    <s v="Favicol"/>
    <m/>
    <n v="16"/>
    <s v="Noida"/>
    <m/>
    <m/>
    <m/>
    <s v="avinishk@handover.in"/>
    <x v="0"/>
    <s v="NCR"/>
    <s v="Abhishek Srivastava"/>
    <m/>
  </r>
  <r>
    <d v="2023-07-18T19:39:44"/>
    <x v="40"/>
    <x v="1"/>
    <x v="3"/>
    <m/>
    <x v="5"/>
    <s v="+91 99990 38132"/>
    <n v="100"/>
    <s v="Plywood"/>
    <m/>
    <m/>
    <n v="30"/>
    <s v="Up"/>
    <s v="Up"/>
    <m/>
    <m/>
    <m/>
    <n v="4"/>
    <n v="300"/>
    <m/>
    <n v="38"/>
    <m/>
    <m/>
    <x v="0"/>
    <s v="NCR"/>
    <s v="Abhishek Srivastava"/>
    <n v="12"/>
  </r>
  <r>
    <d v="2023-07-18T19:41:41"/>
    <x v="40"/>
    <x v="1"/>
    <x v="3"/>
    <m/>
    <x v="5"/>
    <s v="+91 99990 38132"/>
    <n v="200"/>
    <s v="Sheet"/>
    <m/>
    <m/>
    <n v="40"/>
    <s v="Up"/>
    <s v="Up"/>
    <m/>
    <m/>
    <m/>
    <n v="6"/>
    <n v="400"/>
    <m/>
    <n v="38"/>
    <m/>
    <m/>
    <x v="0"/>
    <s v="NCR"/>
    <s v="Abhishek Srivastava"/>
    <n v="12"/>
  </r>
  <r>
    <d v="2023-07-18T19:43:21"/>
    <x v="40"/>
    <x v="1"/>
    <x v="3"/>
    <m/>
    <x v="5"/>
    <s v="+91 99990 38132"/>
    <n v="200"/>
    <s v="Sheet"/>
    <m/>
    <m/>
    <n v="30"/>
    <s v="Up"/>
    <s v="Up"/>
    <m/>
    <m/>
    <m/>
    <n v="4"/>
    <n v="300"/>
    <m/>
    <n v="38"/>
    <m/>
    <m/>
    <x v="0"/>
    <s v="NCR"/>
    <s v="Abhishek Srivastava"/>
    <n v="13"/>
  </r>
  <r>
    <d v="2023-07-18T20:08:59"/>
    <x v="40"/>
    <x v="1"/>
    <x v="3"/>
    <m/>
    <x v="23"/>
    <s v="N. A"/>
    <n v="500"/>
    <s v="Furniture"/>
    <m/>
    <m/>
    <n v="100"/>
    <s v="Kanpur"/>
    <s v="Fatehpur"/>
    <m/>
    <m/>
    <m/>
    <n v="65"/>
    <n v="1200"/>
    <m/>
    <n v="81"/>
    <m/>
    <m/>
    <x v="4"/>
    <s v="Kanpur"/>
    <s v="Rahul Rai"/>
    <n v="23"/>
  </r>
  <r>
    <d v="2023-07-18T22:29:58"/>
    <x v="40"/>
    <x v="1"/>
    <x v="3"/>
    <m/>
    <x v="24"/>
    <n v="8092382720"/>
    <n v="300"/>
    <s v="Furniture"/>
    <m/>
    <m/>
    <n v="500"/>
    <s v="Gurgaon to Noida"/>
    <s v="Noida to Gurgaon"/>
    <m/>
    <m/>
    <m/>
    <n v="65"/>
    <n v="4500"/>
    <m/>
    <n v="16"/>
    <m/>
    <m/>
    <x v="2"/>
    <s v="NCR"/>
    <s v="Abhishek Srivastava"/>
    <s v="Google form update"/>
  </r>
  <r>
    <d v="2023-07-19T10:26:42"/>
    <x v="40"/>
    <x v="1"/>
    <x v="3"/>
    <m/>
    <x v="25"/>
    <n v="9749134510"/>
    <n v="90"/>
    <s v="Electrical"/>
    <m/>
    <m/>
    <n v="300"/>
    <s v="Delhi"/>
    <s v="Delhi"/>
    <m/>
    <m/>
    <m/>
    <n v="26"/>
    <n v="3000"/>
    <m/>
    <n v="85"/>
    <m/>
    <m/>
    <x v="3"/>
    <s v="NCR"/>
    <s v="Abhishek Srivastava"/>
    <n v="40"/>
  </r>
  <r>
    <d v="2023-07-19T10:28:05"/>
    <x v="40"/>
    <x v="1"/>
    <x v="3"/>
    <m/>
    <x v="26"/>
    <n v="9739134510"/>
    <n v="400"/>
    <s v="Horsing"/>
    <m/>
    <m/>
    <n v="300"/>
    <s v="Delhi"/>
    <s v="Delhi"/>
    <m/>
    <m/>
    <m/>
    <n v="25"/>
    <n v="2300"/>
    <m/>
    <n v="86"/>
    <m/>
    <m/>
    <x v="3"/>
    <s v="NCR"/>
    <s v="Abhishek Srivastava"/>
    <n v="41"/>
  </r>
  <r>
    <d v="2023-07-19T13:52:56"/>
    <x v="41"/>
    <x v="1"/>
    <x v="4"/>
    <m/>
    <x v="8"/>
    <n v="9821000310"/>
    <n v="9000"/>
    <s v="Furniture"/>
    <m/>
    <m/>
    <n v="4800"/>
    <s v="Delhi"/>
    <s v="Banglore"/>
    <m/>
    <m/>
    <m/>
    <n v="980"/>
    <n v="55000"/>
    <m/>
    <n v="42"/>
    <m/>
    <m/>
    <x v="5"/>
    <s v="NCR"/>
    <s v="Abhishek Srivastava"/>
    <n v="42"/>
  </r>
  <r>
    <d v="2023-07-19T19:12:18"/>
    <x v="41"/>
    <x v="1"/>
    <x v="4"/>
    <m/>
    <x v="5"/>
    <m/>
    <n v="700"/>
    <s v="Sheet"/>
    <m/>
    <m/>
    <n v="300"/>
    <s v="Up"/>
    <s v="Up"/>
    <m/>
    <m/>
    <m/>
    <n v="65"/>
    <n v="3000"/>
    <m/>
    <n v="38"/>
    <m/>
    <m/>
    <x v="0"/>
    <s v="NCR"/>
    <s v="Abhishek Srivastava"/>
    <n v="12"/>
  </r>
  <r>
    <d v="2023-07-19T23:25:03"/>
    <x v="41"/>
    <x v="1"/>
    <x v="4"/>
    <m/>
    <x v="27"/>
    <n v="9473812482"/>
    <n v="30"/>
    <s v="Pharmacy"/>
    <m/>
    <m/>
    <n v="300"/>
    <s v="Uttar Pradesh"/>
    <s v="Uttar Prades"/>
    <m/>
    <m/>
    <m/>
    <n v="55"/>
    <n v="3000"/>
    <m/>
    <n v="75"/>
    <m/>
    <m/>
    <x v="3"/>
    <s v="NCR"/>
    <s v="Abhishek Srivastava"/>
    <n v="41"/>
  </r>
  <r>
    <d v="2023-07-20T06:57:20"/>
    <x v="41"/>
    <x v="1"/>
    <x v="4"/>
    <m/>
    <x v="28"/>
    <n v="8851709860"/>
    <n v="200"/>
    <s v="Ply"/>
    <m/>
    <m/>
    <n v="300"/>
    <s v="Gurgaon"/>
    <s v="Haryana"/>
    <m/>
    <m/>
    <m/>
    <n v="75"/>
    <n v="3000"/>
    <m/>
    <n v="32"/>
    <m/>
    <m/>
    <x v="2"/>
    <s v="NCR"/>
    <s v="Abhishek Srivastava"/>
    <s v="Update Google form"/>
  </r>
  <r>
    <d v="2023-07-21T08:29:23"/>
    <x v="42"/>
    <x v="1"/>
    <x v="4"/>
    <n v="87"/>
    <x v="29"/>
    <n v="7428784555"/>
    <n v="50"/>
    <s v="Furniture"/>
    <m/>
    <m/>
    <n v="1000"/>
    <m/>
    <m/>
    <s v="No"/>
    <s v="Furniture"/>
    <m/>
    <n v="33"/>
    <s v="Noida Sec 83"/>
    <m/>
    <m/>
    <s v="Cash"/>
    <s v="abhisheks@handover.in"/>
    <x v="2"/>
    <s v="NCR"/>
    <s v="Abhishek Srivastava"/>
    <m/>
  </r>
  <r>
    <d v="2023-07-21T10:34:08"/>
    <x v="42"/>
    <x v="1"/>
    <x v="4"/>
    <n v="38"/>
    <x v="5"/>
    <s v="+91 99990 38132"/>
    <n v="200"/>
    <s v="PVC Panels &amp; Tiles"/>
    <m/>
    <m/>
    <n v="1300"/>
    <m/>
    <m/>
    <s v="No"/>
    <s v="Sheet"/>
    <m/>
    <n v="40"/>
    <s v="Sahibabad"/>
    <m/>
    <m/>
    <m/>
    <s v="avinishk@handover.in"/>
    <x v="0"/>
    <s v="NCR"/>
    <s v="Abhishek Srivastava"/>
    <m/>
  </r>
  <r>
    <d v="2023-07-21T08:16:16"/>
    <x v="42"/>
    <x v="1"/>
    <x v="4"/>
    <m/>
    <x v="21"/>
    <n v="9170129678"/>
    <n v="80"/>
    <s v="A c"/>
    <m/>
    <m/>
    <n v="150"/>
    <s v="Gurgaon"/>
    <m/>
    <s v="EV 3W"/>
    <s v="Basai Gurgaon"/>
    <m/>
    <n v="27"/>
    <m/>
    <n v="31"/>
    <m/>
    <m/>
    <m/>
    <x v="2"/>
    <s v="NCR"/>
    <s v="Abhishek Srivastava"/>
    <s v="Update Google form"/>
  </r>
  <r>
    <d v="2023-07-21T10:26:21"/>
    <x v="42"/>
    <x v="1"/>
    <x v="4"/>
    <m/>
    <x v="20"/>
    <m/>
    <n v="2000"/>
    <s v="Gas cylinder"/>
    <s v="Barra"/>
    <m/>
    <n v="0"/>
    <s v="Kanpur"/>
    <m/>
    <s v="Pick up Truck"/>
    <s v="UP78AN9570"/>
    <s v="+91 99560 96386"/>
    <n v="4"/>
    <m/>
    <n v="81"/>
    <m/>
    <m/>
    <m/>
    <x v="4"/>
    <s v="Kanpur"/>
    <s v="Rahul Rai"/>
    <n v="28"/>
  </r>
  <r>
    <d v="2023-07-21T18:58:55"/>
    <x v="43"/>
    <x v="1"/>
    <x v="4"/>
    <m/>
    <x v="5"/>
    <s v="+91 99990 38132"/>
    <n v="200"/>
    <s v="Saheet plywood"/>
    <m/>
    <m/>
    <n v="100"/>
    <m/>
    <m/>
    <m/>
    <s v="Site 4 sahibabaad ghaziabad"/>
    <s v="Okhla"/>
    <n v="26"/>
    <s v="Up"/>
    <s v="Delhi"/>
    <m/>
    <s v="EV 3W"/>
    <s v="---"/>
    <x v="0"/>
    <s v="NCR"/>
    <s v="Abhishek Srivastava"/>
    <m/>
  </r>
  <r>
    <d v="2023-07-21T19:00:22"/>
    <x v="43"/>
    <x v="1"/>
    <x v="4"/>
    <m/>
    <x v="5"/>
    <s v="+91 99990 38132"/>
    <n v="200"/>
    <s v="Ply"/>
    <m/>
    <m/>
    <n v="100"/>
    <m/>
    <m/>
    <m/>
    <s v="Site 4 sahibabaad ghaziabad"/>
    <s v="Faridabad"/>
    <n v="29"/>
    <s v="Up"/>
    <s v="Delhi"/>
    <m/>
    <s v="EV 3W"/>
    <s v="---"/>
    <x v="0"/>
    <s v="NCR"/>
    <s v="Abhishek Srivastava"/>
    <m/>
  </r>
  <r>
    <d v="2023-07-21T19:02:26"/>
    <x v="43"/>
    <x v="1"/>
    <x v="4"/>
    <m/>
    <x v="5"/>
    <s v="+91 99990 38132"/>
    <n v="100"/>
    <s v="Saheet"/>
    <m/>
    <m/>
    <n v="100"/>
    <m/>
    <m/>
    <m/>
    <s v="Site 4 sahibabaad ghaziabad"/>
    <s v="Paharganj"/>
    <n v="27"/>
    <s v="Up"/>
    <s v="Delhi"/>
    <m/>
    <s v="EV 3W"/>
    <s v="___"/>
    <x v="0"/>
    <s v="NCR"/>
    <s v="Abhishek Srivastava"/>
    <m/>
  </r>
  <r>
    <d v="2023-07-21T19:10:18"/>
    <x v="43"/>
    <x v="1"/>
    <x v="4"/>
    <m/>
    <x v="20"/>
    <m/>
    <n v="3000"/>
    <s v="Gas cylinder"/>
    <m/>
    <m/>
    <n v="232"/>
    <m/>
    <m/>
    <m/>
    <s v="Panki"/>
    <s v="Kanpur local"/>
    <n v="60"/>
    <s v="Ka"/>
    <s v="Kanpur"/>
    <m/>
    <s v="Pick up Truck"/>
    <s v="UP78AN9570"/>
    <x v="4"/>
    <s v="Kanpur"/>
    <s v="Rahul Rai"/>
    <m/>
  </r>
  <r>
    <d v="2023-07-22T07:10:58"/>
    <x v="43"/>
    <x v="1"/>
    <x v="4"/>
    <m/>
    <x v="30"/>
    <n v="9560599239"/>
    <n v="500"/>
    <s v="Furniture"/>
    <m/>
    <m/>
    <n v="350"/>
    <m/>
    <m/>
    <m/>
    <s v="Sultanpur"/>
    <s v="Manesar"/>
    <n v="35"/>
    <s v="Sultanpur to Manesar"/>
    <s v="Manesar to Sec 56 Gurgaon"/>
    <m/>
    <s v="TATA Ace"/>
    <s v="HR38AE9112"/>
    <x v="2"/>
    <s v="NCR"/>
    <s v="Abhishek Srivastava"/>
    <m/>
  </r>
  <r>
    <d v="2023-07-21T19:05:34"/>
    <x v="43"/>
    <x v="1"/>
    <x v="4"/>
    <n v="38"/>
    <x v="5"/>
    <s v="+91 99990 38132"/>
    <n v="300"/>
    <s v="PVC Panels &amp; Tiles"/>
    <s v="Sheet"/>
    <m/>
    <n v="1000"/>
    <m/>
    <m/>
    <s v="No"/>
    <s v="Site 4 sahibabaad ghaziabad"/>
    <s v="Kirti nagar industrial area"/>
    <n v="26"/>
    <s v="Sahibabad"/>
    <m/>
    <m/>
    <m/>
    <s v="avinishk@handover.in"/>
    <x v="0"/>
    <s v="NCR"/>
    <s v="Abhishek Srivastava"/>
    <m/>
  </r>
  <r>
    <d v="2023-07-22T12:48:18"/>
    <x v="43"/>
    <x v="1"/>
    <x v="4"/>
    <n v="38"/>
    <x v="5"/>
    <s v="+91 99990 38132"/>
    <n v="200"/>
    <s v="PVC Panels &amp; Tiles"/>
    <s v="Sheet"/>
    <m/>
    <n v="700"/>
    <m/>
    <m/>
    <s v="No"/>
    <s v="Site 4 sahibabaad ghaziabad"/>
    <s v="Noida"/>
    <n v="20"/>
    <s v="Noida"/>
    <m/>
    <m/>
    <m/>
    <s v="avinishk@handover.in"/>
    <x v="0"/>
    <s v="NCR"/>
    <s v="Abhishek Srivastava"/>
    <m/>
  </r>
  <r>
    <d v="2023-07-22T20:08:33"/>
    <x v="44"/>
    <x v="1"/>
    <x v="4"/>
    <n v="11"/>
    <x v="1"/>
    <s v="......"/>
    <n v="500"/>
    <s v="Chemicals"/>
    <s v="Pidilite"/>
    <m/>
    <n v="1100"/>
    <m/>
    <m/>
    <s v="No"/>
    <s v="Hoshiyarpur sector 51 Noida"/>
    <s v="Basant kunj"/>
    <n v="28"/>
    <s v="Noida"/>
    <m/>
    <m/>
    <m/>
    <s v="avinishk@handover.in"/>
    <x v="0"/>
    <s v="NCR"/>
    <s v="Abhishek Srivastava"/>
    <m/>
  </r>
  <r>
    <d v="2023-07-22T20:09:49"/>
    <x v="44"/>
    <x v="1"/>
    <x v="4"/>
    <n v="38"/>
    <x v="5"/>
    <s v="....."/>
    <n v="300"/>
    <s v="PVC Panels &amp; Tiles"/>
    <s v="Sheet"/>
    <m/>
    <n v="1400"/>
    <m/>
    <m/>
    <s v="Yes"/>
    <s v="Site 4 sahibabaad ghaziabad"/>
    <s v="Faridabad"/>
    <n v="40"/>
    <s v="Sahibabad"/>
    <m/>
    <m/>
    <m/>
    <s v="avinishk@handover.in"/>
    <x v="0"/>
    <s v="NCR"/>
    <s v="Abhishek Srivastava"/>
    <m/>
  </r>
  <r>
    <d v="2023-07-23T01:16:46"/>
    <x v="44"/>
    <x v="1"/>
    <x v="4"/>
    <m/>
    <x v="15"/>
    <n v="8505803872"/>
    <n v="700"/>
    <s v="Furniture luxury"/>
    <m/>
    <m/>
    <n v="1000"/>
    <s v="Panipat"/>
    <m/>
    <s v="TATA Ace"/>
    <s v="Azadpur mandi"/>
    <s v="Panipat industrial afea"/>
    <n v="104"/>
    <s v="DL12B8371"/>
    <n v="8505803872"/>
    <m/>
    <m/>
    <m/>
    <x v="3"/>
    <s v="NCR"/>
    <s v="Abhishek Srivastava"/>
    <n v="46"/>
  </r>
  <r>
    <d v="2023-07-24T10:11:58"/>
    <x v="44"/>
    <x v="1"/>
    <x v="4"/>
    <m/>
    <x v="20"/>
    <m/>
    <n v="2000"/>
    <s v="Gas Cylinder"/>
    <m/>
    <m/>
    <n v="100"/>
    <s v="Kanpur"/>
    <m/>
    <s v="Pick up Truck"/>
    <s v="Panki"/>
    <s v="Kidwai nagar"/>
    <n v="12"/>
    <s v="UP78FN8074"/>
    <n v="77651903792"/>
    <m/>
    <m/>
    <m/>
    <x v="4"/>
    <s v="Kanpur"/>
    <s v="Rahul Rai"/>
    <n v="28"/>
  </r>
  <r>
    <d v="2023-07-24T10:51:25"/>
    <x v="44"/>
    <x v="1"/>
    <x v="4"/>
    <m/>
    <x v="8"/>
    <n v="9821000310"/>
    <n v="2500"/>
    <s v="Furniture"/>
    <m/>
    <m/>
    <n v="2500"/>
    <s v="Up"/>
    <m/>
    <s v="Truck"/>
    <s v="Delhi"/>
    <s v="Bhraich"/>
    <n v="580"/>
    <s v="DL1GE1190"/>
    <n v="7683044386"/>
    <m/>
    <m/>
    <m/>
    <x v="5"/>
    <s v="NCR"/>
    <s v="Abhishek Srivastava"/>
    <n v="42"/>
  </r>
  <r>
    <d v="2023-07-24T20:40:02"/>
    <x v="45"/>
    <x v="1"/>
    <x v="4"/>
    <m/>
    <x v="10"/>
    <n v="7417925777"/>
    <n v="430"/>
    <s v="Plywood"/>
    <s v="Sector 44"/>
    <m/>
    <n v="100"/>
    <s v="Noida"/>
    <m/>
    <s v="Pick up Truck"/>
    <s v="Sector 9 Noida"/>
    <s v="Sector 44"/>
    <n v="7"/>
    <m/>
    <n v="44"/>
    <m/>
    <m/>
    <m/>
    <x v="1"/>
    <s v="NCR"/>
    <s v="Abhishek Srivastava"/>
    <n v="41"/>
  </r>
  <r>
    <d v="2023-07-24T21:05:47"/>
    <x v="45"/>
    <x v="1"/>
    <x v="4"/>
    <m/>
    <x v="5"/>
    <m/>
    <n v="150"/>
    <s v="Sheet"/>
    <s v="Paharganj"/>
    <m/>
    <n v="100"/>
    <s v="Delhi"/>
    <m/>
    <s v="EV 3W"/>
    <s v="Site 4 sahibabaad ghaziabad"/>
    <s v="Paharganj"/>
    <n v="24"/>
    <m/>
    <n v="38"/>
    <m/>
    <m/>
    <m/>
    <x v="0"/>
    <s v="NCR"/>
    <s v="Abhishek Srivastava"/>
    <n v="11"/>
  </r>
  <r>
    <d v="2023-07-25T00:19:42"/>
    <x v="45"/>
    <x v="1"/>
    <x v="4"/>
    <m/>
    <x v="15"/>
    <n v="8505803872"/>
    <n v="450"/>
    <s v="Furniture"/>
    <s v="Azadpur Mandi"/>
    <m/>
    <n v="500"/>
    <s v="Delhi"/>
    <m/>
    <s v="TATA Ace"/>
    <s v="jhilmil industrial area"/>
    <s v="Azadpur Mandi"/>
    <n v="24"/>
    <m/>
    <n v="75"/>
    <m/>
    <m/>
    <m/>
    <x v="3"/>
    <s v="NCR"/>
    <s v="Abhishek Srivastava"/>
    <n v="46"/>
  </r>
  <r>
    <d v="2023-07-25T08:27:04"/>
    <x v="45"/>
    <x v="1"/>
    <x v="4"/>
    <m/>
    <x v="16"/>
    <n v="8851709860"/>
    <n v="250"/>
    <s v="Sanitary fitting"/>
    <s v="Neemrana"/>
    <m/>
    <n v="400"/>
    <s v="Neemrana"/>
    <m/>
    <s v="Pick up Truck"/>
    <s v="Sikanderpur"/>
    <s v="Neemrana"/>
    <n v="100"/>
    <m/>
    <n v="18"/>
    <m/>
    <m/>
    <m/>
    <x v="2"/>
    <s v="NCR"/>
    <s v="Abhishek Srivastava"/>
    <s v="Update Google forms"/>
  </r>
  <r>
    <d v="2023-07-24T17:01:23"/>
    <x v="45"/>
    <x v="1"/>
    <x v="4"/>
    <n v="37"/>
    <x v="4"/>
    <s v="+91 81301 82339"/>
    <n v="50"/>
    <s v="Bath fitting"/>
    <s v="Tub"/>
    <m/>
    <n v="500"/>
    <m/>
    <m/>
    <s v="No"/>
    <s v="Rajendra nagar shahibabad"/>
    <s v="Indrapuram"/>
    <n v="14"/>
    <s v="Sahibabad"/>
    <m/>
    <m/>
    <m/>
    <s v="avinishk@handover.in"/>
    <x v="0"/>
    <s v="NCR"/>
    <s v="Abhishek Srivastava"/>
    <m/>
  </r>
  <r>
    <d v="2023-07-24T17:03:28"/>
    <x v="45"/>
    <x v="1"/>
    <x v="4"/>
    <n v="37"/>
    <x v="4"/>
    <s v="+91 81301 82339"/>
    <n v="100"/>
    <s v="Luxury Furniture"/>
    <s v="Shofa"/>
    <m/>
    <n v="400"/>
    <m/>
    <m/>
    <s v="No"/>
    <s v="Rajendra nagar shahibabad"/>
    <s v="Shahadara"/>
    <n v="12"/>
    <s v="Delhi"/>
    <m/>
    <m/>
    <m/>
    <s v="avinishk@handover.in"/>
    <x v="0"/>
    <s v="NCR"/>
    <s v="Abhishek Srivastava"/>
    <m/>
  </r>
  <r>
    <d v="2023-07-24T17:04:51"/>
    <x v="45"/>
    <x v="1"/>
    <x v="4"/>
    <n v="27"/>
    <x v="4"/>
    <s v="+91 81301 82339"/>
    <n v="100"/>
    <s v="Bath fitting"/>
    <s v="Tub"/>
    <m/>
    <n v="250"/>
    <m/>
    <m/>
    <s v="No"/>
    <s v="Shahadara"/>
    <s v="Shahadara"/>
    <n v="2"/>
    <s v="Delhi"/>
    <m/>
    <m/>
    <m/>
    <s v="avinishk@handover.in"/>
    <x v="0"/>
    <s v="NCR"/>
    <s v="Abhishek Srivastava"/>
    <m/>
  </r>
  <r>
    <d v="2023-07-24T20:36:47"/>
    <x v="45"/>
    <x v="1"/>
    <x v="4"/>
    <n v="11"/>
    <x v="1"/>
    <n v="9625446093"/>
    <n v="400"/>
    <s v="Chemicals"/>
    <s v="Chemical"/>
    <m/>
    <n v="600"/>
    <m/>
    <m/>
    <s v="No"/>
    <s v="Hoshiyarpur sector 51 Noida"/>
    <s v="Sector 16 greater"/>
    <n v="11"/>
    <s v="Hoshiyarpur sector 51"/>
    <m/>
    <m/>
    <m/>
    <s v="nitinp@handover.in"/>
    <x v="1"/>
    <s v="NCR"/>
    <s v="Abhishek Srivastava"/>
    <m/>
  </r>
  <r>
    <d v="2023-07-25T21:33:55"/>
    <x v="46"/>
    <x v="1"/>
    <x v="4"/>
    <n v="38"/>
    <x v="5"/>
    <s v="...."/>
    <n v="100"/>
    <s v="PVC Panels &amp; Tiles"/>
    <s v="Sheet"/>
    <m/>
    <n v="1000"/>
    <m/>
    <m/>
    <s v="No"/>
    <s v="Site 4 sahibabaad ghaziabad"/>
    <s v="Paharganj"/>
    <n v="25"/>
    <s v="Sahibabad"/>
    <m/>
    <m/>
    <m/>
    <s v="avinishk@handover.in"/>
    <x v="0"/>
    <s v="NCR"/>
    <s v="Abhishek Srivastava"/>
    <m/>
  </r>
  <r>
    <d v="2023-07-25T22:36:58"/>
    <x v="46"/>
    <x v="1"/>
    <x v="4"/>
    <n v="56"/>
    <x v="18"/>
    <n v="9810423979"/>
    <n v="350"/>
    <s v="Electronic Devices"/>
    <s v="Chimney"/>
    <m/>
    <n v="1000"/>
    <m/>
    <m/>
    <s v="No"/>
    <s v="Hoshiyarpur sector 51 Noida"/>
    <s v="Kasna greater Noida"/>
    <n v="20"/>
    <s v="Sector 51 Noida"/>
    <m/>
    <m/>
    <m/>
    <s v="nitinp@handover.in"/>
    <x v="1"/>
    <s v="NCR"/>
    <s v="Abhishek Srivastava"/>
    <m/>
  </r>
  <r>
    <d v="2023-07-25T21:10:31"/>
    <x v="46"/>
    <x v="1"/>
    <x v="4"/>
    <m/>
    <x v="15"/>
    <n v="8505803872"/>
    <n v="500"/>
    <s v="Furniture"/>
    <m/>
    <m/>
    <n v="1200"/>
    <s v="Up"/>
    <s v="Panipat"/>
    <m/>
    <s v="Site 4 sahibabaad ghaziabad"/>
    <s v="Panipat industrial afea"/>
    <n v="104"/>
    <n v="6500"/>
    <m/>
    <n v="75"/>
    <m/>
    <m/>
    <x v="3"/>
    <s v="NCR"/>
    <s v="Abhishek Srivastava"/>
    <n v="46"/>
  </r>
  <r>
    <d v="2023-07-25T21:32:40"/>
    <x v="46"/>
    <x v="1"/>
    <x v="4"/>
    <m/>
    <x v="4"/>
    <m/>
    <n v="200"/>
    <s v="Shofa"/>
    <m/>
    <m/>
    <n v="100"/>
    <s v="Up"/>
    <s v="Up"/>
    <m/>
    <s v="Rajendra nagar shahibabad"/>
    <s v="Noida"/>
    <n v="28"/>
    <n v="1000"/>
    <m/>
    <n v="37"/>
    <m/>
    <m/>
    <x v="0"/>
    <s v="NCR"/>
    <s v="Abhishek Srivastava"/>
    <n v="12"/>
  </r>
  <r>
    <d v="2023-07-25T22:42:47"/>
    <x v="46"/>
    <x v="1"/>
    <x v="4"/>
    <m/>
    <x v="10"/>
    <n v="7417925777"/>
    <n v="300"/>
    <s v="Board"/>
    <m/>
    <m/>
    <n v="150"/>
    <s v="Noida"/>
    <s v="Noida"/>
    <m/>
    <s v="Sector 9 Noida"/>
    <s v="Sector 62 Noida"/>
    <n v="11"/>
    <n v="1500"/>
    <m/>
    <n v="44"/>
    <m/>
    <m/>
    <x v="1"/>
    <s v="NCR"/>
    <s v="Abhishek Srivastava"/>
    <n v="60"/>
  </r>
  <r>
    <d v="2023-07-26T09:12:41"/>
    <x v="46"/>
    <x v="1"/>
    <x v="4"/>
    <m/>
    <x v="2"/>
    <n v="9215617027"/>
    <n v="800"/>
    <s v="Paints"/>
    <m/>
    <m/>
    <n v="250"/>
    <s v="Gurgaon"/>
    <s v="Gurgaon"/>
    <m/>
    <s v="Sikanderpur"/>
    <s v="IMT Manesar"/>
    <n v="35"/>
    <n v="3000"/>
    <m/>
    <n v="19"/>
    <m/>
    <m/>
    <x v="2"/>
    <s v="NCR"/>
    <s v="Abhishek Srivastava"/>
    <s v="Update Google form"/>
  </r>
  <r>
    <d v="2023-07-26T21:28:14"/>
    <x v="47"/>
    <x v="1"/>
    <x v="5"/>
    <n v="38"/>
    <x v="5"/>
    <s v="..."/>
    <n v="200"/>
    <s v="PVC Panels &amp; Tiles"/>
    <s v="Sheet"/>
    <m/>
    <n v="800"/>
    <m/>
    <m/>
    <s v="No"/>
    <s v="Site 4 sahibabaad ghaziabad"/>
    <s v="Paharganj"/>
    <n v="21"/>
    <s v="Sahibabad"/>
    <m/>
    <m/>
    <m/>
    <s v="avinishk@handover.in"/>
    <x v="0"/>
    <s v="NCR"/>
    <s v="Abhishek Srivastava"/>
    <m/>
  </r>
  <r>
    <d v="2023-07-26T23:59:56"/>
    <x v="47"/>
    <x v="1"/>
    <x v="5"/>
    <n v="64"/>
    <x v="31"/>
    <n v="8527928175"/>
    <n v="350"/>
    <s v="Electronic Devices"/>
    <s v="Chimney"/>
    <n v="700"/>
    <n v="700"/>
    <m/>
    <m/>
    <s v="No"/>
    <s v="New Ashok Nagar Delhi"/>
    <s v="Dariyaganj delhi"/>
    <n v="12"/>
    <s v="Delhi"/>
    <m/>
    <m/>
    <m/>
    <s v="nitinp@handover.in"/>
    <x v="1"/>
    <s v="NCR"/>
    <s v="Abhishek Srivastava"/>
    <m/>
  </r>
  <r>
    <d v="2023-07-26T20:37:16"/>
    <x v="47"/>
    <x v="1"/>
    <x v="5"/>
    <m/>
    <x v="32"/>
    <m/>
    <n v="35000"/>
    <s v="Box"/>
    <m/>
    <m/>
    <n v="100"/>
    <s v="Kanpur"/>
    <s v="Fatehpur"/>
    <m/>
    <s v="Afim kothi"/>
    <s v="Fatehpur"/>
    <n v="60"/>
    <n v="1250"/>
    <m/>
    <n v="95"/>
    <m/>
    <m/>
    <x v="4"/>
    <s v="Kanpur"/>
    <s v="Rahul Rai"/>
    <n v="50"/>
  </r>
  <r>
    <d v="2023-07-26T21:26:29"/>
    <x v="47"/>
    <x v="1"/>
    <x v="5"/>
    <m/>
    <x v="4"/>
    <m/>
    <n v="100"/>
    <s v="Bath tub"/>
    <m/>
    <m/>
    <n v="50"/>
    <s v="Up"/>
    <s v="Delhi"/>
    <m/>
    <s v="Rajendra nagar shahibabad"/>
    <s v="Shahadara"/>
    <n v="17"/>
    <n v="550"/>
    <m/>
    <n v="37"/>
    <m/>
    <m/>
    <x v="0"/>
    <s v="NCR"/>
    <s v="Abhishek Srivastava"/>
    <n v="11"/>
  </r>
  <r>
    <d v="2023-07-27T08:32:12"/>
    <x v="47"/>
    <x v="1"/>
    <x v="5"/>
    <m/>
    <x v="33"/>
    <n v="8882883307"/>
    <n v="1100"/>
    <s v="Pvc"/>
    <m/>
    <m/>
    <n v="120"/>
    <s v="Gurgaon"/>
    <s v="Gurgaon"/>
    <m/>
    <s v="Manesar"/>
    <s v="Basai Road Gurgaon"/>
    <n v="32"/>
    <n v="1200"/>
    <m/>
    <n v="57"/>
    <m/>
    <m/>
    <x v="2"/>
    <s v="NCR"/>
    <s v="Abhishek Srivastava"/>
    <s v="Update Google form"/>
  </r>
  <r>
    <d v="2023-07-27T10:52:08"/>
    <x v="47"/>
    <x v="1"/>
    <x v="5"/>
    <m/>
    <x v="34"/>
    <n v="8996456712"/>
    <n v="150"/>
    <s v="Ac"/>
    <m/>
    <m/>
    <n v="240"/>
    <s v="Up"/>
    <s v="Lawar"/>
    <m/>
    <s v="Vasundhara"/>
    <s v="Lawar"/>
    <n v="85"/>
    <n v="2400"/>
    <m/>
    <n v="75"/>
    <m/>
    <m/>
    <x v="3"/>
    <s v="NCR"/>
    <s v="Abhishek Srivastava"/>
    <n v="49"/>
  </r>
  <r>
    <d v="2023-07-27T17:35:25"/>
    <x v="48"/>
    <x v="1"/>
    <x v="5"/>
    <m/>
    <x v="15"/>
    <n v="8505803872"/>
    <n v="450"/>
    <s v="Electrocal"/>
    <s v="Jhilmil Industrial Area"/>
    <s v="Tauru"/>
    <n v="340"/>
    <s v="Delhi"/>
    <s v="Haryana"/>
    <m/>
    <s v="jhilmil industrial area"/>
    <s v="Tauru"/>
    <n v="88"/>
    <n v="3400"/>
    <m/>
    <n v="75"/>
    <m/>
    <m/>
    <x v="3"/>
    <s v="NCR"/>
    <s v="Abhishek Srivastava"/>
    <n v="46"/>
  </r>
  <r>
    <d v="2023-07-27T20:54:56"/>
    <x v="48"/>
    <x v="1"/>
    <x v="5"/>
    <m/>
    <x v="35"/>
    <m/>
    <n v="30"/>
    <s v="Air condition"/>
    <s v="Kalyanpur"/>
    <s v="Indira nagar"/>
    <n v="50"/>
    <s v="Kanpur"/>
    <s v="Kanpur"/>
    <m/>
    <s v="Kalyanpur"/>
    <s v="Indira nagar"/>
    <n v="1"/>
    <n v="500"/>
    <m/>
    <n v="50"/>
    <m/>
    <m/>
    <x v="4"/>
    <s v="Kanpur"/>
    <s v="Rahul Rai"/>
    <n v="31"/>
  </r>
  <r>
    <d v="2023-07-27T20:58:20"/>
    <x v="48"/>
    <x v="1"/>
    <x v="5"/>
    <m/>
    <x v="35"/>
    <m/>
    <n v="400"/>
    <s v="10 fridge"/>
    <s v="Ghantaghar"/>
    <s v="Kalyanpur"/>
    <n v="50"/>
    <s v="Kanpur"/>
    <s v="Kanpur"/>
    <m/>
    <s v="Ghantaghar"/>
    <s v="Kalyanpur"/>
    <n v="10"/>
    <n v="500"/>
    <m/>
    <n v="51"/>
    <m/>
    <m/>
    <x v="4"/>
    <s v="Kanpur"/>
    <s v="Rahul Rai"/>
    <n v="71"/>
  </r>
  <r>
    <d v="2023-07-27T22:53:20"/>
    <x v="48"/>
    <x v="1"/>
    <x v="5"/>
    <m/>
    <x v="4"/>
    <m/>
    <n v="100"/>
    <s v="Bath tub"/>
    <s v="Rajendra nagar"/>
    <s v="Noida"/>
    <n v="100"/>
    <s v="Up"/>
    <s v="Up"/>
    <m/>
    <s v="Rajendra nagar shahibabad"/>
    <s v="Noida"/>
    <n v="32"/>
    <n v="1000"/>
    <m/>
    <n v="37"/>
    <m/>
    <m/>
    <x v="0"/>
    <s v="NCR"/>
    <s v="Abhishek Srivastava"/>
    <n v="12"/>
  </r>
  <r>
    <d v="2023-07-28T06:16:33"/>
    <x v="48"/>
    <x v="1"/>
    <x v="5"/>
    <m/>
    <x v="36"/>
    <n v="9050059887"/>
    <n v="900"/>
    <s v="Chemical"/>
    <s v="Manesar"/>
    <s v="Sec 65 Gurgaon"/>
    <n v="100"/>
    <s v="Gurgaon"/>
    <s v="Gurgaon"/>
    <m/>
    <s v="Manesar"/>
    <s v="Sec 65 Gurgaon"/>
    <n v="30"/>
    <n v="800"/>
    <m/>
    <n v="58"/>
    <m/>
    <m/>
    <x v="2"/>
    <s v="NCR"/>
    <s v="Abhishek Srivastava"/>
    <s v="HR55AQ7539"/>
  </r>
  <r>
    <d v="2023-07-27T22:55:26"/>
    <x v="48"/>
    <x v="1"/>
    <x v="5"/>
    <n v="38"/>
    <x v="5"/>
    <s v=".."/>
    <n v="200"/>
    <s v="PVC Panels &amp; Tiles"/>
    <s v="Sheet"/>
    <m/>
    <n v="1100"/>
    <m/>
    <m/>
    <s v="No"/>
    <s v="Noida"/>
    <s v="Gurgaon"/>
    <n v="32"/>
    <s v="Noida"/>
    <m/>
    <m/>
    <m/>
    <s v="avinishk@handover.in"/>
    <x v="0"/>
    <s v="NCR"/>
    <s v="Abhishek Srivastava"/>
    <m/>
  </r>
  <r>
    <d v="2023-07-27T22:57:59"/>
    <x v="48"/>
    <x v="1"/>
    <x v="5"/>
    <n v="11"/>
    <x v="1"/>
    <m/>
    <n v="300"/>
    <s v="Chemicals"/>
    <s v="Pidilite"/>
    <m/>
    <n v="800"/>
    <m/>
    <m/>
    <s v="No"/>
    <s v="Hoshiyarpur sector 51 Noida"/>
    <s v="Delhi"/>
    <n v="25"/>
    <s v="Noida"/>
    <m/>
    <m/>
    <m/>
    <s v="avinishk@handover.in"/>
    <x v="0"/>
    <s v="NCR"/>
    <s v="Abhishek Srivastava"/>
    <m/>
  </r>
  <r>
    <d v="2023-07-27T22:59:04"/>
    <x v="48"/>
    <x v="1"/>
    <x v="5"/>
    <n v="38"/>
    <x v="5"/>
    <s v=".."/>
    <n v="100"/>
    <s v="PVC Panels &amp; Tiles"/>
    <s v="Sheet"/>
    <m/>
    <n v="300"/>
    <m/>
    <m/>
    <s v="No"/>
    <s v="Site 4 sahibabaad ghaziabad"/>
    <s v="Sahibabad industrial area"/>
    <n v="4"/>
    <s v="Sahibabad"/>
    <m/>
    <m/>
    <m/>
    <s v="avinishk@handover.in"/>
    <x v="0"/>
    <s v="NCR"/>
    <s v="Abhishek Srivastava"/>
    <m/>
  </r>
  <r>
    <d v="2023-07-28T21:04:17"/>
    <x v="49"/>
    <x v="1"/>
    <x v="5"/>
    <n v="11"/>
    <x v="1"/>
    <s v=".."/>
    <n v="300"/>
    <s v="Chemicals"/>
    <s v="Pidilite"/>
    <m/>
    <n v="1100"/>
    <m/>
    <m/>
    <s v="No"/>
    <s v="Noida"/>
    <s v="Ghitorni"/>
    <n v="28"/>
    <s v="Noida"/>
    <m/>
    <m/>
    <m/>
    <s v="avinishk@handover.in"/>
    <x v="0"/>
    <s v="NCR"/>
    <s v="Abhishek Srivastava"/>
    <m/>
  </r>
  <r>
    <d v="2023-07-28T21:05:34"/>
    <x v="49"/>
    <x v="1"/>
    <x v="5"/>
    <n v="38"/>
    <x v="5"/>
    <s v="..."/>
    <n v="100"/>
    <s v="PVC Panels &amp; Tiles"/>
    <s v="Sheet"/>
    <m/>
    <n v="1000"/>
    <m/>
    <m/>
    <s v="No"/>
    <s v="Site 4 sahibabaad ghaziabad"/>
    <s v="Kirti nagar industrial area"/>
    <n v="28"/>
    <s v="Sahibabad"/>
    <m/>
    <m/>
    <m/>
    <s v="avinishk@handover.in"/>
    <x v="0"/>
    <s v="NCR"/>
    <s v="Abhishek Srivastava"/>
    <m/>
  </r>
  <r>
    <d v="2023-07-28T06:16:33"/>
    <x v="48"/>
    <x v="1"/>
    <x v="5"/>
    <m/>
    <x v="36"/>
    <n v="9050059887"/>
    <n v="900"/>
    <s v="Chemical"/>
    <m/>
    <m/>
    <n v="100"/>
    <s v="Gurgaon"/>
    <s v="Gurgaon"/>
    <m/>
    <s v="Manesar"/>
    <s v="Sec 65 Gurgaon"/>
    <n v="30"/>
    <n v="800"/>
    <m/>
    <n v="58"/>
    <m/>
    <m/>
    <x v="2"/>
    <s v="NCR"/>
    <s v="Abhishek Srivastava"/>
    <s v="HR55AQ7539"/>
  </r>
  <r>
    <d v="2023-07-28T13:39:38"/>
    <x v="49"/>
    <x v="1"/>
    <x v="5"/>
    <m/>
    <x v="37"/>
    <m/>
    <n v="3250"/>
    <s v="Ply"/>
    <m/>
    <m/>
    <n v="100"/>
    <s v="Kanpur"/>
    <s v="Kanpur"/>
    <m/>
    <s v="coperganj"/>
    <s v="mandhana"/>
    <n v="14"/>
    <n v="1200"/>
    <m/>
    <n v="99"/>
    <m/>
    <m/>
    <x v="4"/>
    <s v="Kanpur"/>
    <s v="Rahul Rai"/>
    <n v="33"/>
  </r>
  <r>
    <d v="2023-07-28T21:07:29"/>
    <x v="49"/>
    <x v="1"/>
    <x v="5"/>
    <m/>
    <x v="5"/>
    <m/>
    <n v="800"/>
    <s v="Plywood"/>
    <m/>
    <m/>
    <n v="200"/>
    <s v="Up"/>
    <s v="Hariyana"/>
    <m/>
    <s v="Site 4 sahibabaad ghaziabad"/>
    <s v="Faridabad"/>
    <n v="45"/>
    <n v="2000"/>
    <m/>
    <n v="38"/>
    <m/>
    <m/>
    <x v="0"/>
    <s v="NCR"/>
    <s v="Abhishek Srivastava"/>
    <n v="11"/>
  </r>
  <r>
    <d v="2023-07-28T21:09:18"/>
    <x v="49"/>
    <x v="1"/>
    <x v="5"/>
    <m/>
    <x v="5"/>
    <m/>
    <n v="2000"/>
    <s v="Sheet"/>
    <m/>
    <m/>
    <n v="200"/>
    <s v="Up"/>
    <s v="Up"/>
    <m/>
    <s v="Site 4 sahibabaad ghaziabad"/>
    <s v="Greater Noida"/>
    <n v="56"/>
    <n v="2000"/>
    <m/>
    <n v="38"/>
    <m/>
    <m/>
    <x v="0"/>
    <s v="NCR"/>
    <s v="Abhishek Srivastava"/>
    <n v="12"/>
  </r>
  <r>
    <d v="2023-07-29T08:04:42"/>
    <x v="49"/>
    <x v="1"/>
    <x v="5"/>
    <m/>
    <x v="38"/>
    <n v="8882883307"/>
    <n v="700"/>
    <s v="Hardware"/>
    <m/>
    <m/>
    <n v="150"/>
    <s v="Delhi"/>
    <s v="Gurgaon"/>
    <m/>
    <s v="Sultanpur"/>
    <s v="Basai Road Gurgaon"/>
    <n v="25"/>
    <n v="1500"/>
    <m/>
    <n v="39"/>
    <m/>
    <m/>
    <x v="2"/>
    <s v="NCR"/>
    <s v="Abhishek Srivastava"/>
    <s v="Update Google form"/>
  </r>
  <r>
    <d v="2023-07-29T08:10:58"/>
    <x v="49"/>
    <x v="1"/>
    <x v="5"/>
    <m/>
    <x v="39"/>
    <n v="9162531613"/>
    <n v="850"/>
    <s v="House hold"/>
    <m/>
    <m/>
    <n v="100"/>
    <s v="Gurgaon"/>
    <s v="Delhi"/>
    <m/>
    <s v="Khansa"/>
    <s v="Sultanpur"/>
    <n v="22"/>
    <n v="1000"/>
    <m/>
    <n v="39"/>
    <m/>
    <m/>
    <x v="2"/>
    <s v="NCR"/>
    <s v="Abhishek Srivastava"/>
    <s v="Update Google form"/>
  </r>
  <r>
    <d v="2023-07-29T19:44:28"/>
    <x v="50"/>
    <x v="1"/>
    <x v="5"/>
    <n v="38"/>
    <x v="5"/>
    <s v="..."/>
    <n v="100"/>
    <s v="PVS Paints &amp; tiles"/>
    <s v="Sheet"/>
    <n v="0"/>
    <n v="1100"/>
    <m/>
    <m/>
    <m/>
    <s v="Site 4 sahibabaad ghaziabad"/>
    <s v="Kirti nagar industrial area"/>
    <n v="26"/>
    <s v="Sahibabad"/>
    <m/>
    <m/>
    <m/>
    <m/>
    <x v="0"/>
    <s v="NCR"/>
    <s v="Abhishek Srivastava"/>
    <m/>
  </r>
  <r>
    <d v="2023-07-29T19:45:51"/>
    <x v="50"/>
    <x v="1"/>
    <x v="5"/>
    <n v="11"/>
    <x v="1"/>
    <s v="..."/>
    <n v="500"/>
    <s v="Chemicals"/>
    <s v="Pidilite"/>
    <n v="0"/>
    <n v="1000"/>
    <m/>
    <m/>
    <m/>
    <s v="Hoshiyarpur sector 51 Noida"/>
    <s v="Greater Noida"/>
    <n v="26"/>
    <s v="Noida"/>
    <m/>
    <m/>
    <m/>
    <m/>
    <x v="0"/>
    <s v="NCR"/>
    <s v="Abhishek Srivastava"/>
    <m/>
  </r>
  <r>
    <d v="2023-07-29T07:04:52"/>
    <x v="50"/>
    <x v="1"/>
    <x v="5"/>
    <m/>
    <x v="15"/>
    <n v="9205133965"/>
    <n v="550"/>
    <s v="Furniture"/>
    <m/>
    <m/>
    <n v="400"/>
    <s v="Delhi"/>
    <s v="Delhi"/>
    <m/>
    <s v="jhilmil industrial area"/>
    <s v="Azadpur Mandi"/>
    <n v="24"/>
    <n v="1100"/>
    <m/>
    <n v="75"/>
    <m/>
    <m/>
    <x v="3"/>
    <s v="NCR"/>
    <s v="Abhishek Srivastava"/>
    <n v="45"/>
  </r>
  <r>
    <d v="2023-07-29T19:16:44"/>
    <x v="50"/>
    <x v="1"/>
    <x v="5"/>
    <m/>
    <x v="40"/>
    <m/>
    <n v="6000"/>
    <s v="Plywood"/>
    <m/>
    <m/>
    <n v="200"/>
    <s v="Kanpur"/>
    <s v="Lucknow"/>
    <m/>
    <s v="Pakka press"/>
    <s v="Lucknow"/>
    <n v="80"/>
    <n v="3250"/>
    <m/>
    <n v="100"/>
    <m/>
    <m/>
    <x v="4"/>
    <s v="Kanpur"/>
    <s v="Rahul Rai"/>
    <n v="64"/>
  </r>
  <r>
    <d v="2023-07-29T19:47:33"/>
    <x v="50"/>
    <x v="1"/>
    <x v="5"/>
    <m/>
    <x v="5"/>
    <m/>
    <n v="150"/>
    <s v="Sheet"/>
    <m/>
    <m/>
    <n v="100"/>
    <s v="Up"/>
    <s v="Delhi"/>
    <m/>
    <s v="Site 4 sahibabaad ghaziabad"/>
    <s v="Badarpur border"/>
    <n v="24"/>
    <n v="1000"/>
    <m/>
    <n v="38"/>
    <m/>
    <m/>
    <x v="0"/>
    <s v="NCR"/>
    <s v="Abhishek Srivastava"/>
    <n v="12"/>
  </r>
  <r>
    <d v="2023-07-29T19:48:48"/>
    <x v="50"/>
    <x v="1"/>
    <x v="5"/>
    <m/>
    <x v="4"/>
    <m/>
    <s v="Up"/>
    <s v="Shofa"/>
    <m/>
    <m/>
    <n v="100"/>
    <s v="Greater noida"/>
    <s v="Up"/>
    <m/>
    <s v="Rajendra nagar shahibabad"/>
    <s v="Noida"/>
    <n v="30"/>
    <n v="1000"/>
    <m/>
    <n v="37"/>
    <m/>
    <m/>
    <x v="0"/>
    <s v="NCR"/>
    <s v="Abhishek Srivastava"/>
    <n v="11"/>
  </r>
  <r>
    <d v="2023-07-29T21:03:02"/>
    <x v="50"/>
    <x v="1"/>
    <x v="5"/>
    <m/>
    <x v="10"/>
    <n v="7417925777"/>
    <n v="400"/>
    <s v="Tiles"/>
    <m/>
    <m/>
    <n v="150"/>
    <s v="Noida"/>
    <s v="Noida"/>
    <m/>
    <s v="Sector 9 Noida"/>
    <s v="Noida phase 2"/>
    <n v="14"/>
    <n v="1000"/>
    <m/>
    <n v="44"/>
    <m/>
    <m/>
    <x v="1"/>
    <s v="NCR"/>
    <s v="Abhishek Srivastava"/>
    <n v="59"/>
  </r>
  <r>
    <d v="2023-07-29T20:56:12"/>
    <x v="51"/>
    <x v="1"/>
    <x v="5"/>
    <n v="56"/>
    <x v="18"/>
    <n v="9810423979"/>
    <n v="500"/>
    <s v="Electric Appliances"/>
    <s v="Chimney"/>
    <n v="1000"/>
    <n v="1000"/>
    <m/>
    <m/>
    <s v="No"/>
    <s v="Hoshiyarpur sector 51 Noida"/>
    <s v="Pari chowk greater Noida"/>
    <n v="20"/>
    <s v="Sector 51 Noida"/>
    <m/>
    <m/>
    <m/>
    <m/>
    <x v="1"/>
    <s v="NCR"/>
    <s v="Abhishek Srivastava"/>
    <m/>
  </r>
  <r>
    <d v="2023-07-30T23:34:02"/>
    <x v="51"/>
    <x v="1"/>
    <x v="5"/>
    <n v="38"/>
    <x v="5"/>
    <s v="..."/>
    <n v="200"/>
    <s v="PVS Paints &amp; tiles"/>
    <s v="Sheet"/>
    <s v=".."/>
    <n v="300"/>
    <m/>
    <m/>
    <m/>
    <s v="Anand vihar"/>
    <s v="Jagat puri"/>
    <n v="4"/>
    <s v="Sahibabad"/>
    <m/>
    <m/>
    <m/>
    <m/>
    <x v="0"/>
    <s v="NCR"/>
    <s v="Abhishek Srivastava"/>
    <m/>
  </r>
  <r>
    <d v="2023-07-30T19:43:57"/>
    <x v="51"/>
    <x v="1"/>
    <x v="5"/>
    <m/>
    <x v="41"/>
    <n v="8505803872"/>
    <n v="60"/>
    <s v="Furniture"/>
    <m/>
    <m/>
    <n v="100"/>
    <s v="Up"/>
    <s v="Delhi"/>
    <m/>
    <s v="Kavi ngr ghaziabad"/>
    <s v="Kirti nagar industrial area"/>
    <n v="30"/>
    <n v="1000"/>
    <m/>
    <n v="75"/>
    <m/>
    <m/>
    <x v="3"/>
    <s v="NCR"/>
    <s v="Abhishek Srivastava"/>
    <n v="46"/>
  </r>
  <r>
    <d v="2023-07-31T08:24:43"/>
    <x v="51"/>
    <x v="1"/>
    <x v="5"/>
    <m/>
    <x v="16"/>
    <n v="9162531613"/>
    <n v="500"/>
    <s v="Bathroom fittings"/>
    <m/>
    <m/>
    <n v="150"/>
    <s v="Gurgaon"/>
    <s v="Gurgaon"/>
    <m/>
    <s v="Sikanderpur"/>
    <s v="Manesar"/>
    <n v="35"/>
    <n v="1000"/>
    <m/>
    <n v="18"/>
    <m/>
    <m/>
    <x v="2"/>
    <s v="NCR"/>
    <s v="Abhishek Srivastava"/>
    <s v="Update Google form"/>
  </r>
  <r>
    <d v="2023-07-31T22:05:36"/>
    <x v="52"/>
    <x v="1"/>
    <x v="5"/>
    <m/>
    <x v="42"/>
    <m/>
    <n v="2400"/>
    <s v="Pick up"/>
    <m/>
    <m/>
    <n v="120"/>
    <s v="Kanpur"/>
    <s v="Kanpur"/>
    <m/>
    <s v="Choki"/>
    <s v="Hulaganj"/>
    <n v="40"/>
    <n v="1200"/>
    <m/>
    <n v="51"/>
    <m/>
    <m/>
    <x v="4"/>
    <s v="Kanpur"/>
    <s v="Rahul Rai"/>
    <n v="23"/>
  </r>
  <r>
    <d v="2023-08-01T07:23:46"/>
    <x v="52"/>
    <x v="1"/>
    <x v="5"/>
    <m/>
    <x v="28"/>
    <n v="8851709860"/>
    <n v="500"/>
    <s v="Plywood"/>
    <m/>
    <m/>
    <n v="120"/>
    <s v="Gurgaon"/>
    <s v="Gurgaon"/>
    <m/>
    <s v="Sikanderpur"/>
    <s v="Badshahpur to DLF Face 2"/>
    <n v="40"/>
    <n v="1200"/>
    <m/>
    <n v="32"/>
    <m/>
    <m/>
    <x v="2"/>
    <s v="NCR"/>
    <s v="Abhishek Srivastava"/>
    <n v="31"/>
  </r>
  <r>
    <d v="2023-08-01T10:51:51"/>
    <x v="52"/>
    <x v="1"/>
    <x v="5"/>
    <m/>
    <x v="30"/>
    <n v="7428784555"/>
    <n v="25000"/>
    <s v="Machinery"/>
    <m/>
    <m/>
    <n v="7000"/>
    <s v="Imt manesar gurgaon"/>
    <s v="Vizag"/>
    <m/>
    <s v="Manesar"/>
    <s v="Vizag"/>
    <n v="1100"/>
    <n v="120000"/>
    <m/>
    <n v="87"/>
    <m/>
    <m/>
    <x v="5"/>
    <s v="NCR"/>
    <s v="Abhishek Srivastava"/>
    <n v="42"/>
  </r>
  <r>
    <d v="2023-08-01T00:18:04"/>
    <x v="52"/>
    <x v="1"/>
    <x v="5"/>
    <n v="38"/>
    <x v="5"/>
    <s v=".."/>
    <n v="200"/>
    <s v="PVS Paints &amp; tiles"/>
    <s v="Sheet"/>
    <s v=".."/>
    <n v="800"/>
    <m/>
    <m/>
    <m/>
    <s v="Sahibabad"/>
    <s v="Greater Noida"/>
    <n v="24"/>
    <s v="Saite 4 shahibabad"/>
    <m/>
    <m/>
    <m/>
    <m/>
    <x v="0"/>
    <s v="NCR"/>
    <s v="Abhishek Srivastava"/>
    <m/>
  </r>
  <r>
    <d v="2023-08-01T00:19:34"/>
    <x v="52"/>
    <x v="1"/>
    <x v="5"/>
    <n v="11"/>
    <x v="1"/>
    <s v=".."/>
    <n v="300"/>
    <s v="Chemicals"/>
    <s v="Pidilite"/>
    <s v=".."/>
    <n v="500"/>
    <m/>
    <m/>
    <m/>
    <s v="Delhi"/>
    <s v="Vivek vihar Delhi"/>
    <n v="15"/>
    <s v="Sector 51 noida"/>
    <m/>
    <m/>
    <m/>
    <m/>
    <x v="0"/>
    <s v="NCR"/>
    <s v="Abhishek Srivastava"/>
    <m/>
  </r>
  <r>
    <d v="2023-08-01T09:57:56"/>
    <x v="52"/>
    <x v="1"/>
    <x v="5"/>
    <n v="44"/>
    <x v="10"/>
    <n v="7417925777"/>
    <n v="300"/>
    <s v="Furniture"/>
    <s v="Board"/>
    <n v="500"/>
    <n v="500"/>
    <m/>
    <m/>
    <s v="No"/>
    <s v="Delhi"/>
    <s v="Tila mod loni"/>
    <n v="10"/>
    <s v="Vishwas nagar delhi"/>
    <m/>
    <m/>
    <m/>
    <m/>
    <x v="1"/>
    <s v="NCR"/>
    <s v="Abhishek Srivastava"/>
    <m/>
  </r>
  <r>
    <d v="2023-08-01T22:58:51"/>
    <x v="53"/>
    <x v="2"/>
    <x v="5"/>
    <n v="11"/>
    <x v="1"/>
    <n v="9625446093"/>
    <n v="500"/>
    <s v="Chemicals"/>
    <s v="Chemical"/>
    <n v="800"/>
    <n v="800"/>
    <m/>
    <m/>
    <s v="No"/>
    <s v="Hoshiyarpur sector 51 Noida"/>
    <s v="Sahibabad industrial area"/>
    <n v="15"/>
    <s v="Sector 51"/>
    <m/>
    <m/>
    <m/>
    <m/>
    <x v="1"/>
    <s v="NCR"/>
    <s v="Abhishek Srivastava"/>
    <m/>
  </r>
  <r>
    <d v="2023-08-01T23:29:33"/>
    <x v="53"/>
    <x v="2"/>
    <x v="5"/>
    <n v="11"/>
    <x v="1"/>
    <s v=".."/>
    <n v="100"/>
    <s v="Chemicals"/>
    <s v="Pidilite"/>
    <s v=".."/>
    <n v="500"/>
    <m/>
    <m/>
    <m/>
    <s v="Hoshiyarpur sector 51 Noida"/>
    <s v="Vivek vihar Delhi"/>
    <n v="14"/>
    <s v="Delhi"/>
    <m/>
    <m/>
    <m/>
    <m/>
    <x v="0"/>
    <s v="NCR"/>
    <s v="Abhishek Srivastava"/>
    <m/>
  </r>
  <r>
    <d v="2023-08-01T23:30:57"/>
    <x v="53"/>
    <x v="2"/>
    <x v="5"/>
    <n v="11"/>
    <x v="1"/>
    <s v=".."/>
    <n v="500"/>
    <s v="Chemicals"/>
    <s v="Pidilite"/>
    <s v=".."/>
    <n v="500"/>
    <m/>
    <m/>
    <m/>
    <s v="Vivek vihar Delhi"/>
    <s v="sector 51 Noida"/>
    <n v="14"/>
    <s v="Delhi"/>
    <m/>
    <m/>
    <m/>
    <m/>
    <x v="0"/>
    <s v="NCR"/>
    <s v="Abhishek Srivastava"/>
    <m/>
  </r>
  <r>
    <d v="2023-08-02T20:27:14"/>
    <x v="54"/>
    <x v="2"/>
    <x v="6"/>
    <n v="38"/>
    <x v="5"/>
    <s v=".."/>
    <n v="200"/>
    <s v="Other"/>
    <s v="Sheet"/>
    <s v=".."/>
    <n v="900"/>
    <m/>
    <m/>
    <m/>
    <s v="Site 4 sahibabaad ghaziabad"/>
    <s v="Pitampura delhi"/>
    <n v="26"/>
    <s v="Shahibabad"/>
    <m/>
    <m/>
    <m/>
    <s v="avanishsingh442@gmail.com"/>
    <x v="0"/>
    <s v="NCR"/>
    <s v="Abhishek Srivastava"/>
    <m/>
  </r>
  <r>
    <d v="2023-08-02T21:22:19"/>
    <x v="54"/>
    <x v="2"/>
    <x v="6"/>
    <n v="11"/>
    <x v="1"/>
    <n v="9625446093"/>
    <n v="310"/>
    <s v="Chemicals"/>
    <s v="Chemical"/>
    <n v="300"/>
    <n v="300"/>
    <m/>
    <m/>
    <s v="No"/>
    <s v="Hoshiyarpur sector 51 Noida"/>
    <s v="Jal vayu vihar sector 12"/>
    <n v="5.6"/>
    <s v="Noida"/>
    <m/>
    <m/>
    <m/>
    <s v="nitinp@handover.in"/>
    <x v="1"/>
    <s v="NCR"/>
    <s v="Abhishek Srivastava"/>
    <m/>
  </r>
  <r>
    <d v="2023-08-02T21:25:56"/>
    <x v="54"/>
    <x v="2"/>
    <x v="6"/>
    <n v="11"/>
    <x v="1"/>
    <n v="9625446093"/>
    <n v="200"/>
    <s v="Chemicals"/>
    <s v="Chemical"/>
    <n v="500"/>
    <n v="500"/>
    <m/>
    <m/>
    <s v="No"/>
    <s v="Hoshiyarpur sector 51 Noida"/>
    <s v="Sector 74 Noida"/>
    <n v="6"/>
    <s v="Noida"/>
    <m/>
    <m/>
    <m/>
    <s v="nitinp@handover.in"/>
    <x v="1"/>
    <s v="NCR"/>
    <s v="Abhishek Srivastava"/>
    <m/>
  </r>
  <r>
    <d v="2023-08-02T20:16:38"/>
    <x v="54"/>
    <x v="2"/>
    <x v="6"/>
    <m/>
    <x v="43"/>
    <n v="9489256610"/>
    <n v="300"/>
    <s v="Electric"/>
    <m/>
    <m/>
    <n v="100"/>
    <s v="Up"/>
    <s v="Delhi"/>
    <m/>
    <s v="Niti khand 1 Indirapuram"/>
    <s v="Kirti nagar industrial area"/>
    <n v="35"/>
    <n v="1000"/>
    <m/>
    <n v="75"/>
    <m/>
    <m/>
    <x v="3"/>
    <s v="NCR"/>
    <s v="Abhishek Srivastava"/>
    <n v="46"/>
  </r>
  <r>
    <d v="2023-08-02T20:18:27"/>
    <x v="54"/>
    <x v="2"/>
    <x v="6"/>
    <m/>
    <x v="44"/>
    <n v="9889356610"/>
    <n v="400"/>
    <s v="Plastic"/>
    <m/>
    <m/>
    <n v="100"/>
    <s v="Up"/>
    <s v="Delhi"/>
    <m/>
    <s v="Shakti Khand 1 Indirapuram"/>
    <s v="Pitampura delhi"/>
    <n v="38"/>
    <n v="1000"/>
    <m/>
    <n v="75"/>
    <m/>
    <m/>
    <x v="3"/>
    <s v="NCR"/>
    <s v="Abhishek Srivastava"/>
    <n v="46"/>
  </r>
  <r>
    <d v="2023-08-02T20:20:06"/>
    <x v="54"/>
    <x v="2"/>
    <x v="6"/>
    <m/>
    <x v="45"/>
    <n v="9859567810"/>
    <n v="200"/>
    <s v="Kirana store"/>
    <m/>
    <m/>
    <n v="100"/>
    <s v="Up"/>
    <s v="Delhi"/>
    <m/>
    <s v="Vaishali Sec 1"/>
    <s v="Mangolpuri Delhi"/>
    <n v="34"/>
    <n v="1000"/>
    <m/>
    <n v="75"/>
    <m/>
    <m/>
    <x v="3"/>
    <s v="NCR"/>
    <s v="Abhishek Srivastava"/>
    <n v="46"/>
  </r>
  <r>
    <d v="2023-08-02T20:20:29"/>
    <x v="54"/>
    <x v="2"/>
    <x v="6"/>
    <m/>
    <x v="5"/>
    <m/>
    <n v="200"/>
    <s v="Sheet"/>
    <m/>
    <m/>
    <n v="100"/>
    <s v="Up"/>
    <s v="Up"/>
    <m/>
    <s v="Site 4 sahibabaad ghaziabad"/>
    <s v="Noida"/>
    <n v="30"/>
    <s v=".."/>
    <m/>
    <n v="38"/>
    <m/>
    <m/>
    <x v="0"/>
    <s v="NCR"/>
    <s v="Abhishek Srivastava"/>
    <n v="11"/>
  </r>
  <r>
    <d v="2023-08-02T20:21:48"/>
    <x v="54"/>
    <x v="2"/>
    <x v="6"/>
    <m/>
    <x v="46"/>
    <n v="8983142373"/>
    <n v="300"/>
    <s v="Stock"/>
    <m/>
    <m/>
    <n v="100"/>
    <s v="Up"/>
    <s v="Delhi"/>
    <m/>
    <s v="Vasundhara"/>
    <s v="Rohini sec 26"/>
    <n v="46"/>
    <n v="1000"/>
    <m/>
    <n v="75"/>
    <m/>
    <m/>
    <x v="3"/>
    <s v="NCR"/>
    <s v="Abhishek Srivastava"/>
    <n v="46"/>
  </r>
  <r>
    <d v="2023-08-02T20:22:12"/>
    <x v="54"/>
    <x v="2"/>
    <x v="6"/>
    <m/>
    <x v="5"/>
    <m/>
    <n v="200"/>
    <s v="Plywood"/>
    <m/>
    <m/>
    <n v="100"/>
    <s v="Up"/>
    <s v="Delhi"/>
    <m/>
    <s v="Site 4 sahibabaad ghaziabad"/>
    <s v="Paharganj"/>
    <n v="24"/>
    <n v="1000"/>
    <m/>
    <n v="38"/>
    <m/>
    <m/>
    <x v="0"/>
    <s v="NCR"/>
    <s v="Abhishek Srivastava"/>
    <n v="12"/>
  </r>
  <r>
    <d v="2023-08-02T21:38:48"/>
    <x v="54"/>
    <x v="2"/>
    <x v="6"/>
    <m/>
    <x v="1"/>
    <n v="9625446093"/>
    <n v="350"/>
    <s v="Chemical"/>
    <m/>
    <m/>
    <n v="300"/>
    <s v="Noida"/>
    <s v="Khurja"/>
    <m/>
    <s v="Hoshiyarpur sector 51 Noida"/>
    <s v="Khurja"/>
    <n v="72"/>
    <n v="2600"/>
    <m/>
    <n v="11"/>
    <m/>
    <m/>
    <x v="1"/>
    <s v="NCR"/>
    <s v="Abhishek Srivastava"/>
    <n v="60"/>
  </r>
  <r>
    <d v="2023-08-03T07:54:26"/>
    <x v="54"/>
    <x v="2"/>
    <x v="6"/>
    <m/>
    <x v="24"/>
    <n v="9560599239"/>
    <n v="1200"/>
    <s v="Tiles"/>
    <m/>
    <m/>
    <n v="100"/>
    <s v="Gurgaon"/>
    <s v="Gurgaon"/>
    <m/>
    <s v="Sikanderpur"/>
    <s v="Sec 10 Gurgaon"/>
    <n v="26"/>
    <n v="1100"/>
    <m/>
    <n v="16"/>
    <m/>
    <m/>
    <x v="2"/>
    <s v="NCR"/>
    <s v="Abhishek Srivastava"/>
    <n v="31"/>
  </r>
  <r>
    <d v="2023-08-03T21:23:33"/>
    <x v="55"/>
    <x v="2"/>
    <x v="6"/>
    <m/>
    <x v="47"/>
    <m/>
    <n v="1900"/>
    <s v="Rusk"/>
    <m/>
    <m/>
    <n v="200"/>
    <s v="Kanpur"/>
    <s v="Fathepur"/>
    <m/>
    <s v="Panki"/>
    <s v="Fatehpur"/>
    <n v="70"/>
    <n v="1800"/>
    <m/>
    <n v="82"/>
    <m/>
    <m/>
    <x v="4"/>
    <s v="Kanpur"/>
    <s v="Rahul Rai"/>
    <n v="34"/>
  </r>
  <r>
    <d v="2023-08-04T06:33:00"/>
    <x v="55"/>
    <x v="2"/>
    <x v="6"/>
    <m/>
    <x v="4"/>
    <m/>
    <n v="400"/>
    <s v="Bath tub"/>
    <m/>
    <m/>
    <n v="100"/>
    <s v="Up"/>
    <s v="Up"/>
    <m/>
    <s v="Rajendra nagar shahibabad"/>
    <s v="Noida"/>
    <n v="25"/>
    <n v="900"/>
    <m/>
    <n v="38"/>
    <m/>
    <m/>
    <x v="0"/>
    <s v="NCR"/>
    <s v="Abhishek Srivastava"/>
    <n v="12"/>
  </r>
  <r>
    <d v="2023-08-04T09:55:25"/>
    <x v="55"/>
    <x v="2"/>
    <x v="6"/>
    <m/>
    <x v="24"/>
    <n v="9560599239"/>
    <n v="600"/>
    <s v="Tiles"/>
    <m/>
    <m/>
    <n v="200"/>
    <s v="Gurgaon"/>
    <s v="Gurgaon"/>
    <m/>
    <s v="Sikanderpur"/>
    <s v="Khandsa to sikanderpur"/>
    <n v="48"/>
    <n v="2100"/>
    <m/>
    <n v="16"/>
    <m/>
    <m/>
    <x v="2"/>
    <s v="NCR"/>
    <s v="Abhishek Srivastava"/>
    <n v="31"/>
  </r>
  <r>
    <d v="2023-08-04T10:20:00"/>
    <x v="55"/>
    <x v="2"/>
    <x v="6"/>
    <m/>
    <x v="48"/>
    <n v="9472956710"/>
    <n v="250"/>
    <s v="Furniture"/>
    <m/>
    <m/>
    <n v="400"/>
    <s v="Delhi"/>
    <s v="Uttar Pradesh"/>
    <m/>
    <s v="Kriti ngr delhi"/>
    <s v="Muradngr"/>
    <n v="104"/>
    <n v="6000"/>
    <m/>
    <n v="75"/>
    <m/>
    <m/>
    <x v="3"/>
    <s v="NCR"/>
    <s v="Abhishek Srivastava"/>
    <n v="46"/>
  </r>
  <r>
    <d v="2023-08-04T06:28:10"/>
    <x v="55"/>
    <x v="2"/>
    <x v="6"/>
    <n v="38"/>
    <x v="5"/>
    <s v=".."/>
    <n v="200"/>
    <s v="PVS Paints &amp; tiles"/>
    <s v="Pvc"/>
    <s v=".."/>
    <n v="1000"/>
    <m/>
    <m/>
    <m/>
    <s v="Site 4 sahibabaad ghaziabad"/>
    <s v="Kirti nagar industrial area"/>
    <n v="28"/>
    <s v="Sahibabad"/>
    <m/>
    <m/>
    <m/>
    <s v="avanishsingh442@gmail.com"/>
    <x v="0"/>
    <s v="NCR"/>
    <s v="Abhishek Srivastava"/>
    <m/>
  </r>
  <r>
    <d v="2023-08-04T06:29:52"/>
    <x v="55"/>
    <x v="2"/>
    <x v="6"/>
    <n v="38"/>
    <x v="5"/>
    <s v="..."/>
    <n v="200"/>
    <s v="Other"/>
    <s v="Sheet"/>
    <s v=".."/>
    <n v="600"/>
    <m/>
    <m/>
    <m/>
    <s v="Site 4 sahibabaad ghaziabad"/>
    <s v="Noida"/>
    <n v="12"/>
    <s v="Noida"/>
    <m/>
    <m/>
    <m/>
    <s v="avanishsingh442@gmail.com"/>
    <x v="0"/>
    <s v="NCR"/>
    <s v="Abhishek Srivastava"/>
    <m/>
  </r>
  <r>
    <d v="2023-08-04T06:31:15"/>
    <x v="55"/>
    <x v="2"/>
    <x v="6"/>
    <n v="38"/>
    <x v="5"/>
    <s v=".."/>
    <n v="100"/>
    <s v="Other"/>
    <s v="Sheet"/>
    <s v=".."/>
    <n v="600"/>
    <m/>
    <m/>
    <m/>
    <s v="Site 4 sahibabaad ghaziabad"/>
    <s v="Shahadara"/>
    <n v="14"/>
    <s v="Delhi"/>
    <m/>
    <m/>
    <m/>
    <s v="avanishsingh442@gmail.com"/>
    <x v="0"/>
    <s v="NCR"/>
    <s v="Abhishek Srivastava"/>
    <m/>
  </r>
  <r>
    <d v="2023-08-04T19:20:55"/>
    <x v="56"/>
    <x v="2"/>
    <x v="6"/>
    <n v="38"/>
    <x v="5"/>
    <s v=".."/>
    <n v="100"/>
    <s v="Other"/>
    <s v="Sheet"/>
    <s v="."/>
    <n v="1000"/>
    <m/>
    <m/>
    <m/>
    <s v="Site 4 sahibabaad ghaziabad"/>
    <s v="Kirti nagar industrial area"/>
    <n v="28"/>
    <s v="Sahibabad"/>
    <m/>
    <m/>
    <m/>
    <s v="avanishsingh442@gmail.com"/>
    <x v="0"/>
    <s v="NCR"/>
    <s v="Abhishek Srivastava"/>
    <m/>
  </r>
  <r>
    <d v="2023-08-04T20:52:00"/>
    <x v="56"/>
    <x v="2"/>
    <x v="6"/>
    <n v="11"/>
    <x v="1"/>
    <n v="9988806709"/>
    <n v="350"/>
    <s v="PVS Paints &amp; tiles"/>
    <s v="Dr fix it"/>
    <n v="0"/>
    <n v="800"/>
    <m/>
    <m/>
    <s v="No"/>
    <s v="Paper market ghazipur"/>
    <s v="sector 51 Noida"/>
    <n v="22"/>
    <s v="Ghazipur"/>
    <m/>
    <m/>
    <m/>
    <s v="kajalvimal444@gmail.com"/>
    <x v="5"/>
    <s v="NCR"/>
    <s v="Abhishek Srivastava"/>
    <m/>
  </r>
  <r>
    <d v="2023-08-04T20:54:39"/>
    <x v="56"/>
    <x v="2"/>
    <x v="6"/>
    <n v="11"/>
    <x v="1"/>
    <n v="9988807909"/>
    <n v="400"/>
    <s v="PVS Paints &amp; tiles"/>
    <s v="Dr fix it"/>
    <n v="0"/>
    <n v="800"/>
    <m/>
    <m/>
    <s v="No"/>
    <s v="Hoshiyarpur sector 51 Noida"/>
    <s v="Sec 134"/>
    <n v="18"/>
    <s v="Sec 134"/>
    <m/>
    <m/>
    <m/>
    <s v="kajalvimal444@gmail.com"/>
    <x v="5"/>
    <s v="NCR"/>
    <s v="Abhishek Srivastava"/>
    <m/>
  </r>
  <r>
    <d v="2023-08-04T19:22:58"/>
    <x v="56"/>
    <x v="2"/>
    <x v="6"/>
    <m/>
    <x v="15"/>
    <n v="8505803872"/>
    <n v="500"/>
    <s v="Furniture"/>
    <m/>
    <m/>
    <n v="500"/>
    <s v="Delhi"/>
    <s v="Panipat"/>
    <m/>
    <s v="jhilmil industrial area"/>
    <s v="Panipat industrial afea"/>
    <n v="105"/>
    <n v="5000"/>
    <m/>
    <n v="75"/>
    <m/>
    <m/>
    <x v="3"/>
    <s v="NCR"/>
    <s v="Abhishek Srivastava"/>
    <n v="46"/>
  </r>
  <r>
    <d v="2023-08-04T19:24:11"/>
    <x v="56"/>
    <x v="2"/>
    <x v="6"/>
    <m/>
    <x v="4"/>
    <m/>
    <n v="300"/>
    <s v="Sheet"/>
    <m/>
    <m/>
    <n v="50"/>
    <s v="Up"/>
    <s v="Up"/>
    <m/>
    <s v="Rajendra nagar shahibabad"/>
    <s v="Raj nagar extension"/>
    <n v="15"/>
    <n v="500"/>
    <m/>
    <n v="38"/>
    <m/>
    <m/>
    <x v="0"/>
    <s v="NCR"/>
    <s v="Abhishek Srivastava"/>
    <n v="11"/>
  </r>
  <r>
    <d v="2023-08-04T21:15:40"/>
    <x v="56"/>
    <x v="2"/>
    <x v="6"/>
    <m/>
    <x v="40"/>
    <m/>
    <n v="2000"/>
    <s v="Ply"/>
    <m/>
    <m/>
    <n v="230"/>
    <s v="Kanpur"/>
    <s v="Barabanki"/>
    <m/>
    <s v="Dada Nagar"/>
    <s v="Barabanki"/>
    <n v="120"/>
    <n v="2300"/>
    <m/>
    <n v="100"/>
    <m/>
    <m/>
    <x v="4"/>
    <s v="NCR"/>
    <s v="Rahul Rai"/>
    <n v="26"/>
  </r>
  <r>
    <d v="2023-08-05T09:45:55"/>
    <x v="56"/>
    <x v="2"/>
    <x v="6"/>
    <m/>
    <x v="24"/>
    <n v="9560599239"/>
    <n v="1600"/>
    <s v="Sikanderpur"/>
    <m/>
    <m/>
    <n v="250"/>
    <s v="Gurgaon"/>
    <s v="Gurgaon"/>
    <m/>
    <s v="Sikanderpur"/>
    <s v="Manesar"/>
    <n v="35"/>
    <n v="2300"/>
    <m/>
    <n v="16"/>
    <m/>
    <m/>
    <x v="2"/>
    <s v="NCR"/>
    <s v="Abhishek Srivastava"/>
    <n v="31"/>
  </r>
  <r>
    <d v="2023-08-05T11:34:04"/>
    <x v="56"/>
    <x v="2"/>
    <x v="6"/>
    <m/>
    <x v="1"/>
    <n v="7217655173"/>
    <n v="450"/>
    <s v="Paint"/>
    <m/>
    <m/>
    <n v="300"/>
    <s v="NCR"/>
    <s v="Khurja"/>
    <m/>
    <s v="Hoshiyarpur sector 51 Noida"/>
    <s v="Khurja"/>
    <n v="85"/>
    <n v="2500"/>
    <m/>
    <n v="11"/>
    <m/>
    <m/>
    <x v="5"/>
    <s v="NCR"/>
    <s v="Abhishek Srivastava"/>
    <n v="81"/>
  </r>
  <r>
    <d v="2023-08-05T20:00:12"/>
    <x v="57"/>
    <x v="2"/>
    <x v="6"/>
    <m/>
    <x v="15"/>
    <n v="8505803872"/>
    <n v="300"/>
    <s v="Furniture"/>
    <m/>
    <m/>
    <n v="1200"/>
    <s v="Delhi"/>
    <s v="Rajasthan"/>
    <m/>
    <s v="Delhi"/>
    <s v="Rajashthan"/>
    <n v="420"/>
    <n v="12000"/>
    <m/>
    <n v="75"/>
    <m/>
    <m/>
    <x v="3"/>
    <s v="NCR"/>
    <s v="Abhishek Srivastava"/>
    <n v="46"/>
  </r>
  <r>
    <d v="2023-08-05T21:03:29"/>
    <x v="57"/>
    <x v="2"/>
    <x v="6"/>
    <m/>
    <x v="9"/>
    <n v="9911166425"/>
    <n v="400"/>
    <s v="Hardware"/>
    <m/>
    <m/>
    <n v="150"/>
    <s v="Noida"/>
    <s v="Noida"/>
    <m/>
    <s v="Sector 9 Noida"/>
    <s v="Sector 110"/>
    <n v="15"/>
    <n v="1200"/>
    <m/>
    <n v="43"/>
    <m/>
    <m/>
    <x v="1"/>
    <s v="NCR"/>
    <s v="Abhishek Srivastava"/>
    <n v="60"/>
  </r>
  <r>
    <d v="2023-08-05T21:06:11"/>
    <x v="57"/>
    <x v="2"/>
    <x v="6"/>
    <m/>
    <x v="9"/>
    <n v="9911166425"/>
    <n v="200"/>
    <s v="Hardware"/>
    <m/>
    <m/>
    <n v="150"/>
    <s v="Noida"/>
    <s v="Noida"/>
    <m/>
    <s v="Sector 9 Noida"/>
    <s v="Sector 74 Noida"/>
    <n v="15"/>
    <n v="1500"/>
    <m/>
    <n v="43"/>
    <m/>
    <m/>
    <x v="1"/>
    <s v="NCR"/>
    <s v="Abhishek Srivastava"/>
    <n v="60"/>
  </r>
  <r>
    <d v="2023-08-05T21:07:33"/>
    <x v="57"/>
    <x v="2"/>
    <x v="6"/>
    <m/>
    <x v="49"/>
    <m/>
    <n v="300"/>
    <s v="Ply"/>
    <m/>
    <m/>
    <n v="215"/>
    <s v="Kanpur"/>
    <s v="Orai"/>
    <m/>
    <s v="Fazalganj"/>
    <s v="Orai"/>
    <n v="89"/>
    <n v="2150"/>
    <m/>
    <n v="99"/>
    <m/>
    <m/>
    <x v="4"/>
    <s v="Kanpur"/>
    <s v="Rahul Rai"/>
    <n v="27"/>
  </r>
  <r>
    <d v="2023-08-07T08:16:48"/>
    <x v="57"/>
    <x v="2"/>
    <x v="6"/>
    <m/>
    <x v="16"/>
    <n v="9162531613"/>
    <n v="300"/>
    <s v="Bathroom fittings"/>
    <m/>
    <m/>
    <n v="200"/>
    <s v="Gurgaon"/>
    <s v="Gurgaon"/>
    <m/>
    <s v="Sikanderpur"/>
    <s v="Sec 72 Gurgaon"/>
    <n v="27"/>
    <n v="2000"/>
    <m/>
    <n v="18"/>
    <m/>
    <m/>
    <x v="2"/>
    <s v="NCR"/>
    <s v="Abhishek Srivastava"/>
    <n v="31"/>
  </r>
  <r>
    <d v="2023-08-05T20:55:59"/>
    <x v="57"/>
    <x v="2"/>
    <x v="6"/>
    <n v="11"/>
    <x v="1"/>
    <n v="9625446093"/>
    <n v="450"/>
    <s v="Chemicals"/>
    <s v="Chemical"/>
    <n v="700"/>
    <n v="700"/>
    <m/>
    <m/>
    <s v="No"/>
    <s v="Loha Mandi ghaziabad"/>
    <s v="sector 51 Noida"/>
    <n v="13"/>
    <s v="Hoshiyarpur sector 51"/>
    <m/>
    <m/>
    <m/>
    <s v="purinitin902@gmail.com"/>
    <x v="5"/>
    <s v="NCR"/>
    <s v="Abhishek Srivastava"/>
    <m/>
  </r>
  <r>
    <d v="2023-08-05T20:57:17"/>
    <x v="57"/>
    <x v="2"/>
    <x v="6"/>
    <n v="11"/>
    <x v="1"/>
    <n v="9625446093"/>
    <n v="500"/>
    <s v="Chemicals"/>
    <s v="Chemical"/>
    <n v="700"/>
    <n v="700"/>
    <m/>
    <m/>
    <s v="No"/>
    <s v="Hoshiyarpur sector 51 Noida"/>
    <s v="sector 51 Noida"/>
    <n v="14"/>
    <s v="Hoshiyarpur sector 51"/>
    <m/>
    <m/>
    <m/>
    <s v="nitinp@handover.in"/>
    <x v="5"/>
    <s v="NCR"/>
    <s v="Abhishek Srivastava"/>
    <m/>
  </r>
  <r>
    <d v="2023-08-07T10:23:23"/>
    <x v="57"/>
    <x v="2"/>
    <x v="6"/>
    <n v="38"/>
    <x v="5"/>
    <s v=".."/>
    <n v="200"/>
    <s v="Other"/>
    <s v="Sheet"/>
    <s v="."/>
    <n v="1000"/>
    <m/>
    <m/>
    <m/>
    <s v="Sahibabad"/>
    <s v="Kirti nagar industrial area"/>
    <n v="26"/>
    <s v="Sahibabad"/>
    <m/>
    <m/>
    <m/>
    <s v="avanishsingh442@gmail.com"/>
    <x v="0"/>
    <s v="NCR"/>
    <s v="Abhishek Srivastava"/>
    <m/>
  </r>
  <r>
    <d v="2023-08-07T18:22:09"/>
    <x v="58"/>
    <x v="2"/>
    <x v="6"/>
    <n v="11"/>
    <x v="1"/>
    <n v="7217655173"/>
    <n v="200"/>
    <s v="Other"/>
    <s v="Dr fix it"/>
    <n v="0"/>
    <n v="1200"/>
    <m/>
    <m/>
    <s v="No"/>
    <s v="Hoshiyarpur sector 51 Noida"/>
    <s v="Dwarka Delhi"/>
    <n v="38"/>
    <s v="Dwarika"/>
    <m/>
    <m/>
    <m/>
    <s v="kajalvimal444@gmail.com"/>
    <x v="5"/>
    <s v="NCR"/>
    <s v="Abhishek Srivastava"/>
    <m/>
  </r>
  <r>
    <d v="2023-08-07T18:23:06"/>
    <x v="58"/>
    <x v="2"/>
    <x v="6"/>
    <n v="38"/>
    <x v="5"/>
    <s v=".."/>
    <n v="200"/>
    <s v="Other"/>
    <s v="Sheet"/>
    <s v="."/>
    <n v="1200"/>
    <m/>
    <m/>
    <m/>
    <s v="Site 4 sahibabaad ghaziabad"/>
    <s v="Greater Noida"/>
    <n v="38"/>
    <s v="Noida"/>
    <m/>
    <m/>
    <m/>
    <s v="avanishsingh442@gmail.com"/>
    <x v="0"/>
    <s v="NCR"/>
    <s v="Abhishek Srivastava"/>
    <m/>
  </r>
  <r>
    <d v="2023-08-07T19:35:08"/>
    <x v="58"/>
    <x v="2"/>
    <x v="6"/>
    <m/>
    <x v="9"/>
    <n v="9911166425"/>
    <n v="500"/>
    <s v="Hardware"/>
    <m/>
    <m/>
    <n v="200"/>
    <s v="Noida"/>
    <s v="Noida"/>
    <m/>
    <s v="Sector 9 Noida"/>
    <s v="sector 51 Noida"/>
    <n v="18"/>
    <n v="2000"/>
    <m/>
    <n v="43"/>
    <m/>
    <m/>
    <x v="1"/>
    <s v="NCR"/>
    <s v="Abhishek Srivastava"/>
    <n v="59"/>
  </r>
  <r>
    <d v="2023-08-07T19:38:05"/>
    <x v="58"/>
    <x v="2"/>
    <x v="6"/>
    <m/>
    <x v="10"/>
    <n v="9911166425"/>
    <n v="600"/>
    <s v="Ply board"/>
    <m/>
    <m/>
    <n v="100"/>
    <s v="Noida"/>
    <s v="Noida"/>
    <m/>
    <s v="Sector 9 Noida"/>
    <s v="Sector 74 Noida"/>
    <n v="16"/>
    <n v="1500"/>
    <m/>
    <n v="44"/>
    <m/>
    <m/>
    <x v="1"/>
    <s v="NCR"/>
    <s v="Abhishek Srivastava"/>
    <n v="59"/>
  </r>
  <r>
    <d v="2023-08-07T19:47:04"/>
    <x v="58"/>
    <x v="2"/>
    <x v="6"/>
    <m/>
    <x v="15"/>
    <n v="8505804872"/>
    <n v="34"/>
    <s v="Furniture"/>
    <m/>
    <m/>
    <n v="150"/>
    <s v="Delhi"/>
    <s v="Delhi"/>
    <m/>
    <s v="jhilmil industrial area"/>
    <s v="Kirti nagar industrial area"/>
    <n v="35"/>
    <n v="1500"/>
    <m/>
    <n v="75"/>
    <m/>
    <m/>
    <x v="3"/>
    <s v="NCR"/>
    <s v="Abhishek Srivastava"/>
    <n v="46"/>
  </r>
  <r>
    <d v="2023-08-08T08:21:20"/>
    <x v="58"/>
    <x v="2"/>
    <x v="6"/>
    <m/>
    <x v="24"/>
    <n v="8851709860"/>
    <n v="1200"/>
    <s v="Tiles"/>
    <m/>
    <m/>
    <n v="250"/>
    <s v="Gurgaon"/>
    <s v="Faridabad"/>
    <m/>
    <s v="Sec 70 Gurgaon"/>
    <s v="Faridabad"/>
    <n v="45"/>
    <n v="2500"/>
    <m/>
    <n v="16"/>
    <m/>
    <m/>
    <x v="2"/>
    <s v="NCR"/>
    <s v="Abhishek Srivastava"/>
    <n v="30"/>
  </r>
  <r>
    <d v="2023-08-08T10:32:44"/>
    <x v="58"/>
    <x v="2"/>
    <x v="6"/>
    <m/>
    <x v="1"/>
    <n v="7217655173"/>
    <n v="100"/>
    <s v="Dr fix it"/>
    <m/>
    <m/>
    <n v="100"/>
    <s v="Noida"/>
    <s v="Noida"/>
    <m/>
    <s v="Hoshiyarpur sector 51 Noida"/>
    <s v="Sec 132"/>
    <n v="18"/>
    <n v="800"/>
    <m/>
    <n v="11"/>
    <m/>
    <m/>
    <x v="5"/>
    <s v="NCR"/>
    <s v="Abhishek Srivastava"/>
    <n v="81"/>
  </r>
  <r>
    <d v="2023-08-08T10:46:21"/>
    <x v="58"/>
    <x v="2"/>
    <x v="6"/>
    <m/>
    <x v="50"/>
    <m/>
    <n v="220"/>
    <s v="Furniture"/>
    <m/>
    <m/>
    <n v="240"/>
    <s v="Kanpur"/>
    <s v="Tirva"/>
    <m/>
    <s v="Kalyanpur"/>
    <s v="Tirva"/>
    <n v="100"/>
    <n v="2400"/>
    <m/>
    <n v="114"/>
    <m/>
    <m/>
    <x v="4"/>
    <s v="Kanpur"/>
    <s v="Rahul Rai"/>
    <n v="23"/>
  </r>
  <r>
    <d v="2023-08-08T20:28:52"/>
    <x v="59"/>
    <x v="2"/>
    <x v="6"/>
    <m/>
    <x v="51"/>
    <s v="All mega"/>
    <n v="200"/>
    <s v="Furniture"/>
    <m/>
    <m/>
    <n v="180"/>
    <s v="Kanpur"/>
    <s v="Kanpur"/>
    <m/>
    <s v="Kalyanpur"/>
    <s v="IIT"/>
    <n v="1.5"/>
    <n v="1800"/>
    <m/>
    <n v="50"/>
    <m/>
    <m/>
    <x v="4"/>
    <s v="Kanpur"/>
    <s v="Rahul Rai"/>
    <n v="85"/>
  </r>
  <r>
    <d v="2023-08-08T20:47:12"/>
    <x v="59"/>
    <x v="2"/>
    <x v="6"/>
    <m/>
    <x v="10"/>
    <n v="7417925777"/>
    <n v="12000"/>
    <s v="Cartoon Box"/>
    <m/>
    <m/>
    <n v="1200"/>
    <s v="Noida"/>
    <s v="Shahjahanpur"/>
    <m/>
    <s v="Noida phase 2"/>
    <s v="Sahajahanpur"/>
    <n v="350"/>
    <n v="10000"/>
    <m/>
    <n v="44"/>
    <m/>
    <m/>
    <x v="1"/>
    <s v="NCR"/>
    <s v="Abhishek Srivastava"/>
    <n v="60"/>
  </r>
  <r>
    <d v="2023-08-08T21:14:41"/>
    <x v="59"/>
    <x v="2"/>
    <x v="6"/>
    <m/>
    <x v="52"/>
    <n v="9749145610"/>
    <n v="50"/>
    <s v="Furniture"/>
    <m/>
    <m/>
    <n v="110"/>
    <s v="Delhi"/>
    <s v="Delji"/>
    <m/>
    <s v="Jhilmil"/>
    <s v="Kriti nhr"/>
    <n v="34"/>
    <n v="1100"/>
    <m/>
    <n v="76"/>
    <m/>
    <m/>
    <x v="3"/>
    <s v="NCR"/>
    <s v="Abhishek Srivastava"/>
    <n v="46"/>
  </r>
  <r>
    <d v="2023-08-08T21:15:55"/>
    <x v="59"/>
    <x v="2"/>
    <x v="6"/>
    <m/>
    <x v="53"/>
    <n v="9371945610"/>
    <n v="500"/>
    <s v="Metal"/>
    <m/>
    <m/>
    <n v="500"/>
    <s v="Delhi"/>
    <s v="Up"/>
    <m/>
    <s v="Delhi"/>
    <s v="Up"/>
    <n v="101"/>
    <n v="5000"/>
    <m/>
    <n v="75"/>
    <m/>
    <m/>
    <x v="3"/>
    <s v="NCR"/>
    <s v="Abhishek Srivastava"/>
    <n v="46"/>
  </r>
  <r>
    <d v="2023-08-09T07:04:38"/>
    <x v="59"/>
    <x v="2"/>
    <x v="6"/>
    <m/>
    <x v="19"/>
    <n v="9811903607"/>
    <n v="800"/>
    <s v="Feetin item"/>
    <m/>
    <m/>
    <n v="350"/>
    <s v="Gurgaon"/>
    <s v="Gurgaon"/>
    <m/>
    <s v="Manesar to sec 49 Gurgaon"/>
    <s v="Sec 49 To Basai"/>
    <n v="56"/>
    <n v="3500"/>
    <m/>
    <n v="30"/>
    <m/>
    <m/>
    <x v="2"/>
    <s v="NCR"/>
    <s v="Abhishek Srivastava"/>
    <n v="16"/>
  </r>
  <r>
    <d v="2023-08-09T07:49:40"/>
    <x v="59"/>
    <x v="2"/>
    <x v="6"/>
    <m/>
    <x v="5"/>
    <m/>
    <n v="200"/>
    <s v="Sheet"/>
    <m/>
    <m/>
    <n v="100"/>
    <s v="Up"/>
    <s v="Delhi"/>
    <m/>
    <s v="Saite 4 shahibabad"/>
    <s v="Kirti nagar"/>
    <n v="26"/>
    <n v="1000"/>
    <m/>
    <n v="38"/>
    <m/>
    <m/>
    <x v="0"/>
    <s v="NCR"/>
    <s v="Abhishek Srivastava"/>
    <n v="11"/>
  </r>
  <r>
    <d v="2023-08-09T07:51:29"/>
    <x v="59"/>
    <x v="2"/>
    <x v="6"/>
    <m/>
    <x v="5"/>
    <m/>
    <n v="200"/>
    <s v="Sheet"/>
    <m/>
    <m/>
    <n v="100"/>
    <s v="Up"/>
    <s v="Delhi"/>
    <m/>
    <s v="Saite 4"/>
    <s v="Paharganj"/>
    <n v="23"/>
    <n v="900"/>
    <m/>
    <n v="38"/>
    <m/>
    <m/>
    <x v="0"/>
    <s v="NCR"/>
    <s v="Abhishek Srivastava"/>
    <n v="12"/>
  </r>
  <r>
    <d v="2023-08-09T07:46:47"/>
    <x v="59"/>
    <x v="2"/>
    <x v="6"/>
    <n v="37"/>
    <x v="4"/>
    <s v=".."/>
    <n v="400"/>
    <s v="Furniture"/>
    <s v="Bed"/>
    <s v="."/>
    <n v="1200"/>
    <m/>
    <m/>
    <m/>
    <s v="Rajendra nagar"/>
    <s v="Greater Noida"/>
    <n v="35"/>
    <s v="Sahibabad"/>
    <m/>
    <m/>
    <m/>
    <s v="avanishsingh442@gmail.com"/>
    <x v="0"/>
    <s v="NCR"/>
    <s v="Abhishek Srivastava"/>
    <m/>
  </r>
  <r>
    <d v="2023-08-09T10:17:35"/>
    <x v="59"/>
    <x v="2"/>
    <x v="6"/>
    <n v="11"/>
    <x v="1"/>
    <n v="7217655173"/>
    <n v="450"/>
    <s v="Other"/>
    <s v="Dr fix it"/>
    <n v="0"/>
    <n v="1300"/>
    <m/>
    <m/>
    <s v="No"/>
    <s v="Sec 51 noida"/>
    <s v="Vasant kunj"/>
    <n v="32"/>
    <s v="Delhi"/>
    <m/>
    <m/>
    <m/>
    <s v="kajalvimal444@gmail.com"/>
    <x v="5"/>
    <s v="NCR"/>
    <s v="Abhishek Srivastava"/>
    <m/>
  </r>
  <r>
    <d v="2023-08-09T23:10:34"/>
    <x v="60"/>
    <x v="2"/>
    <x v="7"/>
    <n v="38"/>
    <x v="5"/>
    <s v="."/>
    <n v="200"/>
    <s v="Other"/>
    <s v="Sheet"/>
    <s v="."/>
    <n v="900"/>
    <m/>
    <m/>
    <m/>
    <s v="Saite 4"/>
    <s v="Paharganj"/>
    <n v="22"/>
    <s v="Shahibabad"/>
    <m/>
    <m/>
    <m/>
    <s v="avanishsingh442@gmail.com"/>
    <x v="0"/>
    <s v="NCR"/>
    <s v="Abhishek Srivastava"/>
    <m/>
  </r>
  <r>
    <d v="2023-08-09T20:53:31"/>
    <x v="60"/>
    <x v="2"/>
    <x v="7"/>
    <m/>
    <x v="54"/>
    <m/>
    <n v="400"/>
    <s v="Table"/>
    <m/>
    <m/>
    <n v="240"/>
    <s v="Kanpur"/>
    <s v="Raibariely"/>
    <m/>
    <s v="Heeraganj"/>
    <s v="Raibareily"/>
    <n v="100"/>
    <n v="2400"/>
    <m/>
    <n v="47"/>
    <m/>
    <m/>
    <x v="4"/>
    <s v="Kanpur"/>
    <s v="Rahul Rai"/>
    <m/>
  </r>
  <r>
    <d v="2023-08-09T22:46:18"/>
    <x v="60"/>
    <x v="2"/>
    <x v="7"/>
    <m/>
    <x v="55"/>
    <n v="9472945610"/>
    <n v="110"/>
    <s v="Furniture"/>
    <m/>
    <m/>
    <n v="100"/>
    <s v="Delhi"/>
    <s v="Delji"/>
    <m/>
    <s v="Jhilmil"/>
    <s v="Rohini sec 15"/>
    <n v="44"/>
    <n v="1000"/>
    <m/>
    <n v="75"/>
    <m/>
    <m/>
    <x v="3"/>
    <s v="NCR"/>
    <s v="Abhishek Srivastava"/>
    <m/>
  </r>
  <r>
    <d v="2023-08-09T22:58:11"/>
    <x v="60"/>
    <x v="2"/>
    <x v="7"/>
    <m/>
    <x v="9"/>
    <n v="9911166425"/>
    <n v="350"/>
    <s v="Hardware"/>
    <m/>
    <m/>
    <n v="100"/>
    <s v="Noida"/>
    <s v="Noida"/>
    <m/>
    <s v="Sector 9 Noida"/>
    <s v="Sector 140 Noida"/>
    <n v="22"/>
    <n v="1000"/>
    <m/>
    <n v="43"/>
    <m/>
    <m/>
    <x v="1"/>
    <s v="NCR"/>
    <s v="Abhishek Srivastava"/>
    <m/>
  </r>
  <r>
    <d v="2023-08-09T23:01:06"/>
    <x v="60"/>
    <x v="2"/>
    <x v="7"/>
    <m/>
    <x v="10"/>
    <n v="7417925777"/>
    <n v="300"/>
    <s v="Plywood"/>
    <m/>
    <m/>
    <n v="50"/>
    <s v="Noida"/>
    <s v="Noida"/>
    <m/>
    <s v="Sector 9 Noida"/>
    <s v="Sector 18 Noida"/>
    <n v="7"/>
    <n v="500"/>
    <m/>
    <n v="44"/>
    <m/>
    <m/>
    <x v="1"/>
    <s v="NCR"/>
    <s v="Abhishek Srivastava"/>
    <m/>
  </r>
  <r>
    <d v="2023-08-09T23:08:56"/>
    <x v="60"/>
    <x v="2"/>
    <x v="7"/>
    <m/>
    <x v="5"/>
    <m/>
    <n v="900"/>
    <s v="Sheet"/>
    <m/>
    <m/>
    <n v="100"/>
    <s v="Up"/>
    <s v="Up"/>
    <m/>
    <s v="Saite 4 shahibabad"/>
    <s v="Noida sec 9"/>
    <n v="17"/>
    <n v="1000"/>
    <m/>
    <n v="38"/>
    <m/>
    <m/>
    <x v="0"/>
    <s v="NCR"/>
    <s v="Abhishek Srivastava"/>
    <m/>
  </r>
  <r>
    <d v="2023-08-10T08:20:09"/>
    <x v="60"/>
    <x v="2"/>
    <x v="7"/>
    <m/>
    <x v="56"/>
    <n v="9470143595"/>
    <n v="150"/>
    <s v="Timber"/>
    <m/>
    <m/>
    <n v="700"/>
    <s v="Gurgaon"/>
    <s v="Muradabad"/>
    <m/>
    <s v="Shivaji Nagar Khandsa"/>
    <s v="Muradabad"/>
    <n v="90"/>
    <n v="7000"/>
    <m/>
    <n v="60"/>
    <m/>
    <m/>
    <x v="2"/>
    <s v="NCR"/>
    <s v="Abhishek Srivastava"/>
    <m/>
  </r>
  <r>
    <d v="2023-08-10T11:31:32"/>
    <x v="60"/>
    <x v="2"/>
    <x v="7"/>
    <m/>
    <x v="8"/>
    <n v="9821000310"/>
    <n v="3000"/>
    <s v="Luxury furniture"/>
    <m/>
    <m/>
    <n v="4500"/>
    <s v="Delhi"/>
    <s v="Mumbai"/>
    <m/>
    <s v="Sultanpur South delhi"/>
    <s v="Mumbai"/>
    <n v="850"/>
    <n v="40000"/>
    <m/>
    <n v="42"/>
    <m/>
    <m/>
    <x v="5"/>
    <s v="NCR"/>
    <s v="Abhishek Srivastava"/>
    <n v="42"/>
  </r>
  <r>
    <d v="2023-08-10T20:13:55"/>
    <x v="61"/>
    <x v="2"/>
    <x v="7"/>
    <m/>
    <x v="57"/>
    <n v="8574512365"/>
    <n v="45"/>
    <s v="Furntireu"/>
    <m/>
    <m/>
    <n v="90"/>
    <s v="Delhi"/>
    <s v="delhi"/>
    <m/>
    <s v="Jhilmil"/>
    <s v="Azadpur"/>
    <n v="25"/>
    <n v="900"/>
    <m/>
    <n v="75"/>
    <m/>
    <m/>
    <x v="3"/>
    <s v="NCR"/>
    <s v="Abhishek Srivastava"/>
    <n v="46"/>
  </r>
  <r>
    <d v="2023-08-10T20:20:41"/>
    <x v="61"/>
    <x v="2"/>
    <x v="7"/>
    <m/>
    <x v="58"/>
    <n v="8541212256"/>
    <n v="104"/>
    <s v="fruntireu"/>
    <m/>
    <m/>
    <n v="500"/>
    <s v="Up"/>
    <s v="haryana"/>
    <m/>
    <s v="shalimar garden"/>
    <s v="panipat"/>
    <n v="104"/>
    <n v="5000"/>
    <m/>
    <n v="75"/>
    <m/>
    <m/>
    <x v="3"/>
    <s v="NCR"/>
    <s v="Abhishek Srivastava"/>
    <n v="46"/>
  </r>
  <r>
    <d v="2023-08-10T20:30:20"/>
    <x v="61"/>
    <x v="2"/>
    <x v="7"/>
    <m/>
    <x v="50"/>
    <m/>
    <n v="600"/>
    <s v="Chair Table"/>
    <m/>
    <m/>
    <n v="270"/>
    <s v="Kanpur"/>
    <s v="Farrukhabad"/>
    <m/>
    <s v="Ghantaghar"/>
    <s v="Farrukhabad"/>
    <n v="130"/>
    <n v="2700"/>
    <m/>
    <n v="114"/>
    <m/>
    <m/>
    <x v="4"/>
    <s v="Kanpur"/>
    <s v="Rahul Rai"/>
    <n v="33"/>
  </r>
  <r>
    <d v="2023-08-10T22:24:12"/>
    <x v="61"/>
    <x v="2"/>
    <x v="7"/>
    <m/>
    <x v="9"/>
    <n v="9911166425"/>
    <n v="300"/>
    <s v="Hardware"/>
    <m/>
    <m/>
    <n v="100"/>
    <s v="Noida"/>
    <s v="Noida"/>
    <m/>
    <s v="Sector 9 Noida"/>
    <s v="Sector 51 Noida"/>
    <n v="7"/>
    <n v="1000"/>
    <m/>
    <n v="43"/>
    <m/>
    <m/>
    <x v="1"/>
    <s v="NCR"/>
    <s v="Abhishek Srivastava"/>
    <n v="59"/>
  </r>
  <r>
    <d v="2023-08-10T22:26:44"/>
    <x v="61"/>
    <x v="2"/>
    <x v="7"/>
    <m/>
    <x v="10"/>
    <n v="7417925777"/>
    <n v="450"/>
    <s v="Plywood"/>
    <m/>
    <m/>
    <n v="100"/>
    <s v="Noida"/>
    <s v="Noida"/>
    <m/>
    <s v="Sector 9 Noida"/>
    <s v="Sector 41 noida"/>
    <n v="10"/>
    <n v="1000"/>
    <m/>
    <n v="44"/>
    <m/>
    <m/>
    <x v="1"/>
    <s v="NCR"/>
    <s v="Abhishek Srivastava"/>
    <n v="96"/>
  </r>
  <r>
    <d v="2023-08-10T22:39:13"/>
    <x v="61"/>
    <x v="2"/>
    <x v="7"/>
    <m/>
    <x v="5"/>
    <m/>
    <n v="500"/>
    <s v="Sheet"/>
    <m/>
    <m/>
    <n v="100"/>
    <s v="Up"/>
    <s v="Up"/>
    <m/>
    <s v="Shait 4 shahibabad"/>
    <s v="Noida sector 51"/>
    <n v="18"/>
    <n v="1000"/>
    <m/>
    <n v="38"/>
    <m/>
    <m/>
    <x v="0"/>
    <s v="NCR"/>
    <s v="Abhishek Srivastava"/>
    <n v="11"/>
  </r>
  <r>
    <d v="2023-08-11T08:53:39"/>
    <x v="61"/>
    <x v="2"/>
    <x v="7"/>
    <m/>
    <x v="2"/>
    <n v="9215617027"/>
    <n v="700"/>
    <s v="Paint"/>
    <m/>
    <m/>
    <n v="500"/>
    <s v="Gurgaon"/>
    <s v="Noida"/>
    <m/>
    <s v="Sikanderpur To. Pari chowk Noida"/>
    <s v="Noida To sikanderpur"/>
    <n v="101"/>
    <n v="4500"/>
    <m/>
    <n v="19"/>
    <m/>
    <m/>
    <x v="2"/>
    <s v="NCR"/>
    <s v="Abhishek Srivastava"/>
    <n v="30"/>
  </r>
  <r>
    <d v="2023-08-10T22:37:08"/>
    <x v="61"/>
    <x v="2"/>
    <x v="7"/>
    <n v="38"/>
    <x v="5"/>
    <s v=".."/>
    <n v="300"/>
    <s v="Other"/>
    <s v="Sheet"/>
    <s v="."/>
    <n v="1600"/>
    <m/>
    <m/>
    <m/>
    <s v="Saite 4 shahibabad"/>
    <s v="Gurgaon"/>
    <n v="40"/>
    <s v="Sahibabad"/>
    <m/>
    <m/>
    <m/>
    <s v="avanishsingh442@gmail.com"/>
    <x v="0"/>
    <s v="NCR"/>
    <s v="Abhishek Srivastava"/>
    <m/>
  </r>
  <r>
    <d v="2023-08-11T10:45:34"/>
    <x v="61"/>
    <x v="2"/>
    <x v="7"/>
    <n v="11"/>
    <x v="1"/>
    <n v="9625446093"/>
    <n v="250"/>
    <s v="Other"/>
    <s v="Dr fix it"/>
    <n v="0"/>
    <n v="1100"/>
    <m/>
    <m/>
    <m/>
    <s v="Sec 51"/>
    <s v="Vasantkunj"/>
    <n v="28"/>
    <s v="Ambience tower vasant kunj"/>
    <m/>
    <m/>
    <m/>
    <s v="kajalvimal444@gmail.com"/>
    <x v="5"/>
    <s v="NCR"/>
    <s v="Abhishek Srivastava"/>
    <m/>
  </r>
  <r>
    <d v="2023-08-12T10:22:44"/>
    <x v="62"/>
    <x v="2"/>
    <x v="7"/>
    <n v="11"/>
    <x v="1"/>
    <n v="9625446093"/>
    <n v="400"/>
    <s v="Other"/>
    <s v="Dr fix it"/>
    <n v="0"/>
    <n v="1600"/>
    <m/>
    <m/>
    <s v="No"/>
    <s v="Sec 51"/>
    <s v="Kamla gate"/>
    <n v="34"/>
    <s v="Jp green kamla get greater noida"/>
    <m/>
    <m/>
    <m/>
    <s v="kajalvimal444@gmail.com"/>
    <x v="5"/>
    <s v="NCR"/>
    <s v="Abhishek Srivastava"/>
    <m/>
  </r>
  <r>
    <d v="2023-08-11T21:19:21"/>
    <x v="62"/>
    <x v="2"/>
    <x v="7"/>
    <m/>
    <x v="59"/>
    <m/>
    <n v="500"/>
    <s v="D. J"/>
    <m/>
    <m/>
    <n v="120"/>
    <s v="Kanpur"/>
    <s v="Kanpur"/>
    <m/>
    <s v="Ram mandir"/>
    <s v="Rbi"/>
    <n v="3"/>
    <n v="1200"/>
    <m/>
    <n v="96"/>
    <m/>
    <m/>
    <x v="4"/>
    <s v="Kanpur"/>
    <s v="Rahul Rai"/>
    <n v="31"/>
  </r>
  <r>
    <d v="2023-08-11T21:36:17"/>
    <x v="62"/>
    <x v="2"/>
    <x v="7"/>
    <m/>
    <x v="9"/>
    <n v="9911166425"/>
    <n v="7000"/>
    <s v="Powder bag"/>
    <m/>
    <m/>
    <n v="900"/>
    <s v="Noida"/>
    <s v="Bareilly"/>
    <m/>
    <s v="Noida phase 2"/>
    <s v="Bareilly"/>
    <n v="300"/>
    <n v="11500"/>
    <m/>
    <n v="43"/>
    <m/>
    <m/>
    <x v="1"/>
    <s v="NCR"/>
    <s v="Abhishek Srivastava"/>
    <n v="123"/>
  </r>
  <r>
    <d v="2023-08-11T21:40:23"/>
    <x v="62"/>
    <x v="2"/>
    <x v="7"/>
    <m/>
    <x v="10"/>
    <n v="7417925777"/>
    <n v="500"/>
    <s v="Plywood"/>
    <m/>
    <m/>
    <n v="100"/>
    <s v="Noida"/>
    <s v="Noida"/>
    <m/>
    <s v="Sector 9 Noida"/>
    <s v="Sector 21"/>
    <n v="6"/>
    <n v="500"/>
    <m/>
    <n v="44"/>
    <m/>
    <m/>
    <x v="1"/>
    <s v="NCR"/>
    <s v="Abhishek Srivastava"/>
    <n v="96"/>
  </r>
  <r>
    <d v="2023-08-11T21:55:34"/>
    <x v="62"/>
    <x v="2"/>
    <x v="7"/>
    <m/>
    <x v="15"/>
    <n v="8505803872"/>
    <n v="100"/>
    <s v="Furnitur"/>
    <m/>
    <m/>
    <n v="500"/>
    <s v="Delhi"/>
    <s v="Garyana"/>
    <m/>
    <s v="Jhilmil"/>
    <s v="Panipat"/>
    <n v="104"/>
    <n v="5000"/>
    <m/>
    <n v="75"/>
    <m/>
    <m/>
    <x v="3"/>
    <s v="NCR"/>
    <s v="Abhishek Srivastava"/>
    <n v="46"/>
  </r>
  <r>
    <d v="2023-08-11T21:56:28"/>
    <x v="62"/>
    <x v="2"/>
    <x v="7"/>
    <m/>
    <x v="15"/>
    <n v="8505803872"/>
    <n v="450"/>
    <s v="Stell"/>
    <m/>
    <m/>
    <n v="500"/>
    <s v="Delhi"/>
    <s v="Haryana"/>
    <m/>
    <s v="Jhiljil"/>
    <s v="Panipat"/>
    <n v="104"/>
    <n v="5000"/>
    <m/>
    <n v="75"/>
    <m/>
    <m/>
    <x v="3"/>
    <s v="NCR"/>
    <s v="Abhishek Srivastava"/>
    <n v="46"/>
  </r>
  <r>
    <d v="2023-08-11T22:39:13"/>
    <x v="62"/>
    <x v="2"/>
    <x v="7"/>
    <m/>
    <x v="5"/>
    <m/>
    <n v="700"/>
    <s v="Sheet"/>
    <m/>
    <m/>
    <n v="100"/>
    <s v="Up"/>
    <s v="Up"/>
    <m/>
    <s v="Saite 4 shahibabad"/>
    <s v="Noida sector 28"/>
    <n v="18"/>
    <n v="1000"/>
    <m/>
    <n v="38"/>
    <m/>
    <m/>
    <x v="0"/>
    <s v="NCR"/>
    <s v="Abhishek Srivastava"/>
    <n v="11"/>
  </r>
  <r>
    <d v="2023-08-11T22:41:14"/>
    <x v="62"/>
    <x v="2"/>
    <x v="7"/>
    <m/>
    <x v="4"/>
    <m/>
    <n v="400"/>
    <s v="Bath tub"/>
    <m/>
    <m/>
    <n v="100"/>
    <s v="Up"/>
    <s v="Delhi"/>
    <m/>
    <s v="Rajendra nagar"/>
    <s v="Mukharji nagar"/>
    <n v="18"/>
    <n v="1000"/>
    <m/>
    <n v="37"/>
    <m/>
    <m/>
    <x v="0"/>
    <s v="NCR"/>
    <s v="Abhishek Srivastava"/>
    <n v="12"/>
  </r>
  <r>
    <d v="2023-08-11T22:42:55"/>
    <x v="62"/>
    <x v="2"/>
    <x v="7"/>
    <m/>
    <x v="5"/>
    <m/>
    <n v="900"/>
    <s v="Plywood"/>
    <m/>
    <m/>
    <n v="100"/>
    <s v="Up"/>
    <s v="Up"/>
    <m/>
    <s v="Saite 4"/>
    <s v="Noida sector 9"/>
    <n v="15"/>
    <n v="1000"/>
    <m/>
    <n v="38"/>
    <m/>
    <m/>
    <x v="0"/>
    <s v="NCR"/>
    <s v="Abhishek Srivastava"/>
    <n v="11"/>
  </r>
  <r>
    <d v="2023-08-12T08:49:04"/>
    <x v="62"/>
    <x v="2"/>
    <x v="7"/>
    <m/>
    <x v="60"/>
    <n v="9958174273"/>
    <n v="200"/>
    <s v="Hardware"/>
    <m/>
    <m/>
    <n v="300"/>
    <s v="Gurgaon"/>
    <s v="Noida"/>
    <m/>
    <s v="Sector 38 Gurgaon"/>
    <s v="Pari chowk Noida"/>
    <n v="70"/>
    <n v="3500"/>
    <m/>
    <n v="66"/>
    <m/>
    <m/>
    <x v="2"/>
    <s v="NCR"/>
    <s v="Abhishek Srivastava"/>
    <n v="32"/>
  </r>
  <r>
    <d v="2023-08-12T11:26:10"/>
    <x v="62"/>
    <x v="2"/>
    <x v="7"/>
    <m/>
    <x v="15"/>
    <n v="8505803872"/>
    <n v="100"/>
    <s v="Steel"/>
    <m/>
    <m/>
    <n v="200"/>
    <s v="Delhi"/>
    <s v="Haryana"/>
    <m/>
    <s v="Kriti nagar"/>
    <s v="Nuh"/>
    <n v="96"/>
    <n v="2000"/>
    <m/>
    <n v="75"/>
    <m/>
    <m/>
    <x v="3"/>
    <s v="NCR"/>
    <s v="Abhishek Srivastava"/>
    <n v="46"/>
  </r>
  <r>
    <d v="2023-08-12T20:41:05"/>
    <x v="63"/>
    <x v="2"/>
    <x v="7"/>
    <m/>
    <x v="15"/>
    <n v="8505803872"/>
    <n v="100"/>
    <s v="Furniture"/>
    <m/>
    <m/>
    <n v="100"/>
    <s v="Delhi"/>
    <s v="Delhi"/>
    <m/>
    <s v="Jhilmil"/>
    <s v="Azadpur"/>
    <n v="30"/>
    <n v="1000"/>
    <m/>
    <n v="75"/>
    <m/>
    <m/>
    <x v="3"/>
    <s v="NCR"/>
    <s v="Abhishek Srivastava"/>
    <n v="46"/>
  </r>
  <r>
    <d v="2023-08-12T20:42:07"/>
    <x v="63"/>
    <x v="2"/>
    <x v="7"/>
    <m/>
    <x v="15"/>
    <n v="8505803872"/>
    <n v="150"/>
    <s v="Furniture"/>
    <m/>
    <m/>
    <n v="100"/>
    <s v="Delhi"/>
    <s v="Delji"/>
    <m/>
    <s v="Azadpur mandi"/>
    <s v="Jhilmill"/>
    <n v="30"/>
    <n v="1000"/>
    <m/>
    <n v="75"/>
    <m/>
    <m/>
    <x v="3"/>
    <s v="NCR"/>
    <s v="Abhishek Srivastava"/>
    <n v="46"/>
  </r>
  <r>
    <d v="2023-08-12T22:07:58"/>
    <x v="63"/>
    <x v="2"/>
    <x v="7"/>
    <m/>
    <x v="54"/>
    <m/>
    <n v="2000"/>
    <s v="Ply"/>
    <m/>
    <m/>
    <n v="100"/>
    <s v="Kanpur"/>
    <s v="Kanpur dehat"/>
    <m/>
    <s v="Kalyanpur"/>
    <s v="Shivrajpur"/>
    <n v="25"/>
    <n v="1000"/>
    <m/>
    <n v="47"/>
    <m/>
    <m/>
    <x v="6"/>
    <s v="Kanpur"/>
    <s v="Rahul Rai"/>
    <n v="58"/>
  </r>
  <r>
    <d v="2023-08-12T22:28:09"/>
    <x v="63"/>
    <x v="2"/>
    <x v="7"/>
    <m/>
    <x v="18"/>
    <n v="9953970679"/>
    <n v="320"/>
    <s v="Hardware"/>
    <m/>
    <m/>
    <n v="100"/>
    <s v="Noida"/>
    <s v="Noida"/>
    <m/>
    <s v="Sector 51 Noida"/>
    <s v="Rampur greater Noida"/>
    <n v="20"/>
    <n v="1000"/>
    <m/>
    <n v="56"/>
    <m/>
    <m/>
    <x v="1"/>
    <s v="NCR"/>
    <s v="Abhishek Srivastava"/>
    <n v="96"/>
  </r>
  <r>
    <d v="2023-08-12T22:30:09"/>
    <x v="63"/>
    <x v="2"/>
    <x v="7"/>
    <m/>
    <x v="9"/>
    <n v="9911166425"/>
    <n v="200"/>
    <s v="Hardware"/>
    <m/>
    <m/>
    <n v="100"/>
    <s v="Noida"/>
    <s v="Noida"/>
    <m/>
    <s v="Sector 9 Noida"/>
    <s v="Sector 44 noida"/>
    <n v="8"/>
    <n v="1000"/>
    <m/>
    <n v="43"/>
    <m/>
    <m/>
    <x v="1"/>
    <s v="NCR"/>
    <s v="Abhishek Srivastava"/>
    <n v="96"/>
  </r>
  <r>
    <d v="2023-08-13T13:16:10"/>
    <x v="64"/>
    <x v="2"/>
    <x v="7"/>
    <m/>
    <x v="61"/>
    <m/>
    <n v="500"/>
    <s v="RO 500 liter"/>
    <m/>
    <m/>
    <n v="200"/>
    <s v="Kanpur"/>
    <s v="Unnao"/>
    <m/>
    <s v="Coca cola chauraha"/>
    <s v="Unnao"/>
    <n v="35"/>
    <n v="1400"/>
    <m/>
    <n v="144"/>
    <m/>
    <m/>
    <x v="6"/>
    <s v="Kanpur"/>
    <s v="Rahul Rai"/>
    <n v="158"/>
  </r>
  <r>
    <d v="2023-08-14T08:13:26"/>
    <x v="63"/>
    <x v="2"/>
    <x v="7"/>
    <m/>
    <x v="38"/>
    <n v="9560599239"/>
    <n v="700"/>
    <s v="Feetin item"/>
    <m/>
    <m/>
    <n v="350"/>
    <s v="Gurgaon"/>
    <s v="Meerut"/>
    <m/>
    <s v="Sikanderpur"/>
    <s v="Meerut"/>
    <n v="85"/>
    <n v="4200"/>
    <m/>
    <n v="39"/>
    <m/>
    <m/>
    <x v="2"/>
    <s v="NCR"/>
    <s v="Abhishek Srivastava"/>
    <n v="16"/>
  </r>
  <r>
    <d v="2023-08-13T18:04:23"/>
    <x v="63"/>
    <x v="2"/>
    <x v="7"/>
    <n v="38"/>
    <x v="5"/>
    <s v=".."/>
    <n v="200"/>
    <s v="Other"/>
    <s v="Sheet"/>
    <s v=".."/>
    <n v="1500"/>
    <m/>
    <m/>
    <m/>
    <s v="Saite 4 shahibabad"/>
    <s v="Kirti nagar. Pitampura"/>
    <n v="40"/>
    <s v="Delhi"/>
    <m/>
    <m/>
    <m/>
    <s v="avanishsingh442@gmail.com"/>
    <x v="0"/>
    <s v="NCR"/>
    <s v="Abhishek Srivastava"/>
    <m/>
  </r>
  <r>
    <d v="2023-08-14T11:15:06"/>
    <x v="64"/>
    <x v="2"/>
    <x v="7"/>
    <m/>
    <x v="62"/>
    <n v="8827331662"/>
    <n v="25000"/>
    <s v="Machinery"/>
    <m/>
    <m/>
    <n v="9000"/>
    <s v="Delhi"/>
    <n v="1100"/>
    <m/>
    <s v="Tughlakabad"/>
    <s v="Mundra port"/>
    <n v="1158"/>
    <n v="90000"/>
    <m/>
    <n v="146"/>
    <m/>
    <m/>
    <x v="5"/>
    <s v="NCR"/>
    <s v="Abhishek Srivastava"/>
    <n v="42"/>
  </r>
  <r>
    <d v="2023-08-14T11:22:54"/>
    <x v="64"/>
    <x v="2"/>
    <x v="7"/>
    <m/>
    <x v="62"/>
    <n v="8827331662"/>
    <n v="5000"/>
    <s v="Machinery"/>
    <m/>
    <m/>
    <n v="4000"/>
    <s v="Delhi"/>
    <s v="1400 km"/>
    <m/>
    <s v="Okhla"/>
    <s v="Mumbai"/>
    <n v="1400"/>
    <n v="40000"/>
    <m/>
    <n v="146"/>
    <m/>
    <m/>
    <x v="5"/>
    <s v="NCR"/>
    <s v="Abhishek Srivastava"/>
    <n v="42"/>
  </r>
  <r>
    <d v="2023-08-14T19:56:16"/>
    <x v="65"/>
    <x v="2"/>
    <x v="7"/>
    <m/>
    <x v="15"/>
    <n v="8505803872"/>
    <n v="400"/>
    <s v="Fruits"/>
    <m/>
    <m/>
    <n v="100"/>
    <s v="Delhi"/>
    <s v="delhi"/>
    <m/>
    <s v="Jhilmil industrial area"/>
    <s v="azadpur mandi"/>
    <n v="28"/>
    <n v="1000"/>
    <m/>
    <n v="75"/>
    <m/>
    <m/>
    <x v="3"/>
    <s v="NCR"/>
    <s v="Abhishek Srivastava"/>
    <n v="46"/>
  </r>
  <r>
    <d v="2023-08-14T19:57:05"/>
    <x v="65"/>
    <x v="2"/>
    <x v="7"/>
    <m/>
    <x v="15"/>
    <n v="8505803872"/>
    <n v="350"/>
    <s v="fruits"/>
    <m/>
    <m/>
    <n v="100"/>
    <s v="elhi"/>
    <s v="delghi"/>
    <m/>
    <s v="Azadpur mandi"/>
    <s v="jhilmil industrail area"/>
    <n v="30"/>
    <n v="1000"/>
    <m/>
    <n v="75"/>
    <m/>
    <m/>
    <x v="3"/>
    <s v="NCR"/>
    <s v="Abhishek Srivastava"/>
    <n v="46"/>
  </r>
  <r>
    <d v="2023-08-14T20:59:45"/>
    <x v="65"/>
    <x v="2"/>
    <x v="7"/>
    <m/>
    <x v="13"/>
    <n v="8527928175"/>
    <n v="500"/>
    <s v="Hardware"/>
    <m/>
    <m/>
    <n v="200"/>
    <s v="Noida"/>
    <s v="Noida"/>
    <m/>
    <s v="Sector 9 Noida"/>
    <s v="Chai fai greater Noida"/>
    <n v="20"/>
    <n v="2000"/>
    <m/>
    <n v="64"/>
    <m/>
    <m/>
    <x v="1"/>
    <s v="NCR"/>
    <s v="Abhishek Srivastava"/>
    <n v="96"/>
  </r>
  <r>
    <d v="2023-08-14T21:02:05"/>
    <x v="65"/>
    <x v="2"/>
    <x v="7"/>
    <m/>
    <x v="9"/>
    <n v="9911166425"/>
    <n v="850"/>
    <s v="Hardware"/>
    <m/>
    <m/>
    <n v="200"/>
    <s v="Noida"/>
    <s v="Noida"/>
    <m/>
    <s v="Sector 9 Noida"/>
    <s v="Sector 51 Noida"/>
    <n v="10"/>
    <n v="2000"/>
    <m/>
    <n v="43"/>
    <m/>
    <m/>
    <x v="1"/>
    <s v="NCR"/>
    <s v="Abhishek Srivastava"/>
    <n v="96"/>
  </r>
  <r>
    <d v="2023-08-16T09:00:42"/>
    <x v="65"/>
    <x v="2"/>
    <x v="7"/>
    <m/>
    <x v="63"/>
    <n v="8851709860"/>
    <n v="650"/>
    <s v="Cement"/>
    <m/>
    <m/>
    <n v="350"/>
    <s v="Gurgaon"/>
    <s v="Gurgaon"/>
    <m/>
    <s v="Sikanderpur to jor baag"/>
    <s v="Hauz khas To Sec 54 Gurgaon"/>
    <n v="65"/>
    <n v="3500"/>
    <m/>
    <n v="35"/>
    <m/>
    <m/>
    <x v="2"/>
    <s v="NCR"/>
    <s v="Abhishek Srivastava"/>
    <n v="31"/>
  </r>
  <r>
    <d v="2023-08-16T10:20:43"/>
    <x v="65"/>
    <x v="2"/>
    <x v="7"/>
    <m/>
    <x v="1"/>
    <n v="9625446093"/>
    <n v="400"/>
    <s v="Dr. Fix it"/>
    <m/>
    <m/>
    <n v="250"/>
    <s v="Noida"/>
    <s v="Khurja"/>
    <m/>
    <s v="Sec 51"/>
    <s v="Khurja"/>
    <n v="72"/>
    <n v="2500"/>
    <m/>
    <n v="11"/>
    <m/>
    <m/>
    <x v="5"/>
    <s v="NCR"/>
    <s v="Abhishek Srivastava"/>
    <n v="81"/>
  </r>
  <r>
    <d v="2023-08-14T19:49:25"/>
    <x v="65"/>
    <x v="2"/>
    <x v="7"/>
    <n v="38"/>
    <x v="5"/>
    <s v=".."/>
    <n v="200"/>
    <s v="Other"/>
    <s v="Sheet"/>
    <s v="."/>
    <n v="1000"/>
    <m/>
    <m/>
    <s v="Avinish kumar"/>
    <s v="Saite 4 shahibabad"/>
    <s v="Chattarpur delhi"/>
    <n v="28"/>
    <s v="Delhi"/>
    <m/>
    <m/>
    <m/>
    <s v="avanishsingh442@gmail.com"/>
    <x v="0"/>
    <s v="NCR"/>
    <s v="Abhishek Srivastava"/>
    <m/>
  </r>
  <r>
    <d v="2023-08-14T19:51:10"/>
    <x v="65"/>
    <x v="2"/>
    <x v="7"/>
    <n v="37"/>
    <x v="4"/>
    <s v="."/>
    <n v="300"/>
    <s v="Hardware"/>
    <s v="Fream"/>
    <s v=".."/>
    <n v="800"/>
    <m/>
    <m/>
    <s v="Avinish kumar"/>
    <s v="Saheed Nagar"/>
    <s v="Rithala"/>
    <n v="26"/>
    <s v="Delhi"/>
    <m/>
    <m/>
    <m/>
    <s v="avanishsingh442@gmail.com"/>
    <x v="0"/>
    <s v="NCR"/>
    <s v="Abhishek Srivastava"/>
    <m/>
  </r>
  <r>
    <d v="2023-08-16T18:39:54"/>
    <x v="66"/>
    <x v="2"/>
    <x v="8"/>
    <m/>
    <x v="2"/>
    <n v="9215617027"/>
    <n v="500"/>
    <s v="Paint"/>
    <m/>
    <m/>
    <n v="500"/>
    <s v="Gurgaon"/>
    <s v="Up"/>
    <m/>
    <s v="Hero Honda chock"/>
    <s v="Muradabad"/>
    <n v="156"/>
    <n v="5500"/>
    <m/>
    <n v="19"/>
    <m/>
    <m/>
    <x v="2"/>
    <s v="NCR"/>
    <s v="Abhishek Srivastava"/>
    <n v="16"/>
  </r>
  <r>
    <d v="2023-08-16T21:31:35"/>
    <x v="66"/>
    <x v="2"/>
    <x v="8"/>
    <m/>
    <x v="15"/>
    <n v="8505803772"/>
    <n v="450"/>
    <s v="Furniture"/>
    <m/>
    <m/>
    <n v="76"/>
    <s v="Delhi"/>
    <s v="Delhi"/>
    <m/>
    <s v="Jhilmil"/>
    <s v="Narela"/>
    <n v="40"/>
    <n v="1500"/>
    <m/>
    <n v="75"/>
    <m/>
    <m/>
    <x v="3"/>
    <s v="NCR"/>
    <s v="Abhishek Srivastava"/>
    <n v="46"/>
  </r>
  <r>
    <d v="2023-08-16T21:32:42"/>
    <x v="66"/>
    <x v="2"/>
    <x v="8"/>
    <m/>
    <x v="15"/>
    <n v="8505803872"/>
    <n v="500"/>
    <s v="Cenent"/>
    <m/>
    <m/>
    <n v="500"/>
    <s v="Delhi"/>
    <s v="UP"/>
    <m/>
    <s v="Kirti Nagar delhi"/>
    <s v="Murad nagar main road"/>
    <n v="104"/>
    <n v="5000"/>
    <m/>
    <n v="75"/>
    <m/>
    <m/>
    <x v="3"/>
    <s v="NCR"/>
    <s v="Abhishek Srivastava"/>
    <n v="46"/>
  </r>
  <r>
    <d v="2023-08-17T10:34:28"/>
    <x v="66"/>
    <x v="2"/>
    <x v="8"/>
    <m/>
    <x v="64"/>
    <n v="8505803872"/>
    <n v="120"/>
    <s v="Cement"/>
    <m/>
    <m/>
    <n v="74"/>
    <s v="Delhi"/>
    <s v="Dlhi"/>
    <m/>
    <s v="Jhilmil"/>
    <s v="Karol Bag"/>
    <n v="18"/>
    <n v="740"/>
    <m/>
    <n v="75"/>
    <m/>
    <m/>
    <x v="3"/>
    <s v="NCR"/>
    <s v="Abhishek Srivastava"/>
    <n v="46"/>
  </r>
  <r>
    <d v="2023-08-16T22:26:49"/>
    <x v="66"/>
    <x v="2"/>
    <x v="8"/>
    <n v="38"/>
    <x v="5"/>
    <s v="."/>
    <n v="300"/>
    <s v="Other"/>
    <s v="Sheet"/>
    <s v="."/>
    <n v="1000"/>
    <m/>
    <m/>
    <s v="Avinish kumar"/>
    <s v="Saite 4"/>
    <s v="Kirti nagar"/>
    <n v="26"/>
    <s v="Sahibabad"/>
    <m/>
    <m/>
    <m/>
    <s v="avanishsingh442@gmail.com"/>
    <x v="0"/>
    <s v="NCR"/>
    <s v="Abhishek Srivastava"/>
    <m/>
  </r>
  <r>
    <d v="2023-08-16T22:27:46"/>
    <x v="66"/>
    <x v="2"/>
    <x v="8"/>
    <n v="38"/>
    <x v="5"/>
    <s v="."/>
    <n v="200"/>
    <s v="Other"/>
    <s v="Sheet"/>
    <s v="."/>
    <n v="500"/>
    <m/>
    <m/>
    <s v="Avinish kumar"/>
    <s v="Kirti nagar"/>
    <s v="Paharganj"/>
    <n v="13"/>
    <s v="Delhi"/>
    <m/>
    <m/>
    <m/>
    <s v="avanishsingh442@gmail.com"/>
    <x v="0"/>
    <s v="NCR"/>
    <s v="Abhishek Srivastava"/>
    <m/>
  </r>
  <r>
    <d v="2023-08-16T22:29:32"/>
    <x v="66"/>
    <x v="2"/>
    <x v="8"/>
    <n v="11"/>
    <x v="1"/>
    <s v=".."/>
    <n v="500"/>
    <s v="Other"/>
    <s v="Pidilite product"/>
    <s v="."/>
    <n v="1500"/>
    <m/>
    <m/>
    <s v="Avinish kumar"/>
    <s v="Noida sector 51"/>
    <s v="Faridabad hariyana"/>
    <n v="38"/>
    <s v="Noida"/>
    <m/>
    <m/>
    <m/>
    <s v="avanishsingh442@gmail.com"/>
    <x v="0"/>
    <s v="NCR"/>
    <s v="Abhishek Srivastava"/>
    <m/>
  </r>
  <r>
    <d v="2023-08-17T16:26:47"/>
    <x v="67"/>
    <x v="2"/>
    <x v="8"/>
    <m/>
    <x v="65"/>
    <m/>
    <n v="200"/>
    <s v="Carton"/>
    <m/>
    <m/>
    <n v="100"/>
    <s v="Kanpur"/>
    <s v="Kanpur"/>
    <m/>
    <s v="J.k Juit mill"/>
    <s v="Transport Nagar"/>
    <n v="4"/>
    <n v="400"/>
    <m/>
    <n v="149"/>
    <m/>
    <m/>
    <x v="6"/>
    <s v="Kanpur"/>
    <s v="Rahul Rai"/>
    <n v="188"/>
  </r>
  <r>
    <d v="2023-08-17T19:33:14"/>
    <x v="67"/>
    <x v="2"/>
    <x v="8"/>
    <m/>
    <x v="24"/>
    <n v="9560599239"/>
    <n v="1300"/>
    <s v="Tiles"/>
    <m/>
    <m/>
    <n v="600"/>
    <s v="Gurgaon"/>
    <s v="Gurgaon"/>
    <m/>
    <s v="Hero Honda chock Gurgaon"/>
    <s v="DLF Face 1(3 trip)"/>
    <n v="70"/>
    <n v="6000"/>
    <m/>
    <n v="16"/>
    <m/>
    <m/>
    <x v="2"/>
    <s v="NCR"/>
    <s v="Abhishek Srivastava"/>
    <n v="16"/>
  </r>
  <r>
    <d v="2023-08-17T20:17:56"/>
    <x v="67"/>
    <x v="2"/>
    <x v="8"/>
    <m/>
    <x v="15"/>
    <n v="8505803872"/>
    <n v="150"/>
    <s v="furniture"/>
    <m/>
    <m/>
    <n v="500"/>
    <s v="Delhi"/>
    <s v="Uttar Pradesh"/>
    <m/>
    <s v="Delhi Kriti Nagar"/>
    <s v="Muradnagar Uttar Pradesh"/>
    <n v="104"/>
    <n v="5000"/>
    <m/>
    <n v="75"/>
    <m/>
    <m/>
    <x v="3"/>
    <s v="NCR"/>
    <s v="Abhishek Srivastava"/>
    <n v="46"/>
  </r>
  <r>
    <d v="2023-08-17T20:19:03"/>
    <x v="67"/>
    <x v="2"/>
    <x v="8"/>
    <m/>
    <x v="15"/>
    <n v="8505803872"/>
    <n v="500"/>
    <s v="Cement"/>
    <m/>
    <m/>
    <n v="600"/>
    <s v="Uttar Pradesh"/>
    <s v="Delhi"/>
    <m/>
    <s v="Muradnagar Uttar Pradesh"/>
    <s v="Najafgarh Delhi"/>
    <n v="112"/>
    <n v="6000"/>
    <m/>
    <n v="75"/>
    <m/>
    <m/>
    <x v="3"/>
    <s v="NCR"/>
    <s v="Abhishek Srivastava"/>
    <n v="46"/>
  </r>
  <r>
    <d v="2023-08-17T20:20:15"/>
    <x v="67"/>
    <x v="2"/>
    <x v="8"/>
    <m/>
    <x v="15"/>
    <n v="8505803872"/>
    <n v="100"/>
    <s v="Cement"/>
    <m/>
    <m/>
    <n v="400"/>
    <s v="Up"/>
    <s v="Panipat"/>
    <m/>
    <s v="shahhed Nagar UP"/>
    <s v="Panipat"/>
    <n v="105"/>
    <n v="400"/>
    <m/>
    <n v="75"/>
    <m/>
    <m/>
    <x v="3"/>
    <s v="NCR"/>
    <s v="Abhishek Srivastava"/>
    <n v="46"/>
  </r>
  <r>
    <d v="2023-08-17T20:21:23"/>
    <x v="67"/>
    <x v="2"/>
    <x v="8"/>
    <m/>
    <x v="15"/>
    <n v="8505803872"/>
    <n v="150"/>
    <s v="Cemetn"/>
    <m/>
    <m/>
    <n v="300"/>
    <s v="Delhi"/>
    <s v="Nuh Haryana"/>
    <m/>
    <s v="Kriti nagar delhi"/>
    <s v="Nuh Haryana"/>
    <n v="101"/>
    <n v="3000"/>
    <m/>
    <n v="75"/>
    <m/>
    <m/>
    <x v="3"/>
    <s v="NCR"/>
    <s v="Abhishek Srivastava"/>
    <n v="46"/>
  </r>
  <r>
    <d v="2023-08-17T20:22:16"/>
    <x v="67"/>
    <x v="2"/>
    <x v="8"/>
    <m/>
    <x v="15"/>
    <n v="8505803872"/>
    <n v="150"/>
    <s v="Furniture"/>
    <m/>
    <m/>
    <n v="110"/>
    <s v="Delhi"/>
    <s v="delhi"/>
    <m/>
    <s v="Jhilmil Industrail area"/>
    <s v="Narela Delhi"/>
    <n v="55"/>
    <n v="1100"/>
    <m/>
    <n v="75"/>
    <m/>
    <m/>
    <x v="3"/>
    <s v="NCR"/>
    <s v="Abhishek Srivastava"/>
    <n v="46"/>
  </r>
  <r>
    <d v="2023-08-17T20:55:27"/>
    <x v="67"/>
    <x v="2"/>
    <x v="8"/>
    <m/>
    <x v="4"/>
    <m/>
    <n v="500"/>
    <s v="Furniture"/>
    <m/>
    <m/>
    <n v="100"/>
    <s v="Up"/>
    <s v="Up"/>
    <m/>
    <s v="Raj bag metro station"/>
    <s v="Noida extension 1"/>
    <n v="25"/>
    <n v="1000"/>
    <m/>
    <n v="37"/>
    <m/>
    <m/>
    <x v="0"/>
    <s v="NCR"/>
    <s v="Abhishek Srivastava"/>
    <n v="11"/>
  </r>
  <r>
    <d v="2023-08-17T20:57:06"/>
    <x v="67"/>
    <x v="2"/>
    <x v="8"/>
    <m/>
    <x v="4"/>
    <m/>
    <n v="700"/>
    <s v="Bed"/>
    <m/>
    <m/>
    <n v="300"/>
    <s v="Up"/>
    <s v="Hariyana"/>
    <m/>
    <s v="Rajendra nagar"/>
    <s v="Mansahar"/>
    <n v="80"/>
    <n v="3000"/>
    <m/>
    <n v="37"/>
    <m/>
    <m/>
    <x v="0"/>
    <s v="NCR"/>
    <s v="Abhishek Srivastava"/>
    <n v="12"/>
  </r>
  <r>
    <d v="2023-08-17T20:49:55"/>
    <x v="67"/>
    <x v="2"/>
    <x v="8"/>
    <n v="38"/>
    <x v="5"/>
    <s v="."/>
    <n v="300"/>
    <s v="Other"/>
    <s v="Sheet"/>
    <s v="."/>
    <n v="800"/>
    <m/>
    <m/>
    <s v="Avinish kumar"/>
    <s v="Saite 4 shahibabad"/>
    <s v="Paharganj"/>
    <n v="20"/>
    <s v="Sahibabad"/>
    <m/>
    <m/>
    <m/>
    <s v="avanishsingh442@gmail.com"/>
    <x v="0"/>
    <s v="NCR"/>
    <s v="Abhishek Srivastava"/>
    <m/>
  </r>
  <r>
    <d v="2023-08-17T20:51:19"/>
    <x v="67"/>
    <x v="2"/>
    <x v="8"/>
    <n v="38"/>
    <x v="5"/>
    <s v="."/>
    <n v="200"/>
    <s v="Other"/>
    <s v="Sheet"/>
    <s v="."/>
    <n v="800"/>
    <m/>
    <m/>
    <s v="Avinish kumar"/>
    <s v="Paharganj"/>
    <s v="Saite 4 shahibabad"/>
    <n v="20"/>
    <s v="Delhi"/>
    <m/>
    <m/>
    <m/>
    <s v="avanishsingh442@gmail.com"/>
    <x v="0"/>
    <s v="NCR"/>
    <s v="Abhishek Srivastava"/>
    <m/>
  </r>
  <r>
    <d v="2023-08-17T20:53:23"/>
    <x v="67"/>
    <x v="2"/>
    <x v="8"/>
    <n v="38"/>
    <x v="5"/>
    <s v="."/>
    <n v="400"/>
    <s v="Other"/>
    <s v="Shaet"/>
    <s v="."/>
    <n v="1400"/>
    <m/>
    <m/>
    <s v="Avinish kumar"/>
    <s v="Saite 4"/>
    <s v="Rithala"/>
    <n v="36"/>
    <s v="Sahibabad"/>
    <m/>
    <m/>
    <m/>
    <s v="avanishsingh442@gmail.com"/>
    <x v="0"/>
    <s v="NCR"/>
    <s v="Abhishek Srivastava"/>
    <m/>
  </r>
  <r>
    <d v="2023-08-18T21:56:32"/>
    <x v="68"/>
    <x v="2"/>
    <x v="8"/>
    <n v="11"/>
    <x v="1"/>
    <s v="."/>
    <n v="400"/>
    <s v="Chemicals"/>
    <s v="Pidilite"/>
    <s v="."/>
    <n v="1500"/>
    <m/>
    <m/>
    <s v="Avinish kumar"/>
    <s v="Sector 51 noida"/>
    <s v="Gurgaon sector 57"/>
    <n v="40"/>
    <s v="Sahibabad"/>
    <m/>
    <m/>
    <m/>
    <s v="avanishsingh442@gmail.com"/>
    <x v="0"/>
    <s v="NCR"/>
    <s v="Abhishek Srivastava"/>
    <m/>
  </r>
  <r>
    <d v="2023-08-18T21:57:52"/>
    <x v="68"/>
    <x v="2"/>
    <x v="8"/>
    <n v="38"/>
    <x v="5"/>
    <s v="."/>
    <n v="100"/>
    <s v="Other"/>
    <s v="Sheet"/>
    <s v="."/>
    <n v="800"/>
    <m/>
    <m/>
    <s v="Avinish kumar"/>
    <s v="Saite 4"/>
    <s v="Paharganj"/>
    <n v="24"/>
    <s v="Sahibabad"/>
    <m/>
    <m/>
    <m/>
    <s v="avanishsingh442@gmail.com"/>
    <x v="0"/>
    <s v="NCR"/>
    <s v="Abhishek Srivastava"/>
    <m/>
  </r>
  <r>
    <d v="2023-08-18T18:56:53"/>
    <x v="68"/>
    <x v="2"/>
    <x v="8"/>
    <m/>
    <x v="35"/>
    <m/>
    <n v="100"/>
    <s v="Fridge"/>
    <m/>
    <m/>
    <n v="270"/>
    <s v="Kanpur"/>
    <s v="Kanpur"/>
    <m/>
    <s v="KALYANPUR"/>
    <s v="Panki"/>
    <n v="3"/>
    <n v="2700"/>
    <m/>
    <n v="50"/>
    <m/>
    <m/>
    <x v="4"/>
    <s v="Kanpur"/>
    <s v="Rahul Rai"/>
    <s v="No"/>
  </r>
  <r>
    <d v="2023-08-18T19:56:51"/>
    <x v="68"/>
    <x v="2"/>
    <x v="8"/>
    <m/>
    <x v="66"/>
    <n v="8505892127"/>
    <n v="16000"/>
    <s v="Steel"/>
    <m/>
    <m/>
    <n v="4000"/>
    <s v="Noida"/>
    <s v="Bangalore"/>
    <m/>
    <s v="Noida"/>
    <s v="Bangalore"/>
    <n v="1600"/>
    <n v="80000"/>
    <m/>
    <n v="160"/>
    <m/>
    <m/>
    <x v="3"/>
    <s v="NCR"/>
    <s v="Abhishek Srivastava"/>
    <s v="No"/>
  </r>
  <r>
    <d v="2023-08-19T07:04:06"/>
    <x v="68"/>
    <x v="2"/>
    <x v="8"/>
    <m/>
    <x v="19"/>
    <n v="8882883307"/>
    <n v="700"/>
    <s v="Hardware"/>
    <m/>
    <m/>
    <n v="650"/>
    <s v="Gurgaon"/>
    <s v="Delhi"/>
    <m/>
    <s v="Basai Gurgaon"/>
    <s v="Rangpuri"/>
    <n v="30"/>
    <n v="6500"/>
    <m/>
    <n v="30"/>
    <m/>
    <m/>
    <x v="2"/>
    <s v="NCR"/>
    <s v="Abhishek Srivastava"/>
    <s v="Yes"/>
  </r>
  <r>
    <d v="2023-08-19T21:31:27"/>
    <x v="69"/>
    <x v="2"/>
    <x v="8"/>
    <n v="38"/>
    <x v="5"/>
    <s v="."/>
    <n v="300"/>
    <s v="Other"/>
    <s v="Sheet"/>
    <s v="."/>
    <n v="1100"/>
    <m/>
    <m/>
    <s v="Avinish kumar"/>
    <s v="Saite 4"/>
    <s v="Kirti nagar"/>
    <n v="28"/>
    <s v="Delhi"/>
    <m/>
    <m/>
    <m/>
    <s v="avanishsingh442@gmail.com"/>
    <x v="0"/>
    <s v="NCR"/>
    <s v="Abhishek Srivastava"/>
    <m/>
  </r>
  <r>
    <d v="2023-08-19T21:33:26"/>
    <x v="69"/>
    <x v="2"/>
    <x v="8"/>
    <n v="38"/>
    <x v="5"/>
    <s v="."/>
    <n v="300"/>
    <s v="Chemicals"/>
    <s v="Thiner"/>
    <s v="."/>
    <n v="1000"/>
    <m/>
    <m/>
    <s v="Avinish kumar singh"/>
    <s v="Sector 63 Noida"/>
    <s v="Karol bagh"/>
    <n v="26"/>
    <s v="Delhi"/>
    <m/>
    <m/>
    <m/>
    <s v="avanishsingh442@gmail.com"/>
    <x v="0"/>
    <s v="NCR"/>
    <s v="Abhishek Srivastava"/>
    <m/>
  </r>
  <r>
    <d v="2023-08-20T21:07:32"/>
    <x v="70"/>
    <x v="2"/>
    <x v="8"/>
    <n v="38"/>
    <x v="5"/>
    <s v="."/>
    <n v="200"/>
    <s v="Other"/>
    <s v="Sheet"/>
    <s v="."/>
    <n v="800"/>
    <m/>
    <m/>
    <s v="Avinish kumar"/>
    <s v="Saite 4"/>
    <s v="Kotla Mubarakpur"/>
    <n v="21"/>
    <s v="Sahibabad"/>
    <m/>
    <m/>
    <m/>
    <s v="avanishsingh442@gmail.com"/>
    <x v="0"/>
    <s v="NCR"/>
    <s v="Abhishek Srivastava"/>
    <m/>
  </r>
  <r>
    <d v="2023-08-20T21:09:05"/>
    <x v="70"/>
    <x v="2"/>
    <x v="8"/>
    <n v="38"/>
    <x v="5"/>
    <s v="."/>
    <n v="200"/>
    <s v="Other"/>
    <s v="Sheet"/>
    <s v="."/>
    <n v="300"/>
    <m/>
    <m/>
    <s v="Avinish kumar"/>
    <s v="Saite 4 shahibabad"/>
    <s v="Indrapuram"/>
    <n v="5"/>
    <s v="Sahibabad"/>
    <m/>
    <m/>
    <m/>
    <s v="avanishsingh442@gmail.com"/>
    <x v="0"/>
    <s v="NCR"/>
    <s v="Abhishek Srivastava"/>
    <m/>
  </r>
  <r>
    <d v="2023-08-19T20:23:25"/>
    <x v="69"/>
    <x v="2"/>
    <x v="8"/>
    <m/>
    <x v="67"/>
    <m/>
    <n v="400"/>
    <s v="House hold"/>
    <m/>
    <m/>
    <n v="200"/>
    <s v="Kanpur"/>
    <s v="Lucknow"/>
    <m/>
    <s v="Nawabganj"/>
    <s v="Asiyana lucknow"/>
    <n v="80"/>
    <n v="2500"/>
    <m/>
    <n v="161"/>
    <m/>
    <m/>
    <x v="4"/>
    <s v="Kanpur"/>
    <s v="Rahul Rai"/>
    <n v="74"/>
  </r>
  <r>
    <d v="2023-08-20T23:43:54"/>
    <x v="69"/>
    <x v="2"/>
    <x v="8"/>
    <m/>
    <x v="24"/>
    <n v="8130112999"/>
    <n v="1500"/>
    <s v="Tiles"/>
    <m/>
    <m/>
    <n v="200"/>
    <s v="Gurgaon"/>
    <s v="Noida"/>
    <m/>
    <s v="Sikanderpur"/>
    <s v="Pari chowk Noida"/>
    <n v="65"/>
    <n v="2100"/>
    <m/>
    <n v="16"/>
    <m/>
    <m/>
    <x v="2"/>
    <s v="NCR"/>
    <s v="Abhishek Srivastava"/>
    <n v="30"/>
  </r>
  <r>
    <d v="2023-08-21T11:14:31"/>
    <x v="69"/>
    <x v="2"/>
    <x v="8"/>
    <m/>
    <x v="62"/>
    <n v="882733162"/>
    <n v="25000"/>
    <s v="Machine"/>
    <m/>
    <m/>
    <n v="3500"/>
    <s v="Ghaziabad"/>
    <s v="Haryana"/>
    <m/>
    <s v="Padpadganz"/>
    <s v="Mahindergadh"/>
    <n v="180"/>
    <n v="12000"/>
    <m/>
    <n v="156"/>
    <m/>
    <m/>
    <x v="5"/>
    <s v="NCR"/>
    <s v="Abhishek Srivastava"/>
    <n v="42"/>
  </r>
  <r>
    <d v="2023-08-21T20:07:17"/>
    <x v="71"/>
    <x v="2"/>
    <x v="8"/>
    <m/>
    <x v="15"/>
    <n v="8505803872"/>
    <n v="650"/>
    <s v="steel"/>
    <m/>
    <m/>
    <n v="100"/>
    <s v="Delhi"/>
    <s v="delhi"/>
    <m/>
    <s v="jhilmil"/>
    <s v="azadpur"/>
    <n v="24"/>
    <n v="1000"/>
    <m/>
    <n v="75"/>
    <m/>
    <m/>
    <x v="3"/>
    <s v="NCR"/>
    <s v="Abhishek Srivastava"/>
    <n v="46"/>
  </r>
  <r>
    <d v="2023-08-21T20:08:04"/>
    <x v="71"/>
    <x v="2"/>
    <x v="8"/>
    <m/>
    <x v="15"/>
    <n v="8505803872"/>
    <n v="650"/>
    <s v="cement"/>
    <m/>
    <m/>
    <n v="100"/>
    <s v="Delhi"/>
    <s v="delhi"/>
    <m/>
    <s v="Azadpur mandi"/>
    <s v="jhilmil"/>
    <n v="34"/>
    <n v="1000"/>
    <m/>
    <n v="75"/>
    <m/>
    <m/>
    <x v="3"/>
    <s v="NCR"/>
    <s v="Abhishek Srivastava"/>
    <n v="46"/>
  </r>
  <r>
    <d v="2023-08-21T20:10:05"/>
    <x v="71"/>
    <x v="2"/>
    <x v="8"/>
    <m/>
    <x v="15"/>
    <n v="8505803872"/>
    <n v="550"/>
    <s v="fuentirue"/>
    <m/>
    <m/>
    <n v="50"/>
    <s v="Delhi"/>
    <s v="delhi"/>
    <m/>
    <s v="kriti nagar"/>
    <s v="shalimar bagh"/>
    <n v="25"/>
    <n v="500"/>
    <m/>
    <n v="75"/>
    <m/>
    <m/>
    <x v="3"/>
    <s v="NCR"/>
    <s v="Abhishek Srivastava"/>
    <n v="46"/>
  </r>
  <r>
    <d v="2023-08-21T21:19:40"/>
    <x v="71"/>
    <x v="2"/>
    <x v="8"/>
    <m/>
    <x v="16"/>
    <n v="8789211263"/>
    <n v="1200"/>
    <s v="Fittings items"/>
    <m/>
    <m/>
    <n v="500"/>
    <s v="Gurgaon"/>
    <s v="Gurgaon"/>
    <m/>
    <s v="Sikanderpur to Manesar"/>
    <s v="Khandsa to sec 102 Gurgaon"/>
    <n v="65"/>
    <n v="500"/>
    <m/>
    <n v="18"/>
    <m/>
    <m/>
    <x v="2"/>
    <s v="NCR"/>
    <s v="Abhishek Srivastava"/>
    <n v="31"/>
  </r>
  <r>
    <d v="2023-08-22T11:24:27"/>
    <x v="71"/>
    <x v="2"/>
    <x v="8"/>
    <m/>
    <x v="68"/>
    <m/>
    <n v="100"/>
    <s v="Glass"/>
    <m/>
    <m/>
    <n v="530"/>
    <s v="Kanpur"/>
    <s v="Kanpur"/>
    <m/>
    <s v="Baba ka dhal"/>
    <s v="Kesavpuram"/>
    <n v="6"/>
    <n v="1000"/>
    <m/>
    <n v="146"/>
    <m/>
    <m/>
    <x v="4"/>
    <s v="Kanpur"/>
    <s v="Rahul Rai"/>
    <n v="174"/>
  </r>
  <r>
    <d v="2023-08-22T10:41:03"/>
    <x v="71"/>
    <x v="2"/>
    <x v="8"/>
    <n v="11"/>
    <x v="1"/>
    <s v="."/>
    <n v="300"/>
    <s v="Chemicals"/>
    <s v="Pidilite"/>
    <s v="."/>
    <n v="600"/>
    <m/>
    <m/>
    <s v="Avinish kumar"/>
    <s v="Noida sector 51"/>
    <s v="Sector 128"/>
    <n v="12"/>
    <s v="Noida"/>
    <m/>
    <m/>
    <m/>
    <s v="avanishsingh442@gmail.com"/>
    <x v="0"/>
    <s v="NCR"/>
    <s v="Abhishek Srivastava"/>
    <m/>
  </r>
  <r>
    <d v="2023-08-22T10:42:20"/>
    <x v="71"/>
    <x v="2"/>
    <x v="8"/>
    <n v="38"/>
    <x v="5"/>
    <s v="."/>
    <n v="200"/>
    <s v="Other"/>
    <s v="Sheet"/>
    <s v="."/>
    <n v="500"/>
    <m/>
    <m/>
    <s v="Avinish kumar"/>
    <s v="Indrapuram"/>
    <s v="Noida 181"/>
    <n v="12"/>
    <s v="Sahibabad"/>
    <m/>
    <m/>
    <m/>
    <s v="avanishsingh442@gmail.com"/>
    <x v="0"/>
    <s v="NCR"/>
    <s v="Abhishek Srivastava"/>
    <m/>
  </r>
  <r>
    <d v="2023-08-22T10:43:33"/>
    <x v="71"/>
    <x v="2"/>
    <x v="8"/>
    <n v="11"/>
    <x v="1"/>
    <s v="."/>
    <n v="300"/>
    <s v="Chemicals"/>
    <s v="Pidilite"/>
    <s v="."/>
    <n v="300"/>
    <m/>
    <m/>
    <s v="Avinish kumar"/>
    <s v="Sector 51"/>
    <s v="Sector 43"/>
    <n v="5"/>
    <s v="Noida"/>
    <m/>
    <m/>
    <m/>
    <s v="avanishsingh442@gmail.com"/>
    <x v="0"/>
    <s v="NCR"/>
    <s v="Abhishek Srivastava"/>
    <m/>
  </r>
  <r>
    <d v="2023-08-22T21:13:43"/>
    <x v="72"/>
    <x v="2"/>
    <x v="8"/>
    <n v="11"/>
    <x v="1"/>
    <s v="."/>
    <n v="400"/>
    <s v="Chemicals"/>
    <s v="Pidilite"/>
    <s v="."/>
    <n v="800"/>
    <m/>
    <m/>
    <s v="Avinish kumar"/>
    <s v="Lohadi ghaziabad"/>
    <s v="Noida sec 9"/>
    <n v="23"/>
    <s v="Sahibabad"/>
    <m/>
    <m/>
    <m/>
    <s v="avanishsingh442@gmail.com"/>
    <x v="0"/>
    <s v="NCR"/>
    <s v="Abhishek Srivastava"/>
    <m/>
  </r>
  <r>
    <d v="2023-08-22T21:16:03"/>
    <x v="72"/>
    <x v="2"/>
    <x v="8"/>
    <n v="38"/>
    <x v="5"/>
    <s v="."/>
    <n v="300"/>
    <s v="Other"/>
    <s v="Shaeet"/>
    <s v="."/>
    <n v="700"/>
    <m/>
    <m/>
    <s v="Avinish kumar"/>
    <s v="Saite 4 shahibabad"/>
    <s v="Paharganj"/>
    <n v="20"/>
    <s v="Sahibabad"/>
    <m/>
    <m/>
    <m/>
    <s v="avanishsingh442@gmail.com"/>
    <x v="0"/>
    <s v="NCR"/>
    <s v="Abhishek Srivastava"/>
    <m/>
  </r>
  <r>
    <d v="2023-08-22T21:17:55"/>
    <x v="72"/>
    <x v="2"/>
    <x v="8"/>
    <n v="11"/>
    <x v="1"/>
    <s v="."/>
    <n v="300"/>
    <s v="Chemicals"/>
    <s v="Saheet"/>
    <s v="."/>
    <n v="350"/>
    <m/>
    <m/>
    <s v="Avinish kumar"/>
    <s v="Sector 51"/>
    <s v="Sector 9"/>
    <n v="7"/>
    <s v="Sahibabad"/>
    <m/>
    <m/>
    <m/>
    <s v="avanishsingh442@gmail.com"/>
    <x v="0"/>
    <s v="NCR"/>
    <s v="Abhishek Srivastava"/>
    <m/>
  </r>
  <r>
    <d v="2023-08-22T20:06:05"/>
    <x v="72"/>
    <x v="2"/>
    <x v="8"/>
    <m/>
    <x v="69"/>
    <s v="8505803872+"/>
    <n v="450"/>
    <s v="furtitre"/>
    <m/>
    <m/>
    <n v="150"/>
    <s v="delhiq"/>
    <s v="delhi"/>
    <m/>
    <s v="jhilmil"/>
    <s v="azadpur"/>
    <n v="34"/>
    <n v="1500"/>
    <m/>
    <n v="75"/>
    <m/>
    <m/>
    <x v="3"/>
    <s v="Ghaziabad"/>
    <s v="Abhishek Srivastava"/>
    <n v="46"/>
  </r>
  <r>
    <d v="2023-08-22T20:07:42"/>
    <x v="72"/>
    <x v="2"/>
    <x v="8"/>
    <m/>
    <x v="15"/>
    <n v="8505803872"/>
    <n v="450"/>
    <s v="steel"/>
    <m/>
    <m/>
    <n v="150"/>
    <s v="Delhi"/>
    <s v="deljhi"/>
    <m/>
    <s v="Azadpur mandi"/>
    <s v="jhilmil"/>
    <n v="34"/>
    <n v="1500"/>
    <m/>
    <n v="75"/>
    <m/>
    <m/>
    <x v="3"/>
    <s v="Ghaziabad"/>
    <s v="Abhishek Srivastava"/>
    <n v="46"/>
  </r>
  <r>
    <d v="2023-08-22T20:08:38"/>
    <x v="72"/>
    <x v="2"/>
    <x v="8"/>
    <m/>
    <x v="15"/>
    <n v="8505803872"/>
    <n v="150"/>
    <s v="furtnireyu"/>
    <m/>
    <m/>
    <n v="40"/>
    <s v="Delhi"/>
    <s v="delhi"/>
    <m/>
    <s v="shalimar bagh"/>
    <s v="narela"/>
    <n v="24"/>
    <n v="400"/>
    <m/>
    <n v="75"/>
    <m/>
    <m/>
    <x v="3"/>
    <s v="Ghaziabad"/>
    <s v="Abhishek Srivastava"/>
    <n v="46"/>
  </r>
  <r>
    <d v="2023-08-22T20:10:38"/>
    <x v="72"/>
    <x v="2"/>
    <x v="8"/>
    <m/>
    <x v="70"/>
    <n v="9205136598"/>
    <n v="150"/>
    <s v="drum"/>
    <m/>
    <m/>
    <n v="50"/>
    <s v="Up"/>
    <s v="delhi"/>
    <m/>
    <s v="site iv sahibabad"/>
    <s v="kashmiri gate"/>
    <n v="15"/>
    <n v="500"/>
    <m/>
    <n v="160"/>
    <m/>
    <m/>
    <x v="3"/>
    <s v="Ghaziabad"/>
    <s v="Abhishek Srivastava"/>
    <n v="46"/>
  </r>
  <r>
    <d v="2023-08-22T20:11:38"/>
    <x v="72"/>
    <x v="2"/>
    <x v="8"/>
    <m/>
    <x v="71"/>
    <n v="9521485263"/>
    <n v="150"/>
    <s v="DRUM"/>
    <m/>
    <m/>
    <n v="50"/>
    <s v="Delhi"/>
    <s v="UP"/>
    <m/>
    <s v="KASHMIRI GATE"/>
    <s v="SITE IV SAHIBABAD"/>
    <n v="24"/>
    <n v="500"/>
    <m/>
    <n v="160"/>
    <m/>
    <m/>
    <x v="3"/>
    <s v="Ghaziabad"/>
    <s v="Abhishek Srivastava"/>
    <n v="46"/>
  </r>
  <r>
    <d v="2023-08-22T20:48:09"/>
    <x v="72"/>
    <x v="2"/>
    <x v="8"/>
    <m/>
    <x v="72"/>
    <n v="7210710777"/>
    <n v="800"/>
    <s v="Rubbers Dia samples"/>
    <m/>
    <m/>
    <n v="200"/>
    <s v="Faridabad"/>
    <s v="Gurgaon"/>
    <m/>
    <s v="Plot no. 23, sector 25 faridabad haryana"/>
    <s v="Plot no. 288, udyog vihar phase 1, gurgaon"/>
    <n v="40"/>
    <n v="2200"/>
    <m/>
    <n v="158"/>
    <m/>
    <m/>
    <x v="7"/>
    <s v="Faridabad"/>
    <s v="Abhishek Srivastava"/>
    <n v="329"/>
  </r>
  <r>
    <d v="2023-08-23T09:31:03"/>
    <x v="72"/>
    <x v="2"/>
    <x v="8"/>
    <m/>
    <x v="50"/>
    <m/>
    <n v="300"/>
    <s v="Almiraha"/>
    <m/>
    <m/>
    <n v="120"/>
    <s v="Kanpur"/>
    <s v="Kanpur Dehat"/>
    <m/>
    <s v="Kalyanpur"/>
    <s v="Aarol"/>
    <n v="50"/>
    <n v="1200"/>
    <m/>
    <n v="114"/>
    <m/>
    <m/>
    <x v="4"/>
    <s v="Kanpur"/>
    <s v="Rahul Rai"/>
    <n v="23"/>
  </r>
  <r>
    <d v="2023-08-23T20:10:58"/>
    <x v="73"/>
    <x v="2"/>
    <x v="9"/>
    <m/>
    <x v="73"/>
    <n v="9215617027"/>
    <n v="800"/>
    <s v="Paint"/>
    <m/>
    <m/>
    <n v="300"/>
    <s v="Gurgaon"/>
    <s v="Gurgaon"/>
    <m/>
    <s v="Sikanderpur"/>
    <s v="Sohna"/>
    <n v="40"/>
    <n v="3000"/>
    <m/>
    <n v="19"/>
    <m/>
    <m/>
    <x v="2"/>
    <s v="Gurgaon"/>
    <s v="Abhishek Srivastava"/>
    <n v="16"/>
  </r>
  <r>
    <d v="2023-08-24T10:21:07"/>
    <x v="73"/>
    <x v="2"/>
    <x v="9"/>
    <m/>
    <x v="5"/>
    <m/>
    <n v="500"/>
    <s v="Sheet"/>
    <m/>
    <m/>
    <n v="100"/>
    <s v="Up"/>
    <s v="Up"/>
    <m/>
    <s v="Saite 4"/>
    <s v="Sector 9"/>
    <n v="13"/>
    <n v="1000"/>
    <m/>
    <n v="38"/>
    <m/>
    <m/>
    <x v="0"/>
    <s v="Delhi"/>
    <s v="Abhishek Srivastava"/>
    <n v="11"/>
  </r>
  <r>
    <d v="2023-08-24T10:22:47"/>
    <x v="73"/>
    <x v="2"/>
    <x v="9"/>
    <m/>
    <x v="4"/>
    <m/>
    <n v="700"/>
    <s v="Furniture"/>
    <m/>
    <m/>
    <n v="100"/>
    <s v="Up"/>
    <s v="Up"/>
    <m/>
    <s v="Rajendra nagar"/>
    <s v="Indrapuram"/>
    <n v="11"/>
    <n v="1000"/>
    <m/>
    <n v="37"/>
    <m/>
    <m/>
    <x v="0"/>
    <s v="Delhi"/>
    <s v="Abhishek Srivastava"/>
    <n v="11"/>
  </r>
  <r>
    <d v="2023-08-24T10:56:26"/>
    <x v="73"/>
    <x v="2"/>
    <x v="9"/>
    <m/>
    <x v="44"/>
    <n v="9875612345"/>
    <n v="650"/>
    <s v="Steel"/>
    <m/>
    <m/>
    <n v="600"/>
    <s v="Delhi"/>
    <s v="Haryana"/>
    <m/>
    <s v="Jhilmil"/>
    <s v="Panipat"/>
    <n v="104"/>
    <n v="6000"/>
    <m/>
    <n v="166"/>
    <m/>
    <m/>
    <x v="3"/>
    <s v="Ghaziabad"/>
    <s v="Abhishek Srivastava"/>
    <n v="45"/>
  </r>
  <r>
    <d v="2023-08-24T10:57:56"/>
    <x v="73"/>
    <x v="2"/>
    <x v="9"/>
    <m/>
    <x v="74"/>
    <n v="9876233451"/>
    <n v="550"/>
    <s v="Steel"/>
    <m/>
    <m/>
    <n v="100"/>
    <s v="Delhi"/>
    <s v="Delhi"/>
    <m/>
    <s v="Kruti nagar delhi"/>
    <s v="Shalimar bagh"/>
    <n v="44"/>
    <n v="1000"/>
    <m/>
    <n v="167"/>
    <m/>
    <m/>
    <x v="3"/>
    <s v="Ghaziabad"/>
    <s v="Abhishek Srivastava"/>
    <n v="46"/>
  </r>
  <r>
    <d v="2023-08-24T20:44:20"/>
    <x v="74"/>
    <x v="2"/>
    <x v="9"/>
    <m/>
    <x v="75"/>
    <m/>
    <n v="3000"/>
    <s v="House hold"/>
    <m/>
    <m/>
    <n v="1000"/>
    <s v="Kanpur"/>
    <s v="Varanasi"/>
    <m/>
    <s v="Kalyanpur"/>
    <s v="Varanasi"/>
    <n v="330"/>
    <n v="13000"/>
    <m/>
    <n v="161"/>
    <m/>
    <m/>
    <x v="4"/>
    <s v="Kanpur"/>
    <s v="Rahul Rai"/>
    <n v="51"/>
  </r>
  <r>
    <d v="2023-08-24T20:44:40"/>
    <x v="74"/>
    <x v="2"/>
    <x v="9"/>
    <m/>
    <x v="44"/>
    <n v="9875612345"/>
    <n v="750"/>
    <s v="steel cemen t"/>
    <m/>
    <m/>
    <n v="100"/>
    <s v="Up"/>
    <s v="Delhi"/>
    <m/>
    <s v="Site IV Sahibabad"/>
    <s v="shalimar bagh"/>
    <n v="45"/>
    <n v="1000"/>
    <m/>
    <n v="166"/>
    <m/>
    <m/>
    <x v="3"/>
    <s v="Ghaziabad"/>
    <s v="Abhishek Srivastava"/>
    <n v="46"/>
  </r>
  <r>
    <d v="2023-08-25T07:00:45"/>
    <x v="74"/>
    <x v="2"/>
    <x v="9"/>
    <m/>
    <x v="22"/>
    <n v="9555315633"/>
    <n v="500"/>
    <s v="Tiales"/>
    <m/>
    <m/>
    <n v="380"/>
    <s v="Gurgaon"/>
    <s v="Gurgaon"/>
    <m/>
    <s v="Sec 34 Gurgaon To Rangpuri"/>
    <s v="Sikanderpur To kanhai"/>
    <n v="50"/>
    <n v="3800"/>
    <m/>
    <n v="65"/>
    <m/>
    <m/>
    <x v="2"/>
    <s v="Gurgaon"/>
    <s v="Abhishek Srivastava"/>
    <n v="31"/>
  </r>
  <r>
    <d v="2023-08-25T11:11:58"/>
    <x v="74"/>
    <x v="2"/>
    <x v="9"/>
    <m/>
    <x v="30"/>
    <m/>
    <n v="250"/>
    <s v="Furniture"/>
    <m/>
    <m/>
    <n v="1000"/>
    <s v="Delhi"/>
    <s v="Hariyana"/>
    <m/>
    <s v="Shultanpur metro"/>
    <s v="Rewadi"/>
    <n v="80"/>
    <n v="6000"/>
    <m/>
    <n v="87"/>
    <m/>
    <m/>
    <x v="5"/>
    <s v="NCR"/>
    <s v="Abhishek Srivastava"/>
    <n v="12"/>
  </r>
  <r>
    <d v="2023-08-25T11:06:48"/>
    <x v="74"/>
    <x v="2"/>
    <x v="9"/>
    <n v="11"/>
    <x v="1"/>
    <n v="7217655173"/>
    <n v="350"/>
    <s v="Hardware"/>
    <s v="Dr fixit"/>
    <s v="Nill"/>
    <n v="1500"/>
    <m/>
    <m/>
    <m/>
    <s v="Sector 51"/>
    <s v="Iffco chouk"/>
    <n v="38"/>
    <s v="Iffco chouk"/>
    <m/>
    <m/>
    <m/>
    <s v="kajalvimal444@gmail.com"/>
    <x v="5"/>
    <s v="NCR"/>
    <s v="Abhishek Srivastava"/>
    <m/>
  </r>
  <r>
    <d v="2023-08-25T20:13:25"/>
    <x v="75"/>
    <x v="2"/>
    <x v="9"/>
    <m/>
    <x v="35"/>
    <m/>
    <n v="500"/>
    <s v="Dowry Articles"/>
    <m/>
    <m/>
    <n v="200"/>
    <s v="Kanpur"/>
    <s v="Kanpur"/>
    <m/>
    <s v="Kalyanpur"/>
    <s v="Shivrajpur"/>
    <n v="35"/>
    <n v="1850"/>
    <m/>
    <n v="51"/>
    <m/>
    <m/>
    <x v="4"/>
    <s v="Kanpur"/>
    <s v="Rahul Rai"/>
    <n v="85"/>
  </r>
  <r>
    <d v="2023-08-25T20:16:39"/>
    <x v="75"/>
    <x v="2"/>
    <x v="9"/>
    <m/>
    <x v="65"/>
    <m/>
    <n v="500"/>
    <s v="Carton"/>
    <m/>
    <m/>
    <n v="50"/>
    <s v="Kanpur"/>
    <s v="Kanpur"/>
    <m/>
    <s v="Jareeb Choki"/>
    <s v="Transport Nagar"/>
    <n v="4"/>
    <n v="400"/>
    <m/>
    <n v="149"/>
    <m/>
    <m/>
    <x v="6"/>
    <s v="Kanpur"/>
    <s v="Rahul Rai"/>
    <n v="358"/>
  </r>
  <r>
    <d v="2023-08-25T23:58:23"/>
    <x v="75"/>
    <x v="2"/>
    <x v="9"/>
    <m/>
    <x v="15"/>
    <n v="8505803872"/>
    <n v="55"/>
    <s v="furniture"/>
    <m/>
    <m/>
    <n v="100"/>
    <s v="Up"/>
    <s v="DELHI"/>
    <m/>
    <s v="SITE IV UP"/>
    <s v="AZADPUR"/>
    <n v="45"/>
    <n v="1000"/>
    <m/>
    <n v="75"/>
    <m/>
    <m/>
    <x v="3"/>
    <s v="Ghaziabad"/>
    <s v="Abhishek Srivastava"/>
    <n v="46"/>
  </r>
  <r>
    <d v="2023-08-26T07:00:08"/>
    <x v="75"/>
    <x v="2"/>
    <x v="9"/>
    <m/>
    <x v="73"/>
    <n v="9215617027"/>
    <n v="650"/>
    <s v="Paint"/>
    <m/>
    <m/>
    <n v="350"/>
    <s v="Gurgaon"/>
    <s v="Gurgaon"/>
    <m/>
    <s v="Sikanderpur to dasai"/>
    <s v="Sec 10 to sohna"/>
    <n v="60"/>
    <n v="4100"/>
    <m/>
    <n v="19"/>
    <m/>
    <m/>
    <x v="2"/>
    <s v="Gurgaon"/>
    <s v="Abhishek Srivastava"/>
    <n v="30"/>
  </r>
  <r>
    <d v="2023-08-26T08:21:49"/>
    <x v="75"/>
    <x v="2"/>
    <x v="9"/>
    <m/>
    <x v="5"/>
    <m/>
    <n v="600"/>
    <s v="Plywood"/>
    <m/>
    <m/>
    <n v="100"/>
    <s v="Up"/>
    <s v="Up"/>
    <m/>
    <s v="Saite 4 shahibabad"/>
    <s v="Noida sector 9"/>
    <n v="15"/>
    <n v="1000"/>
    <m/>
    <n v="38"/>
    <m/>
    <m/>
    <x v="0"/>
    <s v="Delhi"/>
    <s v="Abhishek Srivastava"/>
    <n v="11"/>
  </r>
  <r>
    <d v="2023-08-25T12:06:04"/>
    <x v="75"/>
    <x v="2"/>
    <x v="9"/>
    <m/>
    <x v="76"/>
    <n v="9310846382"/>
    <n v="350"/>
    <s v="Steal product"/>
    <m/>
    <m/>
    <n v="150"/>
    <s v="Faridabad"/>
    <s v="Delhi"/>
    <m/>
    <s v="15/5, Escort, matura road, faridabad"/>
    <s v="Okhla phase 1, new Delhi"/>
    <n v="25"/>
    <n v="1500"/>
    <m/>
    <n v="159"/>
    <m/>
    <m/>
    <x v="7"/>
    <s v="Faridabad"/>
    <s v="Abhishek Srivastava"/>
    <n v="329"/>
  </r>
  <r>
    <d v="2023-08-26T20:09:24"/>
    <x v="76"/>
    <x v="2"/>
    <x v="9"/>
    <m/>
    <x v="35"/>
    <m/>
    <n v="1000"/>
    <s v="4 Fridge"/>
    <m/>
    <m/>
    <n v="50"/>
    <s v="Kanpur"/>
    <s v="Kanpur"/>
    <m/>
    <s v="Dada Nagar"/>
    <s v="Kalyanpur"/>
    <n v="7"/>
    <n v="500"/>
    <m/>
    <n v="50"/>
    <m/>
    <m/>
    <x v="4"/>
    <s v="Kanpur"/>
    <s v="Rahul Rai"/>
    <n v="26"/>
  </r>
  <r>
    <d v="2023-08-26T20:13:18"/>
    <x v="76"/>
    <x v="2"/>
    <x v="9"/>
    <m/>
    <x v="50"/>
    <m/>
    <n v="100"/>
    <s v="Dining Table"/>
    <m/>
    <m/>
    <n v="50"/>
    <s v="Kanpur"/>
    <s v="Kanpur"/>
    <m/>
    <s v="Kalyanpur"/>
    <s v="Nawabganj"/>
    <n v="5"/>
    <n v="500"/>
    <m/>
    <n v="114"/>
    <m/>
    <m/>
    <x v="4"/>
    <s v="Kanpur"/>
    <s v="Rahul Rai"/>
    <n v="27"/>
  </r>
  <r>
    <d v="2023-08-26T20:18:07"/>
    <x v="76"/>
    <x v="2"/>
    <x v="9"/>
    <m/>
    <x v="77"/>
    <m/>
    <n v="4000"/>
    <s v="4 Ton Ply"/>
    <m/>
    <m/>
    <n v="150"/>
    <s v="Kanpur"/>
    <s v="Kanpur"/>
    <m/>
    <s v="Kalyanpur"/>
    <s v="Bhauti"/>
    <n v="8"/>
    <n v="1600"/>
    <m/>
    <n v="53"/>
    <m/>
    <m/>
    <x v="4"/>
    <s v="Kanpur"/>
    <s v="Rahul Rai"/>
    <n v="50"/>
  </r>
  <r>
    <d v="2023-08-26T21:21:41"/>
    <x v="76"/>
    <x v="2"/>
    <x v="9"/>
    <m/>
    <x v="78"/>
    <n v="7210710777"/>
    <n v="400"/>
    <s v="Rubber products"/>
    <m/>
    <m/>
    <n v="100"/>
    <s v="Faridabad"/>
    <s v="Faridabad"/>
    <m/>
    <s v="Plot no. 76, sector 32 faridabad"/>
    <s v="Shop no 12/2, chawla colony, ballabhgarh faridabad"/>
    <n v="13"/>
    <n v="900"/>
    <m/>
    <n v="158"/>
    <m/>
    <m/>
    <x v="7"/>
    <s v="Faridabad"/>
    <s v="Abhishek Srivastava"/>
    <n v="329"/>
  </r>
  <r>
    <d v="2023-08-27T00:00:11"/>
    <x v="76"/>
    <x v="2"/>
    <x v="9"/>
    <m/>
    <x v="5"/>
    <m/>
    <n v="500"/>
    <s v="Sheet"/>
    <m/>
    <m/>
    <n v="100"/>
    <s v="Up"/>
    <s v="Delhi"/>
    <m/>
    <s v="Saite 4 shahibabad"/>
    <s v="Kirti nagar"/>
    <n v="36"/>
    <n v="1200"/>
    <m/>
    <n v="38"/>
    <m/>
    <m/>
    <x v="0"/>
    <s v="Delhi"/>
    <s v="Abhishek Srivastava"/>
    <n v="11"/>
  </r>
  <r>
    <d v="2023-08-27T09:32:23"/>
    <x v="76"/>
    <x v="2"/>
    <x v="9"/>
    <m/>
    <x v="73"/>
    <n v="9216617027"/>
    <n v="750"/>
    <s v="Cement"/>
    <m/>
    <m/>
    <n v="400"/>
    <s v="Gurgaon"/>
    <s v="Noida"/>
    <m/>
    <s v="Sikanderpur to Noida"/>
    <s v="Basai to Dlf"/>
    <n v="80"/>
    <n v="4000"/>
    <m/>
    <n v="19"/>
    <m/>
    <m/>
    <x v="2"/>
    <s v="Gurgaon"/>
    <s v="Abhishek Srivastava"/>
    <n v="16"/>
  </r>
  <r>
    <d v="2023-08-28T10:43:05"/>
    <x v="76"/>
    <x v="2"/>
    <x v="9"/>
    <m/>
    <x v="30"/>
    <n v="7428784555"/>
    <n v="300"/>
    <s v="Luxury furniture"/>
    <m/>
    <m/>
    <n v="850"/>
    <s v="Delhi"/>
    <s v="Haryana"/>
    <m/>
    <s v="Sultanpur South delhi"/>
    <s v="Mahendragarh"/>
    <n v="120"/>
    <n v="9000"/>
    <m/>
    <n v="87"/>
    <m/>
    <m/>
    <x v="5"/>
    <s v="NCR"/>
    <s v="Abhishek Srivastava"/>
    <n v="81"/>
  </r>
  <r>
    <d v="2023-08-28T10:41:38"/>
    <x v="76"/>
    <x v="2"/>
    <x v="9"/>
    <m/>
    <x v="15"/>
    <n v="8505803872"/>
    <n v="80"/>
    <s v="Steel"/>
    <m/>
    <m/>
    <n v="50"/>
    <s v="Up"/>
    <s v="Delhi"/>
    <m/>
    <s v="Shaheed Nagar"/>
    <s v="Kasmiri gate"/>
    <n v="18"/>
    <n v="500"/>
    <m/>
    <n v="75"/>
    <m/>
    <m/>
    <x v="3"/>
    <s v="Ghaziabad"/>
    <s v="Abhishek Srivastava"/>
    <n v="46"/>
  </r>
  <r>
    <d v="2023-08-28T10:42:52"/>
    <x v="76"/>
    <x v="2"/>
    <x v="9"/>
    <m/>
    <x v="15"/>
    <n v="8505803872"/>
    <n v="450"/>
    <s v="Steel"/>
    <m/>
    <m/>
    <n v="450"/>
    <s v="Delhi"/>
    <s v="Paipay6"/>
    <m/>
    <s v="Jhilmil"/>
    <s v="Pabipat"/>
    <n v="104"/>
    <n v="4500"/>
    <m/>
    <n v="75"/>
    <m/>
    <m/>
    <x v="3"/>
    <s v="Ghaziabad"/>
    <s v="Abhishek Srivastava"/>
    <n v="46"/>
  </r>
  <r>
    <d v="2023-08-28T10:44:17"/>
    <x v="76"/>
    <x v="2"/>
    <x v="9"/>
    <m/>
    <x v="79"/>
    <n v="8505803872"/>
    <n v="99"/>
    <s v="Cement"/>
    <m/>
    <m/>
    <n v="100"/>
    <s v="Delhi"/>
    <s v="Delhi"/>
    <m/>
    <s v="Jhilmil"/>
    <s v="Azadpur"/>
    <n v="34"/>
    <n v="1000"/>
    <m/>
    <n v="166"/>
    <m/>
    <m/>
    <x v="3"/>
    <s v="Ghaziabad"/>
    <s v="Abhishek Srivastava"/>
    <n v="46"/>
  </r>
  <r>
    <d v="2023-08-28T10:45:37"/>
    <x v="76"/>
    <x v="2"/>
    <x v="9"/>
    <m/>
    <x v="79"/>
    <n v="8505803872"/>
    <n v="350"/>
    <s v="Cement"/>
    <m/>
    <m/>
    <n v="150"/>
    <s v="Delhi"/>
    <s v="Delhi"/>
    <m/>
    <s v="Jhilmil"/>
    <s v="Shalimar bagh"/>
    <n v="50"/>
    <n v="1500"/>
    <m/>
    <n v="166"/>
    <m/>
    <m/>
    <x v="3"/>
    <s v="Ghaziabad"/>
    <s v="Abhishek Srivastava"/>
    <n v="46"/>
  </r>
  <r>
    <d v="2023-08-28T10:46:53"/>
    <x v="76"/>
    <x v="2"/>
    <x v="9"/>
    <m/>
    <x v="15"/>
    <n v="8505803872"/>
    <n v="100"/>
    <s v="Steel"/>
    <m/>
    <m/>
    <n v="50"/>
    <s v="Delhi"/>
    <s v="Delhi"/>
    <m/>
    <s v="Kashmiri gate"/>
    <s v="Jhilmil"/>
    <n v="18"/>
    <n v="500"/>
    <m/>
    <n v="75"/>
    <m/>
    <m/>
    <x v="3"/>
    <s v="Ghaziabad"/>
    <s v="Abhishek Srivastava"/>
    <n v="46"/>
  </r>
  <r>
    <d v="2023-08-28T10:48:15"/>
    <x v="76"/>
    <x v="2"/>
    <x v="9"/>
    <m/>
    <x v="15"/>
    <n v="8505803872"/>
    <n v="500"/>
    <s v="Steel"/>
    <m/>
    <m/>
    <n v="100"/>
    <s v="Delhi"/>
    <s v="Up"/>
    <m/>
    <s v="Azadpur"/>
    <s v="Shahhed nagar"/>
    <n v="39"/>
    <n v="1000"/>
    <m/>
    <n v="75"/>
    <m/>
    <m/>
    <x v="3"/>
    <s v="Ghaziabad"/>
    <s v="Abhishek Srivastava"/>
    <n v="46"/>
  </r>
  <r>
    <d v="2023-08-28T11:04:04"/>
    <x v="76"/>
    <x v="2"/>
    <x v="9"/>
    <m/>
    <x v="68"/>
    <n v="8840283211"/>
    <n v="10"/>
    <s v="Glass"/>
    <m/>
    <m/>
    <n v="100"/>
    <s v="Kanpur"/>
    <s v="Kanpur"/>
    <m/>
    <s v="Ram krishna nagar"/>
    <s v="Maswanpur"/>
    <n v="5"/>
    <n v="400"/>
    <m/>
    <n v="146"/>
    <m/>
    <m/>
    <x v="6"/>
    <s v="Kanpur"/>
    <s v="Rahul Rai"/>
    <n v="100"/>
  </r>
  <r>
    <d v="2023-08-28T01:18:42"/>
    <x v="77"/>
    <x v="2"/>
    <x v="9"/>
    <m/>
    <x v="15"/>
    <n v="8505803872"/>
    <n v="750"/>
    <s v="Furniture"/>
    <m/>
    <m/>
    <n v="500"/>
    <s v="Delhi"/>
    <s v="Haryana"/>
    <m/>
    <s v="Jhilmil"/>
    <s v="Azadpur"/>
    <n v="101"/>
    <n v="5000"/>
    <m/>
    <n v="75"/>
    <m/>
    <m/>
    <x v="3"/>
    <s v="Ghaziabad"/>
    <s v="Abhishek Srivastava"/>
    <n v="46"/>
  </r>
  <r>
    <d v="2023-08-28T07:04:22"/>
    <x v="77"/>
    <x v="2"/>
    <x v="9"/>
    <m/>
    <x v="21"/>
    <n v="7073735780"/>
    <n v="1200"/>
    <s v="Hardware"/>
    <m/>
    <m/>
    <n v="450"/>
    <s v="Gurgaon"/>
    <s v="Haryana"/>
    <m/>
    <s v="Sikanderpur"/>
    <s v="Rohtak"/>
    <n v="95"/>
    <n v="4200"/>
    <m/>
    <n v="31"/>
    <m/>
    <m/>
    <x v="2"/>
    <s v="Gurgaon"/>
    <s v="Abhishek Srivastava"/>
    <n v="32"/>
  </r>
  <r>
    <d v="2023-08-28T10:12:04"/>
    <x v="77"/>
    <x v="2"/>
    <x v="9"/>
    <n v="38"/>
    <x v="5"/>
    <s v="."/>
    <n v="300"/>
    <s v="Other"/>
    <s v="Sheet"/>
    <s v="."/>
    <n v="800"/>
    <m/>
    <m/>
    <s v="Avanish Kumar"/>
    <s v="Saite 4 shahibabad"/>
    <s v="Pitampura"/>
    <n v="27"/>
    <s v="Sahibabad"/>
    <m/>
    <m/>
    <m/>
    <s v="avanishsingh442@gmail.com"/>
    <x v="0"/>
    <s v="NCR"/>
    <s v="Abhishek Srivastava"/>
    <m/>
  </r>
  <r>
    <d v="2023-08-28T19:37:01"/>
    <x v="78"/>
    <x v="2"/>
    <x v="9"/>
    <m/>
    <x v="80"/>
    <n v="6306191477"/>
    <n v="100"/>
    <s v="Furniture"/>
    <m/>
    <m/>
    <n v="100"/>
    <s v="Kanpur"/>
    <s v="Kanpur"/>
    <m/>
    <s v="Lenin park"/>
    <s v="Chakeri"/>
    <n v="14"/>
    <n v="1000"/>
    <m/>
    <n v="147"/>
    <m/>
    <m/>
    <x v="6"/>
    <s v="Kanpur"/>
    <s v="Rahul Rai"/>
    <n v="403"/>
  </r>
  <r>
    <d v="2023-08-28T21:03:32"/>
    <x v="78"/>
    <x v="2"/>
    <x v="9"/>
    <m/>
    <x v="78"/>
    <n v="7210710777"/>
    <n v="1200"/>
    <s v="Rubber products"/>
    <m/>
    <m/>
    <n v="250"/>
    <s v="Faridabad"/>
    <s v="Gurugram"/>
    <m/>
    <s v="Shop no. 47, SFC Faridabad"/>
    <s v="Plot no. 667, udyog vihar phase 2, gurugram"/>
    <n v="42"/>
    <n v="2500"/>
    <m/>
    <n v="158"/>
    <m/>
    <m/>
    <x v="7"/>
    <s v="Faridabad"/>
    <s v="Abhishek Srivastava"/>
    <n v="329"/>
  </r>
  <r>
    <d v="2023-08-28T21:06:09"/>
    <x v="78"/>
    <x v="2"/>
    <x v="9"/>
    <m/>
    <x v="81"/>
    <n v="9310846382"/>
    <n v="300"/>
    <s v="Steal product"/>
    <m/>
    <m/>
    <n v="150"/>
    <s v="Faridabad"/>
    <s v="Faridabad"/>
    <m/>
    <s v="Plot no. 764, sector 32 faridabad haryana"/>
    <s v="Shop no. 66, Bhudatt colony, faridabad haryana"/>
    <n v="20"/>
    <n v="1500"/>
    <m/>
    <n v="159"/>
    <m/>
    <m/>
    <x v="7"/>
    <s v="Faridabad"/>
    <s v="Abhishek Srivastava"/>
    <n v="329"/>
  </r>
  <r>
    <d v="2023-08-28T22:44:38"/>
    <x v="78"/>
    <x v="2"/>
    <x v="9"/>
    <m/>
    <x v="51"/>
    <m/>
    <n v="4000"/>
    <s v="Furniture"/>
    <m/>
    <m/>
    <n v="259"/>
    <s v="Kanpur"/>
    <s v="Kanpur"/>
    <m/>
    <s v="Kalyanpur"/>
    <s v="Kidawai nagar"/>
    <n v="15"/>
    <n v="2500"/>
    <m/>
    <n v="50"/>
    <m/>
    <m/>
    <x v="4"/>
    <s v="Kanpur"/>
    <s v="Rahul Rai"/>
    <n v="50"/>
  </r>
  <r>
    <d v="2023-08-28T23:02:29"/>
    <x v="78"/>
    <x v="2"/>
    <x v="9"/>
    <m/>
    <x v="5"/>
    <m/>
    <n v="800"/>
    <s v="Sheet"/>
    <m/>
    <m/>
    <n v="150"/>
    <s v="Up"/>
    <s v="Delhi"/>
    <m/>
    <s v="Sahibabad"/>
    <s v="Kirti nagar"/>
    <n v="26"/>
    <n v="1500"/>
    <m/>
    <n v="38"/>
    <m/>
    <m/>
    <x v="0"/>
    <s v="Delhi"/>
    <s v="Abhishek Srivastava"/>
    <n v="11"/>
  </r>
  <r>
    <d v="2023-08-28T23:04:12"/>
    <x v="78"/>
    <x v="2"/>
    <x v="9"/>
    <m/>
    <x v="4"/>
    <m/>
    <n v="1000"/>
    <s v="Furniture"/>
    <m/>
    <m/>
    <n v="200"/>
    <s v="Up"/>
    <s v="Up"/>
    <m/>
    <s v="Rajendra nagar"/>
    <s v="Pari chowk"/>
    <n v="40"/>
    <n v="2000"/>
    <m/>
    <n v="37"/>
    <m/>
    <m/>
    <x v="0"/>
    <s v="Delhi"/>
    <s v="Abhishek Srivastava"/>
    <n v="12"/>
  </r>
  <r>
    <d v="2023-08-28T23:05:28"/>
    <x v="78"/>
    <x v="2"/>
    <x v="9"/>
    <m/>
    <x v="5"/>
    <m/>
    <n v="700"/>
    <s v="Plywood"/>
    <m/>
    <m/>
    <n v="150"/>
    <s v="Up"/>
    <s v="Up"/>
    <m/>
    <s v="Saite 4 shahibabad"/>
    <s v="Noida extension"/>
    <n v="26"/>
    <n v="1500"/>
    <m/>
    <n v="38"/>
    <m/>
    <m/>
    <x v="0"/>
    <s v="Delhi"/>
    <s v="Abhishek Srivastava"/>
    <n v="11"/>
  </r>
  <r>
    <d v="2023-08-29T00:06:37"/>
    <x v="78"/>
    <x v="2"/>
    <x v="9"/>
    <m/>
    <x v="15"/>
    <n v="8505803872"/>
    <n v="550"/>
    <s v="steel"/>
    <m/>
    <m/>
    <n v="150"/>
    <s v="Delhi"/>
    <s v="delhi"/>
    <m/>
    <s v="jhilmil"/>
    <s v="shalimar bagh"/>
    <n v="45"/>
    <n v="1500"/>
    <m/>
    <n v="75"/>
    <m/>
    <m/>
    <x v="3"/>
    <s v="Ghaziabad"/>
    <s v="Abhishek Srivastava"/>
    <n v="46"/>
  </r>
  <r>
    <d v="2023-08-29T00:10:15"/>
    <x v="78"/>
    <x v="2"/>
    <x v="9"/>
    <m/>
    <x v="79"/>
    <n v="9875645162"/>
    <n v="120"/>
    <s v="CEMENT"/>
    <m/>
    <m/>
    <n v="50"/>
    <s v="Delhi"/>
    <s v="DELHI"/>
    <m/>
    <s v="KRITI NAGAR DELHI"/>
    <s v="SHADIPUR METRO"/>
    <n v="10"/>
    <n v="500"/>
    <m/>
    <n v="160"/>
    <m/>
    <m/>
    <x v="3"/>
    <s v="Ghaziabad"/>
    <s v="Abhishek Srivastava"/>
    <n v="46"/>
  </r>
  <r>
    <d v="2023-08-29T00:13:45"/>
    <x v="78"/>
    <x v="2"/>
    <x v="9"/>
    <m/>
    <x v="44"/>
    <n v="9878456776"/>
    <n v="550"/>
    <s v="DRUM ROLL"/>
    <m/>
    <m/>
    <n v="120"/>
    <s v="Delhi"/>
    <s v="HARYANA"/>
    <m/>
    <s v="NARELA"/>
    <s v="UDYOG VIHAR GURUGRAM"/>
    <n v="60"/>
    <n v="1200"/>
    <m/>
    <n v="166"/>
    <m/>
    <m/>
    <x v="3"/>
    <s v="Ghaziabad"/>
    <s v="Abhishek Srivastava"/>
    <n v="46"/>
  </r>
  <r>
    <d v="2023-08-29T00:14:52"/>
    <x v="78"/>
    <x v="2"/>
    <x v="9"/>
    <m/>
    <x v="44"/>
    <n v="9878784560"/>
    <n v="300"/>
    <s v="STEEL"/>
    <m/>
    <m/>
    <n v="45"/>
    <s v="Delhi"/>
    <s v="DELHI"/>
    <m/>
    <s v="AZADPUR MANDI"/>
    <s v="KASHMIRI GATE"/>
    <n v="34"/>
    <n v="450"/>
    <m/>
    <n v="166"/>
    <m/>
    <m/>
    <x v="3"/>
    <s v="Ghaziabad"/>
    <s v="Abhishek Srivastava"/>
    <n v="46"/>
  </r>
  <r>
    <d v="2023-08-29T00:16:07"/>
    <x v="78"/>
    <x v="2"/>
    <x v="9"/>
    <m/>
    <x v="44"/>
    <n v="8785745610"/>
    <n v="400"/>
    <s v="STEEL"/>
    <m/>
    <m/>
    <n v="80"/>
    <s v="Delhi"/>
    <s v="DELHI"/>
    <m/>
    <s v="JHILMIL"/>
    <s v="CIVIL LINES DELHI"/>
    <n v="34"/>
    <n v="800"/>
    <m/>
    <n v="166"/>
    <m/>
    <m/>
    <x v="3"/>
    <s v="Ghaziabad"/>
    <s v="Abhishek Srivastava"/>
    <n v="46"/>
  </r>
  <r>
    <d v="2023-08-29T00:17:31"/>
    <x v="78"/>
    <x v="2"/>
    <x v="9"/>
    <m/>
    <x v="74"/>
    <n v="8790956719"/>
    <n v="550"/>
    <s v="STEEL"/>
    <m/>
    <m/>
    <n v="120"/>
    <s v="Up"/>
    <s v="DELHI"/>
    <m/>
    <s v="SITE IV SAHIBABAD"/>
    <s v="ROHINI SEC 20"/>
    <n v="50"/>
    <n v="1200"/>
    <m/>
    <n v="167"/>
    <m/>
    <m/>
    <x v="3"/>
    <s v="Ghaziabad"/>
    <s v="Abhishek Srivastava"/>
    <n v="46"/>
  </r>
  <r>
    <d v="2023-08-29T00:18:41"/>
    <x v="78"/>
    <x v="2"/>
    <x v="9"/>
    <m/>
    <x v="15"/>
    <n v="8505803872"/>
    <n v="250"/>
    <s v="CEMENT"/>
    <m/>
    <m/>
    <n v="50"/>
    <s v="Delhi"/>
    <s v="DELHI"/>
    <m/>
    <s v="KASHMIRI GATE"/>
    <s v="JHILMIL"/>
    <n v="22"/>
    <n v="500"/>
    <m/>
    <n v="75"/>
    <m/>
    <m/>
    <x v="3"/>
    <s v="Ghaziabad"/>
    <s v="Abhishek Srivastava"/>
    <n v="46"/>
  </r>
  <r>
    <d v="2023-08-29T00:20:13"/>
    <x v="78"/>
    <x v="2"/>
    <x v="9"/>
    <m/>
    <x v="44"/>
    <n v="9878745610"/>
    <n v="550"/>
    <s v="STEEL GATE"/>
    <m/>
    <m/>
    <n v="150"/>
    <s v="HARYANA"/>
    <s v="DELHI"/>
    <m/>
    <s v="UDYOG VIHAR GURUGRAN"/>
    <s v="ROHINI SEC 20"/>
    <n v="55"/>
    <n v="1500"/>
    <m/>
    <n v="166"/>
    <m/>
    <m/>
    <x v="3"/>
    <s v="Ghaziabad"/>
    <s v="Abhishek Srivastava"/>
    <n v="46"/>
  </r>
  <r>
    <d v="2023-08-29T00:21:13"/>
    <x v="78"/>
    <x v="2"/>
    <x v="9"/>
    <m/>
    <x v="74"/>
    <n v="8758745610"/>
    <n v="550"/>
    <s v="STEEL DRUM"/>
    <m/>
    <m/>
    <n v="100"/>
    <s v="Delhi"/>
    <s v="DELHI"/>
    <m/>
    <s v="AZADPUR MANDI"/>
    <s v="JHILMIL"/>
    <n v="34"/>
    <n v="1000"/>
    <m/>
    <n v="167"/>
    <m/>
    <m/>
    <x v="3"/>
    <s v="Ghaziabad"/>
    <s v="Abhishek Srivastava"/>
    <n v="46"/>
  </r>
  <r>
    <d v="2023-08-29T00:23:05"/>
    <x v="78"/>
    <x v="2"/>
    <x v="9"/>
    <m/>
    <x v="74"/>
    <n v="8798373410"/>
    <n v="500"/>
    <s v="STEEL FURNITURE"/>
    <m/>
    <m/>
    <n v="220"/>
    <s v="Up"/>
    <s v="UP"/>
    <m/>
    <s v="SITE IV SAHIBABAD"/>
    <s v="MURABABAD UP"/>
    <n v="77"/>
    <n v="2200"/>
    <m/>
    <n v="167"/>
    <m/>
    <m/>
    <x v="3"/>
    <s v="Ghaziabad"/>
    <s v="Abhishek Srivastava"/>
    <n v="46"/>
  </r>
  <r>
    <d v="2023-08-29T09:07:16"/>
    <x v="78"/>
    <x v="2"/>
    <x v="9"/>
    <m/>
    <x v="16"/>
    <n v="9319409316"/>
    <n v="400"/>
    <s v="Bathroom fittings"/>
    <m/>
    <m/>
    <n v="700"/>
    <s v="Gurgaon"/>
    <s v="UP"/>
    <m/>
    <s v="Sikanderpur"/>
    <s v="Rampur"/>
    <n v="211"/>
    <n v="7500"/>
    <m/>
    <n v="18"/>
    <m/>
    <m/>
    <x v="2"/>
    <s v="Gurgaon"/>
    <s v="Abhishek Srivastava"/>
    <n v="30"/>
  </r>
  <r>
    <d v="2023-08-29T10:53:31"/>
    <x v="78"/>
    <x v="2"/>
    <x v="9"/>
    <m/>
    <x v="30"/>
    <n v="7428784555"/>
    <n v="1000"/>
    <s v="Luxury furniture"/>
    <m/>
    <m/>
    <n v="1200"/>
    <s v="Delhi"/>
    <s v="Haryana"/>
    <m/>
    <s v="Sultanpur metro"/>
    <s v="Mahendragarh"/>
    <n v="120"/>
    <n v="9500"/>
    <m/>
    <n v="87"/>
    <m/>
    <m/>
    <x v="5"/>
    <s v="NCR"/>
    <s v="Abhishek Srivastava"/>
    <n v="42"/>
  </r>
  <r>
    <d v="2023-08-29T11:33:45"/>
    <x v="78"/>
    <x v="2"/>
    <x v="9"/>
    <m/>
    <x v="68"/>
    <n v="8840283211"/>
    <n v="90"/>
    <s v="sheet and glass"/>
    <m/>
    <m/>
    <n v="100"/>
    <s v="Kanpur"/>
    <s v="Kanpur"/>
    <m/>
    <s v="R.k. nagar"/>
    <s v="Rama devi"/>
    <n v="12"/>
    <n v="1000"/>
    <m/>
    <n v="146"/>
    <m/>
    <m/>
    <x v="6"/>
    <s v="Kanpur"/>
    <s v="Rahul Rai"/>
    <n v="0"/>
  </r>
  <r>
    <d v="2023-08-29T21:03:25"/>
    <x v="79"/>
    <x v="2"/>
    <x v="9"/>
    <m/>
    <x v="72"/>
    <n v="7210710777"/>
    <n v="850"/>
    <s v="Rubber products"/>
    <m/>
    <m/>
    <n v="250"/>
    <s v="Faridabad"/>
    <s v="Gurgaon"/>
    <m/>
    <s v="Faridabad"/>
    <s v="Gurgaon"/>
    <n v="40"/>
    <n v="2500"/>
    <m/>
    <n v="158"/>
    <m/>
    <m/>
    <x v="7"/>
    <s v="Faridabad"/>
    <s v="Abhishek Srivastava"/>
    <n v="329"/>
  </r>
  <r>
    <d v="2023-08-29T21:32:44"/>
    <x v="79"/>
    <x v="2"/>
    <x v="9"/>
    <m/>
    <x v="51"/>
    <m/>
    <n v="100"/>
    <s v="Furniture"/>
    <m/>
    <m/>
    <n v="70"/>
    <s v="Kanpur"/>
    <s v="Kanpur"/>
    <m/>
    <s v="Kalyanpur"/>
    <s v="Nawabganj"/>
    <n v="10"/>
    <n v="700"/>
    <m/>
    <n v="50"/>
    <m/>
    <m/>
    <x v="4"/>
    <s v="Kanpur"/>
    <s v="Rahul Rai"/>
    <n v="26"/>
  </r>
  <r>
    <d v="2023-08-29T21:43:39"/>
    <x v="79"/>
    <x v="2"/>
    <x v="9"/>
    <m/>
    <x v="82"/>
    <m/>
    <n v="300"/>
    <s v="House hold"/>
    <m/>
    <m/>
    <n v="70"/>
    <s v="Kanpur"/>
    <s v="Kanpur"/>
    <m/>
    <s v="Kalyanpur"/>
    <s v="Govind Nagar"/>
    <n v="5"/>
    <n v="700"/>
    <m/>
    <n v="120"/>
    <m/>
    <m/>
    <x v="4"/>
    <s v="Kanpur"/>
    <s v="Rahul Rai"/>
    <n v="31"/>
  </r>
  <r>
    <d v="2023-08-29T22:36:14"/>
    <x v="79"/>
    <x v="2"/>
    <x v="9"/>
    <m/>
    <x v="79"/>
    <n v="9878912309"/>
    <n v="550"/>
    <s v="Steel drum"/>
    <m/>
    <m/>
    <n v="200"/>
    <s v="Up"/>
    <s v="Delhi"/>
    <m/>
    <s v="Site IV Sahibabad"/>
    <s v="Narela"/>
    <n v="55"/>
    <n v="2000"/>
    <m/>
    <n v="166"/>
    <m/>
    <m/>
    <x v="3"/>
    <s v="Ghaziabad"/>
    <s v="Abhishek Srivastava"/>
    <n v="46"/>
  </r>
  <r>
    <d v="2023-08-30T13:54:45"/>
    <x v="79"/>
    <x v="2"/>
    <x v="9"/>
    <m/>
    <x v="1"/>
    <n v="9999999999"/>
    <n v="580"/>
    <s v="Dr. fixit"/>
    <m/>
    <m/>
    <n v="300"/>
    <s v="Gurgaon"/>
    <s v="Up"/>
    <m/>
    <s v="Manesar"/>
    <s v="Noida"/>
    <n v="106"/>
    <n v="2500"/>
    <m/>
    <n v="11"/>
    <m/>
    <m/>
    <x v="2"/>
    <s v="Gurgaon"/>
    <s v="Abhishek Srivastava"/>
    <n v="30"/>
  </r>
  <r>
    <d v="2023-08-30T14:02:07"/>
    <x v="79"/>
    <x v="2"/>
    <x v="9"/>
    <m/>
    <x v="73"/>
    <n v="9215617027"/>
    <n v="500"/>
    <s v="Paint"/>
    <m/>
    <m/>
    <n v="500"/>
    <s v="Gurgaon"/>
    <s v="Haryana"/>
    <m/>
    <s v="sikanderpur"/>
    <s v="Jhajjar"/>
    <n v="65"/>
    <n v="4500"/>
    <m/>
    <n v="19"/>
    <m/>
    <m/>
    <x v="2"/>
    <s v="Gurgaon"/>
    <s v="Abhishek Srivastava"/>
    <n v="31"/>
  </r>
  <r>
    <d v="2023-08-30T13:46:26"/>
    <x v="79"/>
    <x v="2"/>
    <x v="9"/>
    <n v="38"/>
    <x v="5"/>
    <s v="."/>
    <n v="300"/>
    <s v="Other"/>
    <s v="Sheet"/>
    <s v="."/>
    <n v="1300"/>
    <m/>
    <m/>
    <s v="Avinish kumar"/>
    <s v="Saite 4"/>
    <s v="Faridabad Nilam chok"/>
    <n v="36"/>
    <s v="Sahibabad"/>
    <m/>
    <m/>
    <m/>
    <s v="avanishsingh442@gmail.com"/>
    <x v="0"/>
    <s v="NCR"/>
    <s v="Abhishek Srivastava"/>
    <m/>
  </r>
  <r>
    <d v="2023-09-01T09:56:34"/>
    <x v="80"/>
    <x v="2"/>
    <x v="10"/>
    <m/>
    <x v="24"/>
    <n v="8851709860"/>
    <n v="500"/>
    <s v="Tiles"/>
    <m/>
    <m/>
    <n v="620"/>
    <s v="Gurgaon"/>
    <s v="Haryana"/>
    <m/>
    <s v="Sikanderpur"/>
    <s v="Neemrana"/>
    <n v="130"/>
    <n v="6500"/>
    <m/>
    <n v="16"/>
    <m/>
    <m/>
    <x v="2"/>
    <s v="NCR"/>
    <s v="Abhishek Srivastava"/>
    <n v="30"/>
  </r>
  <r>
    <d v="2023-08-31T22:39:48"/>
    <x v="80"/>
    <x v="2"/>
    <x v="10"/>
    <n v="38"/>
    <x v="5"/>
    <s v="."/>
    <n v="300"/>
    <s v="Other"/>
    <s v="Sheet"/>
    <s v=".."/>
    <n v="900"/>
    <m/>
    <m/>
    <s v="Avinish kumar"/>
    <s v="Saite 4 shahibabad"/>
    <s v="greater Noida Surajpur"/>
    <n v="30"/>
    <s v="Sahibabad"/>
    <m/>
    <m/>
    <m/>
    <s v="avanishsingh442@gmail.com"/>
    <x v="0"/>
    <s v="NCR"/>
    <s v="Abhishek Srivastava"/>
    <m/>
  </r>
  <r>
    <d v="2023-08-31T22:41:04"/>
    <x v="80"/>
    <x v="2"/>
    <x v="10"/>
    <n v="38"/>
    <x v="5"/>
    <s v="."/>
    <n v="300"/>
    <s v="Other"/>
    <s v="Sheet"/>
    <s v="."/>
    <n v="800"/>
    <m/>
    <m/>
    <s v="Avinish kumar"/>
    <s v="Saite 4"/>
    <s v="Paharganj"/>
    <n v="21"/>
    <s v="Sahibabad"/>
    <m/>
    <m/>
    <m/>
    <s v="avanishsingh442@gmail.com"/>
    <x v="0"/>
    <s v="NCR"/>
    <s v="Abhishek Srivastava"/>
    <m/>
  </r>
  <r>
    <d v="2023-08-14T10:56:26"/>
    <x v="63"/>
    <x v="2"/>
    <x v="7"/>
    <n v="11"/>
    <x v="83"/>
    <n v="9625446093"/>
    <n v="280"/>
    <s v="Sanitary"/>
    <s v="Dr fixit"/>
    <n v="0"/>
    <n v="1100"/>
    <m/>
    <m/>
    <m/>
    <s v="Sector 51"/>
    <s v="Vasant kunj"/>
    <n v="28"/>
    <s v="Vasant kunj"/>
    <m/>
    <m/>
    <m/>
    <m/>
    <x v="5"/>
    <s v="NCR"/>
    <s v="Abhishek Srivastava"/>
    <m/>
  </r>
  <r>
    <d v="2023-09-01T20:37:30"/>
    <x v="81"/>
    <x v="3"/>
    <x v="10"/>
    <n v="11"/>
    <x v="84"/>
    <s v="."/>
    <n v="500"/>
    <s v="Chemicals"/>
    <s v="Pidilite"/>
    <s v="."/>
    <n v="700"/>
    <m/>
    <m/>
    <s v="Avinish kumar"/>
    <s v="Sector 51"/>
    <s v="Saite 4 shahibabad"/>
    <n v="15"/>
    <s v="Sahibabad"/>
    <m/>
    <m/>
    <m/>
    <s v="avanishsingh442@gmail.com"/>
    <x v="0"/>
    <s v="NCR"/>
    <s v="Abhishek Srivastava"/>
    <m/>
  </r>
  <r>
    <d v="2023-09-01T20:38:40"/>
    <x v="81"/>
    <x v="3"/>
    <x v="10"/>
    <n v="38"/>
    <x v="5"/>
    <s v="."/>
    <n v="300"/>
    <s v="Other"/>
    <s v="Sheet"/>
    <s v="."/>
    <n v="800"/>
    <m/>
    <m/>
    <s v="Avinish kumar"/>
    <s v="Saite 4 shahibabad"/>
    <s v="Paharganj"/>
    <n v="21"/>
    <s v="Sahibabad"/>
    <m/>
    <m/>
    <m/>
    <s v="avanishsingh442@gmail.com"/>
    <x v="0"/>
    <s v="NCR"/>
    <s v="Abhishek Srivastava"/>
    <m/>
  </r>
  <r>
    <d v="2023-09-02T06:55:11"/>
    <x v="81"/>
    <x v="3"/>
    <x v="10"/>
    <m/>
    <x v="73"/>
    <n v="9215617027"/>
    <n v="1500"/>
    <s v="Paints"/>
    <m/>
    <m/>
    <n v="500"/>
    <s v="Gurgaon"/>
    <s v="Up"/>
    <m/>
    <s v="Sikanderpur"/>
    <s v="Rampur"/>
    <n v="156"/>
    <n v="5000"/>
    <m/>
    <n v="19"/>
    <m/>
    <m/>
    <x v="2"/>
    <s v="Gurgaon"/>
    <s v="Abhishek Srivastava"/>
    <n v="16"/>
  </r>
  <r>
    <d v="2023-09-02T09:17:14"/>
    <x v="81"/>
    <x v="3"/>
    <x v="10"/>
    <m/>
    <x v="15"/>
    <n v="8505803872"/>
    <n v="550"/>
    <s v="Steel"/>
    <m/>
    <m/>
    <n v="500"/>
    <s v="Delhi"/>
    <s v="Up"/>
    <m/>
    <s v="Jhilmil"/>
    <s v="Murabadabad"/>
    <n v="109"/>
    <n v="5000"/>
    <m/>
    <n v="75"/>
    <m/>
    <m/>
    <x v="3"/>
    <s v="Ghaziabad"/>
    <s v="Abhishek Srivastava"/>
    <n v="46"/>
  </r>
  <r>
    <d v="2023-09-02T09:19:22"/>
    <x v="81"/>
    <x v="3"/>
    <x v="10"/>
    <m/>
    <x v="15"/>
    <n v="8505803872"/>
    <n v="330"/>
    <s v="Steel"/>
    <m/>
    <m/>
    <n v="50"/>
    <s v="Deli"/>
    <s v="Delhi"/>
    <m/>
    <s v="Delhi"/>
    <s v="Azadpur"/>
    <n v="34"/>
    <n v="500"/>
    <m/>
    <n v="75"/>
    <m/>
    <m/>
    <x v="3"/>
    <s v="Ghaziabad"/>
    <s v="Abhishek Srivastava"/>
    <n v="46"/>
  </r>
  <r>
    <d v="2023-09-02T18:31:35"/>
    <x v="82"/>
    <x v="3"/>
    <x v="10"/>
    <m/>
    <x v="85"/>
    <m/>
    <n v="2000"/>
    <s v="PLYWOOD"/>
    <m/>
    <m/>
    <n v="50"/>
    <s v="Kanpur"/>
    <s v="Kanpur"/>
    <m/>
    <s v="AFIM KOTHI"/>
    <s v="Ramadevi"/>
    <n v="6"/>
    <n v="650"/>
    <m/>
    <n v="100"/>
    <m/>
    <m/>
    <x v="4"/>
    <s v="Kanpur"/>
    <s v="Rahul Rai"/>
    <n v="28"/>
  </r>
  <r>
    <d v="2023-09-02T18:34:15"/>
    <x v="82"/>
    <x v="3"/>
    <x v="10"/>
    <m/>
    <x v="86"/>
    <m/>
    <n v="40"/>
    <s v="Chair"/>
    <m/>
    <m/>
    <n v="50"/>
    <s v="Kanpur"/>
    <s v="Kanpur"/>
    <m/>
    <s v="Mall Road"/>
    <s v="Khalasi Line SBI"/>
    <n v="4"/>
    <n v="450"/>
    <m/>
    <n v="115"/>
    <m/>
    <m/>
    <x v="4"/>
    <s v="Kanpur"/>
    <s v="Rahul Rai"/>
    <n v="85"/>
  </r>
  <r>
    <d v="2023-09-02T18:38:09"/>
    <x v="82"/>
    <x v="3"/>
    <x v="10"/>
    <m/>
    <x v="87"/>
    <m/>
    <n v="1200"/>
    <s v="Welding Rod"/>
    <m/>
    <m/>
    <n v="70"/>
    <s v="Kanpur"/>
    <s v="Kanpur"/>
    <m/>
    <s v="Namak Factory Chauraha"/>
    <s v="Ghataghar"/>
    <n v="8"/>
    <n v="700"/>
    <m/>
    <n v="163"/>
    <m/>
    <m/>
    <x v="4"/>
    <s v="Kanpur"/>
    <s v="Rahul Rai"/>
    <n v="101"/>
  </r>
  <r>
    <d v="2023-09-04T06:39:28"/>
    <x v="82"/>
    <x v="3"/>
    <x v="10"/>
    <m/>
    <x v="88"/>
    <n v="8851709860"/>
    <n v="1500"/>
    <s v="Feeting items"/>
    <m/>
    <m/>
    <n v="300"/>
    <s v="Gurgaon"/>
    <s v="N c.r"/>
    <m/>
    <s v="Maneshar"/>
    <s v="Kritinagar"/>
    <n v="65"/>
    <n v="3000"/>
    <m/>
    <n v="39"/>
    <m/>
    <m/>
    <x v="2"/>
    <s v="Gurgaon"/>
    <s v="Abhishek Srivastava"/>
    <n v="32"/>
  </r>
  <r>
    <d v="2023-09-04T10:53:22"/>
    <x v="82"/>
    <x v="3"/>
    <x v="10"/>
    <n v="11"/>
    <x v="1"/>
    <n v="9625446093"/>
    <n v="450"/>
    <s v="Other"/>
    <s v="Dr fixit"/>
    <s v="No"/>
    <n v="1100"/>
    <m/>
    <m/>
    <s v="Abhishek Srivastava"/>
    <s v="Sector 51 noida"/>
    <s v="Vasant Kunj"/>
    <n v="28"/>
    <s v="Vasant Kunj"/>
    <m/>
    <m/>
    <m/>
    <s v="abhisheksrivastava0427@gmail.com"/>
    <x v="5"/>
    <s v="NCR"/>
    <s v="Abhishek Srivastava"/>
    <m/>
  </r>
  <r>
    <d v="2023-09-04T11:08:56"/>
    <x v="82"/>
    <x v="3"/>
    <x v="10"/>
    <n v="38"/>
    <x v="89"/>
    <s v="."/>
    <n v="200"/>
    <s v="Other"/>
    <s v="Sheet"/>
    <s v="."/>
    <n v="800"/>
    <m/>
    <m/>
    <s v="Avinish kumar"/>
    <s v="Saite 4 shahibabad"/>
    <s v="Paharganj"/>
    <n v="21"/>
    <s v="Sahibabad"/>
    <m/>
    <m/>
    <m/>
    <s v="avanishsingh442@gmail.com"/>
    <x v="0"/>
    <s v="NCR"/>
    <s v="Abhishek Srivastava"/>
    <m/>
  </r>
  <r>
    <d v="2023-09-04T11:09:52"/>
    <x v="82"/>
    <x v="3"/>
    <x v="10"/>
    <n v="38"/>
    <x v="5"/>
    <s v="."/>
    <n v="300"/>
    <s v="Other"/>
    <s v="Sheet"/>
    <s v="."/>
    <n v="800"/>
    <m/>
    <m/>
    <s v="Avinish kumar"/>
    <s v="Paharganj"/>
    <s v="Living plus"/>
    <n v="21"/>
    <s v="Sahibabad"/>
    <m/>
    <m/>
    <m/>
    <s v="avanishsingh442@gmail.com"/>
    <x v="0"/>
    <s v="NCR"/>
    <s v="Abhishek Srivastava"/>
    <m/>
  </r>
  <r>
    <m/>
    <x v="83"/>
    <x v="4"/>
    <x v="0"/>
    <m/>
    <x v="90"/>
    <m/>
    <m/>
    <m/>
    <m/>
    <m/>
    <m/>
    <m/>
    <m/>
    <m/>
    <m/>
    <m/>
    <m/>
    <m/>
    <m/>
    <m/>
    <m/>
    <m/>
    <x v="8"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431">
  <r>
    <d v="2023-07-15T11:09:05"/>
    <x v="0"/>
    <x v="0"/>
    <x v="0"/>
    <s v="Pick up (4W)"/>
    <s v="TATA"/>
    <s v="DL1LAH9284"/>
    <s v="Mohad eesak"/>
    <s v="Avadhes"/>
    <s v="Rani garden Shastri nagar Delhi"/>
    <x v="0"/>
    <n v="9910914773"/>
    <m/>
    <m/>
    <n v="901349032156"/>
    <d v="2023-09-14T00:00:00"/>
    <s v="Ncr"/>
    <s v="Intra City"/>
    <s v="Closed"/>
    <x v="0"/>
  </r>
  <r>
    <d v="2023-07-15T11:13:39"/>
    <x v="0"/>
    <x v="0"/>
    <x v="0"/>
    <s v="Pick up (4W)"/>
    <s v="TATA"/>
    <s v="DL1LAH9251"/>
    <s v="Mohad eesak"/>
    <s v="Sanjeev"/>
    <s v="Shastri nagar Delhi"/>
    <x v="0"/>
    <n v="857946238"/>
    <m/>
    <m/>
    <n v="485150268416"/>
    <d v="2023-10-11T00:00:00"/>
    <s v="Ncr"/>
    <s v="Intra City"/>
    <s v="Closed"/>
    <x v="0"/>
  </r>
  <r>
    <d v="2023-07-15T11:16:09"/>
    <x v="0"/>
    <x v="0"/>
    <x v="0"/>
    <s v="Pick up (4W)"/>
    <s v="TATA"/>
    <s v="DL1LAH9251"/>
    <s v="Mohad eesak"/>
    <s v="Sahil"/>
    <s v="Shastri nagar Delhi"/>
    <x v="0"/>
    <n v="9999285352"/>
    <m/>
    <m/>
    <n v="489087100876"/>
    <d v="2024-07-15T00:00:00"/>
    <s v="Ncr"/>
    <s v="Intra City"/>
    <s v="Closed"/>
    <x v="0"/>
  </r>
  <r>
    <d v="2023-07-15T11:18:40"/>
    <x v="0"/>
    <x v="0"/>
    <x v="0"/>
    <s v="Pick up (4W)"/>
    <s v="TATA"/>
    <s v="DL1LAH9228"/>
    <s v="Mohas eesak"/>
    <s v="Jaspreet"/>
    <s v="Shastri nagar Delhi"/>
    <x v="1"/>
    <n v="8171828497"/>
    <m/>
    <m/>
    <n v="483258742080"/>
    <d v="2024-07-15T00:00:00"/>
    <s v="Ncr"/>
    <s v="Intra City"/>
    <s v="Closed"/>
    <x v="0"/>
  </r>
  <r>
    <d v="2023-07-15T11:21:03"/>
    <x v="0"/>
    <x v="0"/>
    <x v="0"/>
    <s v="Pick up (4W)"/>
    <s v="TATA"/>
    <s v="DL1LAH9207"/>
    <s v="Mohad eesak"/>
    <s v="Md umar"/>
    <s v="Shastri nagar"/>
    <x v="0"/>
    <n v="9305910927"/>
    <m/>
    <m/>
    <n v="460098614590"/>
    <d v="2023-12-15T00:00:00"/>
    <s v="Ncr"/>
    <s v="Intra City"/>
    <s v="Closed"/>
    <x v="0"/>
  </r>
  <r>
    <d v="2023-07-15T11:25:20"/>
    <x v="0"/>
    <x v="0"/>
    <x v="0"/>
    <s v="Pick up (4W)"/>
    <s v="TATA"/>
    <s v="DL1LAH9212"/>
    <s v="Mohad eesak"/>
    <s v="Raja"/>
    <s v="Shastri nagar Delhi"/>
    <x v="0"/>
    <n v="8700241452"/>
    <m/>
    <m/>
    <n v="489007034568"/>
    <d v="2024-07-15T00:00:00"/>
    <s v="Ncr"/>
    <s v="Intra City"/>
    <s v="Closed"/>
    <x v="1"/>
  </r>
  <r>
    <d v="2023-07-15T11:28:12"/>
    <x v="0"/>
    <x v="0"/>
    <x v="0"/>
    <s v="Pick up (4W)"/>
    <s v="TATA"/>
    <s v="DL1LAH9221"/>
    <s v="Mohad eesak"/>
    <s v="Deepak pal"/>
    <s v="Shastri nagar"/>
    <x v="0"/>
    <n v="8745075404"/>
    <m/>
    <m/>
    <n v="467890432409"/>
    <d v="2024-03-15T00:00:00"/>
    <s v="Ncr"/>
    <s v="Intra City"/>
    <s v="Closed"/>
    <x v="1"/>
  </r>
  <r>
    <d v="2023-07-15T11:30:10"/>
    <x v="0"/>
    <x v="0"/>
    <x v="0"/>
    <s v="Pick up (4W)"/>
    <s v="TATA"/>
    <s v="DLILAH9265"/>
    <s v="Mohad eesak"/>
    <s v="Vikram"/>
    <s v="Shastri nagar"/>
    <x v="0"/>
    <n v="9811360921"/>
    <m/>
    <m/>
    <n v="459187018971"/>
    <d v="2023-11-17T00:00:00"/>
    <s v="Ncr"/>
    <s v="Intra City"/>
    <s v="Closed"/>
    <x v="1"/>
  </r>
  <r>
    <d v="2023-07-15T11:47:42"/>
    <x v="0"/>
    <x v="0"/>
    <x v="0"/>
    <s v="Pick up (4W)"/>
    <s v="TATA"/>
    <s v="DL12GV6271"/>
    <s v="Ramesh Kumar"/>
    <s v="Ramesh Kumar"/>
    <s v="Delhi"/>
    <x v="0"/>
    <n v="8739113471"/>
    <n v="8739113471"/>
    <m/>
    <n v="927818272819"/>
    <d v="2025-09-09T00:00:00"/>
    <s v="Delhi To Azadpur"/>
    <s v="Inter City"/>
    <s v="Closed"/>
    <x v="2"/>
  </r>
  <r>
    <d v="2023-07-15T11:48:46"/>
    <x v="0"/>
    <x v="0"/>
    <x v="0"/>
    <s v="Pick up (4W)"/>
    <s v="TATA"/>
    <s v="UP98Y1828"/>
    <s v="Mukesh Yadav"/>
    <s v="Mukesh Yadav"/>
    <s v="Uttar Pradesh"/>
    <x v="2"/>
    <n v="9379135719"/>
    <n v="9379135719"/>
    <m/>
    <n v="981923108172"/>
    <d v="2024-01-27T00:00:00"/>
    <s v="Local"/>
    <s v="Both"/>
    <s v="Open"/>
    <x v="2"/>
  </r>
  <r>
    <d v="2023-07-15T12:53:23"/>
    <x v="0"/>
    <x v="0"/>
    <x v="0"/>
    <s v="Pick up (4W)"/>
    <s v="Mahindra"/>
    <s v="HR55AL4303"/>
    <s v="Deepak"/>
    <s v="Deepak"/>
    <s v="Gurgaon"/>
    <x v="3"/>
    <n v="9718352755"/>
    <n v="9718352755"/>
    <s v="HR2620200001416"/>
    <n v="440413160088"/>
    <d v="2024-04-29T00:00:00"/>
    <s v="Ncr"/>
    <s v="Both"/>
    <s v="Open"/>
    <x v="2"/>
  </r>
  <r>
    <d v="2023-07-15T15:32:25"/>
    <x v="0"/>
    <x v="0"/>
    <x v="0"/>
    <s v="CNG/Diesel 3W"/>
    <s v="Others"/>
    <s v="UP78FN8090"/>
    <s v="Maan Sing"/>
    <s v="Maan Singh"/>
    <s v="EWS 321 Barra 2 Kanpur Nagar"/>
    <x v="4"/>
    <n v="9935056464"/>
    <n v="9935056464"/>
    <m/>
    <n v="536789652578"/>
    <d v="2024-01-18T00:00:00"/>
    <s v="Local"/>
    <s v="Both"/>
    <s v="Open"/>
    <x v="3"/>
  </r>
  <r>
    <d v="2023-07-18T10:22:21"/>
    <x v="1"/>
    <x v="0"/>
    <x v="0"/>
    <s v="TATA 407 (4W)"/>
    <s v="TATA"/>
    <s v="DL1GC6211"/>
    <s v="Gautam Gupta"/>
    <s v="Babu Ram"/>
    <s v="Delhi"/>
    <x v="0"/>
    <n v="9839012310"/>
    <n v="9833107371"/>
    <s v="DL17281H717"/>
    <n v="971934106710"/>
    <d v="2025-01-09T00:00:00"/>
    <s v="Delhi to Delhi"/>
    <s v="Intra City"/>
    <s v="Open"/>
    <x v="1"/>
  </r>
  <r>
    <d v="2023-07-18T10:32:32"/>
    <x v="1"/>
    <x v="0"/>
    <x v="0"/>
    <s v="Pick up (4W)"/>
    <s v="Mahindra"/>
    <s v="DL1LM7535"/>
    <s v="Rahul"/>
    <s v="Rahul"/>
    <s v="Delhi"/>
    <x v="5"/>
    <n v="8802141490"/>
    <n v="8802141490"/>
    <s v="DL0420170419887"/>
    <n v="214918861789"/>
    <d v="2023-08-11T00:00:00"/>
    <s v="DELHI NCR"/>
    <s v="Both"/>
    <s v="Open"/>
    <x v="2"/>
  </r>
  <r>
    <d v="2023-07-18T11:52:13"/>
    <x v="2"/>
    <x v="0"/>
    <x v="0"/>
    <s v="Maruti Ecco"/>
    <s v="TATA"/>
    <s v="UP 78 GN 9689"/>
    <s v="Arvind Kushwaha"/>
    <s v="Arvind Kushwaha"/>
    <s v="Kalyanpur Kanpur"/>
    <x v="4"/>
    <n v="9935865188"/>
    <n v="9935865188"/>
    <m/>
    <n v="63809865378"/>
    <d v="2023-07-31T00:00:00"/>
    <s v="All UP"/>
    <s v="Both"/>
    <s v="Open"/>
    <x v="3"/>
  </r>
  <r>
    <d v="2023-07-18T11:54:39"/>
    <x v="2"/>
    <x v="0"/>
    <x v="0"/>
    <s v="Pick up (4W)"/>
    <s v="Mahindra"/>
    <s v="UP 77 T 4639"/>
    <s v="BIPIN GUPTA"/>
    <s v="Bipin Gupta"/>
    <s v="Ashok Nagar Kanpur"/>
    <x v="4"/>
    <n v="9682219752"/>
    <n v="9682219752"/>
    <m/>
    <n v="6519202793"/>
    <d v="2023-12-29T00:00:00"/>
    <s v="ALL U. P"/>
    <s v="Both"/>
    <s v="Open"/>
    <x v="3"/>
  </r>
  <r>
    <d v="2023-07-18T13:09:48"/>
    <x v="2"/>
    <x v="0"/>
    <x v="0"/>
    <s v="Pick up (4W)"/>
    <s v="Mahindra"/>
    <s v="UP78AN9570"/>
    <s v="Jeetu"/>
    <s v="Jeetu"/>
    <s v="Ratanpur ews 5799 Panki"/>
    <x v="4"/>
    <n v="7054851651"/>
    <n v="7054851651"/>
    <m/>
    <n v="987636570987"/>
    <d v="2023-12-22T00:00:00"/>
    <s v="All UP"/>
    <s v="Both"/>
    <s v="Open"/>
    <x v="3"/>
  </r>
  <r>
    <d v="2023-07-18T13:27:07"/>
    <x v="2"/>
    <x v="0"/>
    <x v="0"/>
    <s v="EV 3W"/>
    <s v="Others"/>
    <s v="UP CT6049"/>
    <s v="Ritesh"/>
    <s v="Ritesh"/>
    <s v="Charkhaba Gadarianpurva"/>
    <x v="4"/>
    <n v="8776945574"/>
    <n v="8776945574"/>
    <m/>
    <n v="652927937641"/>
    <d v="2023-11-24T00:00:00"/>
    <s v="Local Kanpur"/>
    <s v="Inter City"/>
    <s v="Open"/>
    <x v="3"/>
  </r>
  <r>
    <d v="2023-07-18T13:42:19"/>
    <x v="2"/>
    <x v="0"/>
    <x v="0"/>
    <s v="Maruti Ecco"/>
    <s v="TATA"/>
    <s v="UP78CN9659"/>
    <s v="Rajesh"/>
    <s v="Rajesh"/>
    <s v="Gadariyan purva Fazal ganj"/>
    <x v="4"/>
    <n v="9336109187"/>
    <n v="9336109187"/>
    <m/>
    <n v="321643289843"/>
    <d v="2024-02-16T00:00:00"/>
    <s v="Kanpur Local"/>
    <s v="Inter City"/>
    <s v="Open"/>
    <x v="3"/>
  </r>
  <r>
    <d v="2023-07-18T14:01:22"/>
    <x v="2"/>
    <x v="0"/>
    <x v="0"/>
    <s v="Pick up (4W)"/>
    <s v="Mahindra"/>
    <s v="UP78FN0075"/>
    <s v="Saddham"/>
    <s v="Saddham"/>
    <s v="Rawatpur goaw Kanpur"/>
    <x v="4"/>
    <n v="7068165426"/>
    <n v="7068165426"/>
    <m/>
    <n v="457832164297"/>
    <d v="2024-02-15T00:00:00"/>
    <s v="All UP"/>
    <s v="Both"/>
    <s v="Open"/>
    <x v="3"/>
  </r>
  <r>
    <d v="2023-07-18T14:12:36"/>
    <x v="2"/>
    <x v="0"/>
    <x v="0"/>
    <s v="Pick up (4W)"/>
    <s v="Mahindra"/>
    <s v="UP77AN2556"/>
    <s v="Rajesh"/>
    <s v="Rajesh"/>
    <s v="Rawatpur Double Puliya Kanpur"/>
    <x v="4"/>
    <n v="8922923813"/>
    <n v="892292813"/>
    <m/>
    <n v="856527990022"/>
    <d v="2023-08-10T00:00:00"/>
    <s v="All UP"/>
    <s v="Both"/>
    <s v="Open"/>
    <x v="3"/>
  </r>
  <r>
    <d v="2023-07-18T14:38:35"/>
    <x v="2"/>
    <x v="0"/>
    <x v="0"/>
    <s v="Pick up (4W)"/>
    <s v="Mahindra"/>
    <s v="UP77AN0564"/>
    <s v="Irfan"/>
    <s v="Rajan"/>
    <s v="Ashok nagar Kalyanpur"/>
    <x v="4"/>
    <n v="7317228614"/>
    <m/>
    <m/>
    <n v="567323890743"/>
    <d v="2023-09-20T00:00:00"/>
    <s v="All UP"/>
    <s v="Both"/>
    <s v="Open"/>
    <x v="3"/>
  </r>
  <r>
    <d v="2023-07-18T15:25:34"/>
    <x v="2"/>
    <x v="0"/>
    <x v="0"/>
    <s v="Pick up (4W)"/>
    <s v="Mahindra"/>
    <s v="UP78HN5969"/>
    <s v="Sushil"/>
    <s v="Radhe Mohan"/>
    <s v="Gopala Tower Kanpur"/>
    <x v="4"/>
    <n v="7571807533"/>
    <m/>
    <m/>
    <n v="435898120865"/>
    <d v="2023-09-15T00:00:00"/>
    <s v="All UP"/>
    <s v="Both"/>
    <s v="Open"/>
    <x v="3"/>
  </r>
  <r>
    <d v="2023-07-18T15:28:09"/>
    <x v="2"/>
    <x v="0"/>
    <x v="0"/>
    <s v="Pick up (4W)"/>
    <s v="TATA"/>
    <s v="UP77AN2443"/>
    <s v="Sushil"/>
    <s v="Rakesh Sachan"/>
    <s v="Gopala Tower Kanpur"/>
    <x v="4"/>
    <n v="7571807533"/>
    <m/>
    <m/>
    <n v="654286541873"/>
    <d v="2023-11-03T00:00:00"/>
    <s v="All UP"/>
    <s v="Both"/>
    <s v="Open"/>
    <x v="3"/>
  </r>
  <r>
    <d v="2023-07-18T15:45:53"/>
    <x v="2"/>
    <x v="0"/>
    <x v="0"/>
    <s v="Pick up (4W)"/>
    <s v="Mahindra"/>
    <s v="UP35T8393"/>
    <s v="Mahesh"/>
    <s v="Mahesh"/>
    <s v="Dada NAGAR KANPUR"/>
    <x v="4"/>
    <n v="8052873971"/>
    <n v="8052873971"/>
    <m/>
    <n v="432984532109"/>
    <d v="2023-09-30T00:00:00"/>
    <s v="All UP"/>
    <s v="Both"/>
    <s v="Open"/>
    <x v="3"/>
  </r>
  <r>
    <d v="2023-07-18T22:20:22"/>
    <x v="2"/>
    <x v="0"/>
    <x v="0"/>
    <s v="Pick up (4W)"/>
    <s v="Mahindra"/>
    <s v="HR73B2551"/>
    <s v="Amerjeet"/>
    <s v="Karneal singh"/>
    <s v="Gurgaon"/>
    <x v="3"/>
    <n v="9717486831"/>
    <n v="9717486831"/>
    <s v="HR2620090178543"/>
    <n v="960201237634"/>
    <d v="2024-04-21T00:00:00"/>
    <s v="DELHI NCR"/>
    <s v="Both"/>
    <s v="Open"/>
    <x v="2"/>
  </r>
  <r>
    <d v="2023-07-19T00:56:44"/>
    <x v="2"/>
    <x v="0"/>
    <x v="0"/>
    <s v="Pick up (4W)"/>
    <s v="TATA"/>
    <s v="DL12GH7647"/>
    <s v="Kanti Lal"/>
    <s v="Janti Lal"/>
    <s v="Delhi"/>
    <x v="0"/>
    <n v="9848459864"/>
    <n v="9848459864"/>
    <m/>
    <n v="757945098790"/>
    <d v="2024-07-09T00:00:00"/>
    <s v="Delhi"/>
    <s v="Inter City"/>
    <s v="Open"/>
    <x v="1"/>
  </r>
  <r>
    <d v="2023-07-19T00:58:07"/>
    <x v="2"/>
    <x v="0"/>
    <x v="0"/>
    <s v="Pick up (4W)"/>
    <s v="TATA"/>
    <s v="UP09G7478"/>
    <s v="Jatin Sharma"/>
    <s v="Jatin Sharma"/>
    <s v="UP"/>
    <x v="2"/>
    <n v="9858245780"/>
    <n v="9858245780"/>
    <m/>
    <n v="780944579809"/>
    <d v="2024-08-08T00:00:00"/>
    <s v="UP"/>
    <s v="Inter City"/>
    <s v="Closed"/>
    <x v="1"/>
  </r>
  <r>
    <d v="2023-07-19T00:59:15"/>
    <x v="2"/>
    <x v="0"/>
    <x v="0"/>
    <s v="Pick up (4W)"/>
    <s v="TATA"/>
    <s v="DL78Y5467"/>
    <s v="Tushar"/>
    <s v="Tushar"/>
    <s v="Delhi"/>
    <x v="0"/>
    <n v="8758945674"/>
    <n v="8758945674"/>
    <m/>
    <n v="789054670989"/>
    <d v="3023-09-08T00:00:00"/>
    <s v="Delhi"/>
    <s v="Intra City"/>
    <s v="Closed"/>
    <x v="1"/>
  </r>
  <r>
    <d v="2023-07-19T01:00:31"/>
    <x v="2"/>
    <x v="0"/>
    <x v="0"/>
    <s v="TATA 407 (4W)"/>
    <s v="TATA"/>
    <s v="UP34T5389"/>
    <s v="Yogesh Chaprana"/>
    <s v="Yogesh Chaprana"/>
    <s v="UP"/>
    <x v="2"/>
    <n v="9758945609"/>
    <n v="9758945609"/>
    <m/>
    <n v="878054673465"/>
    <d v="2024-01-09T00:00:00"/>
    <s v="Delhi"/>
    <s v="Both"/>
    <s v="Open"/>
    <x v="1"/>
  </r>
  <r>
    <d v="2023-07-19T01:01:50"/>
    <x v="2"/>
    <x v="0"/>
    <x v="0"/>
    <s v="Pick up (4W)"/>
    <s v="TATA"/>
    <s v="RJ45Y8689"/>
    <s v="Tejpal Singh"/>
    <s v="Tejpal Singh"/>
    <s v="Rajasthan"/>
    <x v="6"/>
    <n v="8648845698"/>
    <n v="8648845698"/>
    <m/>
    <n v="678934327890"/>
    <d v="2024-09-09T00:00:00"/>
    <s v="Delhi"/>
    <s v="Both"/>
    <s v="Open"/>
    <x v="1"/>
  </r>
  <r>
    <d v="2023-07-19T13:40:24"/>
    <x v="3"/>
    <x v="0"/>
    <x v="0"/>
    <s v="20 ft truck"/>
    <s v="TATA"/>
    <s v="Dl1GE1190"/>
    <s v="Kalu ram"/>
    <s v="Kalu ram"/>
    <s v="Delhi"/>
    <x v="0"/>
    <n v="7683044386"/>
    <n v="7683044386"/>
    <s v="Dl-1120170369966"/>
    <n v="954887748375"/>
    <d v="2023-07-19T00:00:00"/>
    <s v="Intra city"/>
    <s v="Inter City"/>
    <s v="Closed"/>
    <x v="4"/>
  </r>
  <r>
    <d v="2023-07-19T23:26:17"/>
    <x v="3"/>
    <x v="0"/>
    <x v="0"/>
    <s v="Pick up (4W)"/>
    <s v="TATA"/>
    <s v="HR87U3937"/>
    <s v="Kamlesh iwariT"/>
    <s v="Kamlesh Tiwatri"/>
    <s v="Haryana"/>
    <x v="2"/>
    <m/>
    <m/>
    <m/>
    <m/>
    <d v="2024-09-01T00:00:00"/>
    <s v="Local"/>
    <s v="Inter City"/>
    <s v="Open"/>
    <x v="1"/>
  </r>
  <r>
    <d v="2023-07-19T23:27:21"/>
    <x v="3"/>
    <x v="0"/>
    <x v="0"/>
    <s v="CNG/Diesel 3W"/>
    <s v="TATA"/>
    <s v="DL14C0910"/>
    <s v="Jatendra Singh"/>
    <s v="Jatendra Singh"/>
    <s v="Delhi"/>
    <x v="0"/>
    <m/>
    <m/>
    <m/>
    <m/>
    <d v="2025-09-23T00:00:00"/>
    <s v="Local"/>
    <s v="Inter City"/>
    <s v="Open"/>
    <x v="1"/>
  </r>
  <r>
    <d v="2023-07-19T23:28:25"/>
    <x v="3"/>
    <x v="0"/>
    <x v="0"/>
    <s v="Pick up (4W)"/>
    <s v="TATA"/>
    <s v="DL9HG8371"/>
    <s v="Mukesh Yadav"/>
    <s v="Mukesh Yadav"/>
    <s v="Delhi"/>
    <x v="0"/>
    <m/>
    <m/>
    <m/>
    <m/>
    <d v="2023-09-04T00:00:00"/>
    <s v="Delhi"/>
    <s v="Inter City"/>
    <s v="Open"/>
    <x v="1"/>
  </r>
  <r>
    <d v="2023-07-19T23:32:41"/>
    <x v="3"/>
    <x v="0"/>
    <x v="0"/>
    <s v="Pick up (4W)"/>
    <s v="TATA"/>
    <s v="HR61D497"/>
    <s v="Jagat Singh"/>
    <s v="Jagat Singh"/>
    <s v="Haryana"/>
    <x v="7"/>
    <m/>
    <m/>
    <m/>
    <m/>
    <d v="2023-09-11T00:00:00"/>
    <s v="Haryan"/>
    <s v="Inter City"/>
    <s v="Open"/>
    <x v="1"/>
  </r>
  <r>
    <d v="2023-07-19T23:33:48"/>
    <x v="3"/>
    <x v="0"/>
    <x v="0"/>
    <s v="TATA 407 (4W)"/>
    <s v="TATA"/>
    <s v="DL9HD8371"/>
    <s v="Kamal Tiwari"/>
    <s v="Kamal Tiwari"/>
    <s v="Delhi"/>
    <x v="0"/>
    <m/>
    <m/>
    <m/>
    <m/>
    <d v="2024-02-11T00:00:00"/>
    <s v="Delh"/>
    <s v="Both"/>
    <s v="Open"/>
    <x v="1"/>
  </r>
  <r>
    <d v="2023-07-19T23:36:13"/>
    <x v="3"/>
    <x v="0"/>
    <x v="0"/>
    <s v="TATA 407 (4W)"/>
    <s v="TATA"/>
    <s v="UP14C8371"/>
    <s v="Masur Alam"/>
    <s v="Masur Alam"/>
    <s v="Delhi"/>
    <x v="0"/>
    <m/>
    <m/>
    <m/>
    <m/>
    <d v="2025-09-23T00:00:00"/>
    <s v="Delhi"/>
    <s v="Both"/>
    <s v="Open"/>
    <x v="1"/>
  </r>
  <r>
    <d v="2023-07-20T07:20:09"/>
    <x v="3"/>
    <x v="0"/>
    <x v="0"/>
    <s v="Pick up (4W)"/>
    <s v="TATA"/>
    <s v="HR55AN3218"/>
    <s v="Saddam"/>
    <s v="Saddam"/>
    <s v="Khansa Gurgaon"/>
    <x v="3"/>
    <m/>
    <m/>
    <m/>
    <m/>
    <d v="2023-05-12T00:00:00"/>
    <s v="DELHI NCR"/>
    <s v="Both"/>
    <s v="Open"/>
    <x v="2"/>
  </r>
  <r>
    <d v="2023-07-20T12:08:00"/>
    <x v="4"/>
    <x v="0"/>
    <x v="0"/>
    <s v="DCM 17ft"/>
    <s v="TATA"/>
    <s v="UP78CN0786"/>
    <s v="Md. Saleem"/>
    <s v="Md. Suhial"/>
    <s v="B22 Panki Ispat Nagar"/>
    <x v="4"/>
    <n v="7571802424"/>
    <n v="7571802424"/>
    <m/>
    <n v="654398763218"/>
    <d v="2023-08-25T00:00:00"/>
    <s v="All UP"/>
    <s v="Both"/>
    <s v="Open"/>
    <x v="3"/>
  </r>
  <r>
    <d v="2023-07-20T12:29:32"/>
    <x v="4"/>
    <x v="0"/>
    <x v="0"/>
    <s v="Dcm 19 ft"/>
    <s v="TATA"/>
    <s v="UP 78CN 4157"/>
    <s v="Md. Saleem"/>
    <s v="Md. Suhail"/>
    <s v="B22 ispat nagar Panki Kalyanpur"/>
    <x v="4"/>
    <n v="7571802424"/>
    <m/>
    <m/>
    <n v="432898653653"/>
    <d v="2023-10-26T00:00:00"/>
    <s v="All UP"/>
    <s v="Both"/>
    <s v="Open"/>
    <x v="3"/>
  </r>
  <r>
    <d v="2023-07-20T12:50:35"/>
    <x v="4"/>
    <x v="0"/>
    <x v="0"/>
    <s v="DCM 19FT"/>
    <s v="TATA"/>
    <s v="UP78CN4150"/>
    <s v="Md. Saleem"/>
    <s v="Mr. Sohail"/>
    <s v="B22 Ispat Nagar"/>
    <x v="4"/>
    <n v="7571802424"/>
    <m/>
    <m/>
    <n v="68292643917"/>
    <d v="2023-10-14T00:00:00"/>
    <s v="All UP"/>
    <s v="Both"/>
    <s v="Open"/>
    <x v="3"/>
  </r>
  <r>
    <d v="2023-07-20T12:54:24"/>
    <x v="4"/>
    <x v="0"/>
    <x v="0"/>
    <s v="DCM 19FT"/>
    <s v="Ashok Leyland"/>
    <s v="UP78CN5763"/>
    <s v="Md. Saleem"/>
    <s v="Md. Suhail"/>
    <s v="B 22 Ispat nagar Kanpur"/>
    <x v="4"/>
    <n v="7571802424"/>
    <m/>
    <m/>
    <n v="631794210843"/>
    <d v="2023-10-05T00:00:00"/>
    <s v="All UP"/>
    <s v="Both"/>
    <s v="Open"/>
    <x v="3"/>
  </r>
  <r>
    <d v="2023-07-22T07:00:17"/>
    <x v="5"/>
    <x v="0"/>
    <x v="0"/>
    <s v="Pick up (4W)"/>
    <s v="Mahindra"/>
    <s v="HR38AE9112"/>
    <s v="MD MUBARIK"/>
    <s v="MD MUBARIK"/>
    <s v="Haryana"/>
    <x v="3"/>
    <n v="7292093778"/>
    <n v="7292093778"/>
    <s v="HR 5120210033745"/>
    <n v="240367319377"/>
    <d v="2024-04-03T00:00:00"/>
    <s v="Ncr"/>
    <s v="Both"/>
    <s v="Open"/>
    <x v="2"/>
  </r>
  <r>
    <d v="2023-07-23T01:19:56"/>
    <x v="6"/>
    <x v="0"/>
    <x v="0"/>
    <s v="Pick up (4W)"/>
    <s v="TATA"/>
    <s v="UP12X7381"/>
    <s v="Gaurav Singh"/>
    <s v="Gaurav Singh"/>
    <s v="UP"/>
    <x v="2"/>
    <n v="8937123410"/>
    <n v="8937123410"/>
    <m/>
    <n v="987912333410"/>
    <d v="2025-09-23T00:00:00"/>
    <s v="Local"/>
    <s v="Both"/>
    <s v="Open"/>
    <x v="1"/>
  </r>
  <r>
    <d v="2023-07-23T01:22:23"/>
    <x v="6"/>
    <x v="0"/>
    <x v="0"/>
    <s v="Pick up (4W)"/>
    <s v="TATA"/>
    <s v="DL12H9171"/>
    <s v="Jaspreet Singh"/>
    <s v="Jaspreet Singh"/>
    <s v="Delhi"/>
    <x v="0"/>
    <n v="9279145610"/>
    <n v="9279145610"/>
    <m/>
    <n v="937194560989"/>
    <d v="2021-09-01T00:00:00"/>
    <s v="Delhi"/>
    <s v="Inter City"/>
    <s v="Open"/>
    <x v="1"/>
  </r>
  <r>
    <d v="2023-07-23T01:24:17"/>
    <x v="6"/>
    <x v="0"/>
    <x v="0"/>
    <s v="TATA 407 (4W)"/>
    <s v="Mahindra"/>
    <s v="HR23B8271"/>
    <s v="Ishwar Bhai"/>
    <s v="Ishwar Bhai"/>
    <s v="Haryana"/>
    <x v="7"/>
    <n v="9739134510"/>
    <n v="9739134510"/>
    <m/>
    <n v="937934517789"/>
    <d v="2023-09-08T00:00:00"/>
    <s v="Delhi"/>
    <s v="Inter City"/>
    <s v="Open"/>
    <x v="1"/>
  </r>
  <r>
    <d v="2023-07-24T14:26:45"/>
    <x v="7"/>
    <x v="0"/>
    <x v="0"/>
    <s v="Pick up (4W)"/>
    <s v="TATA"/>
    <s v="UP78HT0175"/>
    <s v="Awdesh"/>
    <s v="Awdesh"/>
    <s v="Dada Nagar"/>
    <x v="4"/>
    <n v="9580424227"/>
    <n v="9580424227"/>
    <m/>
    <n v="657612097642"/>
    <d v="2023-10-28T00:00:00"/>
    <s v="Kanpur"/>
    <s v="Both"/>
    <s v="Open"/>
    <x v="3"/>
  </r>
  <r>
    <d v="2023-07-24T20:26:39"/>
    <x v="7"/>
    <x v="0"/>
    <x v="0"/>
    <s v="Pick up (4W)"/>
    <s v="Mahindra"/>
    <s v="DL1LAC2621"/>
    <s v="Deepak"/>
    <s v="Deepak"/>
    <s v="Prem Nagar Etawah"/>
    <x v="5"/>
    <n v="8750915280"/>
    <n v="8750915280"/>
    <s v="UP7520220005359"/>
    <n v="884255938343"/>
    <d v="2027-04-16T00:00:00"/>
    <s v="DELHI NCR"/>
    <s v="Both"/>
    <s v="Closed"/>
    <x v="5"/>
  </r>
  <r>
    <d v="2023-07-24T20:33:07"/>
    <x v="7"/>
    <x v="0"/>
    <x v="0"/>
    <s v="TATA 407 (4W)"/>
    <s v="Others"/>
    <s v="DL1LAH2946"/>
    <s v="Pradeep Kumar"/>
    <s v="Pradeep Kumar"/>
    <s v="Chijharsi sector 63"/>
    <x v="5"/>
    <n v="6397918528"/>
    <n v="6397918528"/>
    <s v="UP8420110001309"/>
    <s v="UP8420110001309"/>
    <d v="2028-04-03T00:00:00"/>
    <s v="DELHI NCR"/>
    <s v="Both"/>
    <s v="Open"/>
    <x v="5"/>
  </r>
  <r>
    <d v="2023-07-25T08:04:26"/>
    <x v="7"/>
    <x v="0"/>
    <x v="0"/>
    <s v="Pick up (4W)"/>
    <s v="Mahindra"/>
    <s v="DL1LAC8140"/>
    <s v="Vijay"/>
    <s v="Vijay"/>
    <s v="Delhi"/>
    <x v="3"/>
    <n v="9650573509"/>
    <n v="9650573509"/>
    <s v="DK0920170377730"/>
    <n v="302636552188"/>
    <d v="2024-10-12T00:00:00"/>
    <s v="Ncr"/>
    <s v="Both"/>
    <s v="Closed"/>
    <x v="2"/>
  </r>
  <r>
    <d v="2023-07-26T09:05:04"/>
    <x v="8"/>
    <x v="0"/>
    <x v="0"/>
    <s v="Pick up (4W)"/>
    <s v="TATA"/>
    <s v="HR55AK4968"/>
    <s v="Lukman khan"/>
    <s v="Lukman khan"/>
    <s v="Badshahpur"/>
    <x v="3"/>
    <n v="9035340787"/>
    <n v="9035340787"/>
    <s v="HR72201100196390"/>
    <n v="261566887183"/>
    <d v="2023-10-10T00:00:00"/>
    <s v="Ncr"/>
    <s v="Both"/>
    <s v="Closed"/>
    <x v="2"/>
  </r>
  <r>
    <d v="2023-07-26T11:52:57"/>
    <x v="9"/>
    <x v="0"/>
    <x v="0"/>
    <s v="19 Ft"/>
    <s v="TATA"/>
    <s v="UP78DT2664"/>
    <s v="SANJAY YADAV"/>
    <s v="ASHOK"/>
    <s v="BARADEVI"/>
    <x v="4"/>
    <n v="8090745760"/>
    <m/>
    <m/>
    <n v="653427901987"/>
    <d v="2023-09-20T00:00:00"/>
    <s v="All UP"/>
    <s v="Both"/>
    <s v="Open"/>
    <x v="3"/>
  </r>
  <r>
    <d v="2023-07-26T11:55:48"/>
    <x v="9"/>
    <x v="0"/>
    <x v="0"/>
    <s v="19 Ft"/>
    <s v="TATA"/>
    <s v="UO78DT2675"/>
    <s v="SANJAY YADAV"/>
    <s v="AMIT"/>
    <s v="BARADEVI"/>
    <x v="4"/>
    <n v="9838838097"/>
    <m/>
    <m/>
    <s v="7658932165476`"/>
    <d v="2023-12-31T00:00:00"/>
    <s v="All UP"/>
    <s v="Both"/>
    <s v="Open"/>
    <x v="3"/>
  </r>
  <r>
    <d v="2023-07-26T11:57:33"/>
    <x v="9"/>
    <x v="0"/>
    <x v="0"/>
    <s v="Pick up (4W)"/>
    <s v="TATA"/>
    <s v="UP35CT1430"/>
    <s v="VINOD"/>
    <s v="VINOD"/>
    <s v="Baradebi"/>
    <x v="4"/>
    <n v="7081597696"/>
    <m/>
    <m/>
    <n v="543876251986"/>
    <d v="2023-09-30T00:00:00"/>
    <s v="All UP"/>
    <s v="Both"/>
    <s v="Open"/>
    <x v="3"/>
  </r>
  <r>
    <d v="2023-07-26T11:59:23"/>
    <x v="9"/>
    <x v="0"/>
    <x v="0"/>
    <s v="Pick up (4W)"/>
    <s v="Mahindra"/>
    <s v="UP77AT6540"/>
    <s v="JITENDRA"/>
    <s v="JITENDRA"/>
    <s v="YASHODA NAGAR"/>
    <x v="4"/>
    <n v="8318822869"/>
    <m/>
    <m/>
    <n v="652132905090"/>
    <d v="2023-11-12T00:00:00"/>
    <s v="All UP"/>
    <s v="Both"/>
    <s v="Open"/>
    <x v="3"/>
  </r>
  <r>
    <d v="2023-07-26T12:00:58"/>
    <x v="9"/>
    <x v="0"/>
    <x v="0"/>
    <s v="Pick up (4W)"/>
    <s v="Mahindra"/>
    <s v="UP78DT1303"/>
    <s v="ABHI"/>
    <s v="ABHI"/>
    <s v="BARADEVI"/>
    <x v="4"/>
    <n v="9026221670"/>
    <m/>
    <m/>
    <n v="543265128767"/>
    <d v="2023-12-22T00:00:00"/>
    <s v="All UP"/>
    <s v="Both"/>
    <s v="Open"/>
    <x v="3"/>
  </r>
  <r>
    <d v="2023-07-26T13:10:56"/>
    <x v="9"/>
    <x v="0"/>
    <x v="0"/>
    <s v="Pick up (4W)"/>
    <s v="Mahindra"/>
    <s v="UP78GN0551"/>
    <s v="AMAN"/>
    <s v="AMAN"/>
    <s v="KIDWAI NAGAR"/>
    <x v="4"/>
    <n v="638784450"/>
    <m/>
    <m/>
    <n v="432142954566"/>
    <d v="2024-05-23T00:00:00"/>
    <s v="All UP"/>
    <s v="Both"/>
    <s v="Open"/>
    <x v="3"/>
  </r>
  <r>
    <d v="2023-07-26T13:15:14"/>
    <x v="9"/>
    <x v="0"/>
    <x v="0"/>
    <s v="Pick up (4W)"/>
    <s v="Ashok Leyland"/>
    <s v="UP78GN6049"/>
    <s v="ROHIT"/>
    <s v="ROHIT"/>
    <s v="KIDWAI NAGAR"/>
    <x v="4"/>
    <n v="9956594648"/>
    <m/>
    <m/>
    <n v="653212439876"/>
    <d v="2023-09-22T00:00:00"/>
    <s v="All UP"/>
    <s v="Both"/>
    <s v="Open"/>
    <x v="3"/>
  </r>
  <r>
    <d v="2023-07-26T13:17:14"/>
    <x v="9"/>
    <x v="0"/>
    <x v="0"/>
    <s v="Pick up (4W)"/>
    <s v="TATA"/>
    <s v="UP78GT0231"/>
    <s v="YUVRAJ SINGH"/>
    <s v="YUV RAJ SINGH"/>
    <s v="KIDWAI NAGAR"/>
    <x v="4"/>
    <n v="7318143215"/>
    <m/>
    <m/>
    <n v="654323190878"/>
    <d v="2023-08-22T00:00:00"/>
    <s v="All UP"/>
    <s v="Both"/>
    <s v="Open"/>
    <x v="3"/>
  </r>
  <r>
    <d v="2023-07-26T13:20:36"/>
    <x v="9"/>
    <x v="0"/>
    <x v="0"/>
    <s v="CHOTA HATHI"/>
    <s v="TATA"/>
    <s v="UO78FT4521"/>
    <s v="VICKKY"/>
    <s v="VICKKY"/>
    <s v="BABU PURVA"/>
    <x v="4"/>
    <n v="9598353116"/>
    <m/>
    <m/>
    <n v="351643219865"/>
    <d v="2023-09-22T00:00:00"/>
    <s v="All UP"/>
    <s v="Both"/>
    <s v="Open"/>
    <x v="3"/>
  </r>
  <r>
    <d v="2023-07-26T13:22:19"/>
    <x v="9"/>
    <x v="0"/>
    <x v="0"/>
    <s v="Pick up (4W)"/>
    <s v="TATA"/>
    <s v="UP78FT5171"/>
    <s v="ARIF"/>
    <s v="ARIF"/>
    <s v="KIDWAI NAGAR"/>
    <x v="4"/>
    <n v="7499462754"/>
    <m/>
    <m/>
    <n v="764539250165"/>
    <d v="2023-09-22T00:00:00"/>
    <s v="All UP"/>
    <s v="Both"/>
    <s v="Open"/>
    <x v="3"/>
  </r>
  <r>
    <d v="2023-07-26T13:24:51"/>
    <x v="9"/>
    <x v="0"/>
    <x v="0"/>
    <s v="Pick up (4W)"/>
    <s v="Mahindra"/>
    <s v="UP35H9232"/>
    <s v="K.K MISHRA"/>
    <s v="K.K MISHRA"/>
    <s v="KIDWAI NAGAR"/>
    <x v="4"/>
    <n v="8528889261"/>
    <m/>
    <m/>
    <n v="76432090987"/>
    <d v="2023-10-22T00:00:00"/>
    <s v="All UP"/>
    <s v="Both"/>
    <s v="Open"/>
    <x v="3"/>
  </r>
  <r>
    <d v="2023-07-27T08:15:39"/>
    <x v="9"/>
    <x v="0"/>
    <x v="0"/>
    <s v="Pick up (4W)"/>
    <s v="TATA"/>
    <s v="UP16GT8192"/>
    <s v="Ajay kumar"/>
    <s v="Ajay kumar"/>
    <s v="Delhi"/>
    <x v="0"/>
    <n v="9654374523"/>
    <n v="9654374523"/>
    <s v="Up1620200015224"/>
    <n v="761790179883"/>
    <d v="2023-05-12T00:00:00"/>
    <s v="Ncr"/>
    <s v="Both"/>
    <s v="Open"/>
    <x v="2"/>
  </r>
  <r>
    <d v="2023-07-27T08:21:23"/>
    <x v="9"/>
    <x v="0"/>
    <x v="0"/>
    <s v="CNG/Diesel 3W"/>
    <s v="Piaggio"/>
    <s v="HR55AQ0753"/>
    <s v="Satpal"/>
    <s v="Satpal"/>
    <s v="Manesar"/>
    <x v="8"/>
    <n v="9485622349"/>
    <n v="9485622349"/>
    <s v="HR4320180000492"/>
    <n v="582371824436"/>
    <d v="2024-07-26T00:00:00"/>
    <s v="Ncr"/>
    <s v="Both"/>
    <s v="Closed"/>
    <x v="2"/>
  </r>
  <r>
    <d v="2023-07-27T08:25:02"/>
    <x v="9"/>
    <x v="0"/>
    <x v="0"/>
    <s v="CNG/Diesel 3W"/>
    <s v="Piaggio"/>
    <s v="HR55AQ3314"/>
    <s v="Laxman"/>
    <s v="Laxman"/>
    <s v="Manesar"/>
    <x v="3"/>
    <n v="9560277206"/>
    <n v="9560277206"/>
    <s v="BR3720210006631"/>
    <n v="702709074322"/>
    <d v="2024-07-18T00:00:00"/>
    <s v="Nxr"/>
    <s v="Both"/>
    <s v="Closed"/>
    <x v="2"/>
  </r>
  <r>
    <d v="2023-07-28T06:00:32"/>
    <x v="10"/>
    <x v="0"/>
    <x v="0"/>
    <s v="CNG/Diesel 3W"/>
    <s v="Piaggio"/>
    <s v="HR55AQ6479"/>
    <s v="Rahul"/>
    <s v="Rahul"/>
    <s v="Manesar"/>
    <x v="3"/>
    <n v="7970901710"/>
    <m/>
    <n v="7970901710"/>
    <n v="915025001164"/>
    <d v="2024-07-18T00:00:00"/>
    <s v="N r"/>
    <s v="Both"/>
    <s v="Closed"/>
    <x v="2"/>
  </r>
  <r>
    <d v="2023-07-28T06:05:27"/>
    <x v="10"/>
    <x v="0"/>
    <x v="0"/>
    <s v="Pick up (4W)"/>
    <s v="Mahindra"/>
    <s v="HR55AQ7539"/>
    <s v="Amir khan"/>
    <s v="Amir khan"/>
    <s v="Delhi"/>
    <x v="0"/>
    <n v="8527943576"/>
    <n v="8527943576"/>
    <s v="UP7720220005733"/>
    <n v="256840345937"/>
    <d v="2023-12-25T00:00:00"/>
    <s v="Ncr"/>
    <s v="Both"/>
    <s v="Open"/>
    <x v="2"/>
  </r>
  <r>
    <d v="2023-07-28T13:24:41"/>
    <x v="11"/>
    <x v="0"/>
    <x v="0"/>
    <s v="12 CHAKKA"/>
    <s v="TATA"/>
    <s v="UP14LT9509"/>
    <s v="PRAMOD GUPTA"/>
    <s v="PRAMOD"/>
    <s v="GUJAINII"/>
    <x v="4"/>
    <n v="8576853111"/>
    <m/>
    <m/>
    <n v="654332128790"/>
    <d v="2023-11-15T00:00:00"/>
    <s v="GAZIYABAAD"/>
    <s v="Intra City"/>
    <s v="Open"/>
    <x v="3"/>
  </r>
  <r>
    <d v="2023-07-28T20:37:43"/>
    <x v="11"/>
    <x v="0"/>
    <x v="0"/>
    <s v="Pick up (4W)"/>
    <s v="TATA"/>
    <s v="DL13T6491"/>
    <s v="Harshit Gupta"/>
    <s v="Harshit"/>
    <s v="Delhi"/>
    <x v="0"/>
    <n v="7378195619"/>
    <n v="7378195619"/>
    <s v="X"/>
    <n v="837184516710"/>
    <d v="2024-09-23T00:00:00"/>
    <s v="Delhi"/>
    <s v="Inter City"/>
    <s v="Open"/>
    <x v="1"/>
  </r>
  <r>
    <d v="2023-07-28T20:39:02"/>
    <x v="11"/>
    <x v="0"/>
    <x v="0"/>
    <s v="Pick up (4W)"/>
    <s v="Mahindra"/>
    <s v="HR56X4643"/>
    <s v="Umesh"/>
    <s v="Umesh"/>
    <s v="Delhi"/>
    <x v="0"/>
    <n v="8965709890"/>
    <n v="8965709890"/>
    <m/>
    <n v="629275607810"/>
    <d v="2024-09-23T00:00:00"/>
    <s v="Delhi"/>
    <s v="Inter City"/>
    <s v="Open"/>
    <x v="1"/>
  </r>
  <r>
    <d v="2023-07-28T20:40:08"/>
    <x v="11"/>
    <x v="0"/>
    <x v="0"/>
    <s v="Pick up (4W)"/>
    <s v="TATA"/>
    <s v="DL98S7281"/>
    <s v="Kamal"/>
    <s v="Kamal "/>
    <s v="Delhi"/>
    <x v="0"/>
    <n v="7492945610"/>
    <n v="7492945610"/>
    <m/>
    <n v="739156781098"/>
    <d v="2024-09-23T00:00:00"/>
    <s v="UP"/>
    <s v="Inter City"/>
    <s v="Open"/>
    <x v="1"/>
  </r>
  <r>
    <d v="2023-07-28T20:41:23"/>
    <x v="11"/>
    <x v="0"/>
    <x v="0"/>
    <s v="Pick up (4W)"/>
    <s v="TATA"/>
    <s v="DL12U7391"/>
    <s v="Gurpreet"/>
    <s v="Gurpreet"/>
    <s v="UP"/>
    <x v="2"/>
    <n v="7492945610"/>
    <n v="7492945610"/>
    <m/>
    <n v="849345671908"/>
    <d v="2024-09-23T00:00:00"/>
    <s v="UP"/>
    <s v="Inter City"/>
    <s v="Open"/>
    <x v="1"/>
  </r>
  <r>
    <d v="2023-07-28T20:42:19"/>
    <x v="11"/>
    <x v="0"/>
    <x v="0"/>
    <s v="Pick up (4W)"/>
    <s v="TATA"/>
    <s v="DL12U9271"/>
    <s v="Jaspreet"/>
    <s v="Jaapreet"/>
    <s v="up"/>
    <x v="2"/>
    <n v="8743409890"/>
    <n v="8743409890"/>
    <m/>
    <n v="451023109870"/>
    <d v="2024-08-10T00:00:00"/>
    <s v="UP"/>
    <s v="Inter City"/>
    <s v="Open"/>
    <x v="1"/>
  </r>
  <r>
    <d v="2023-07-29T08:22:30"/>
    <x v="12"/>
    <x v="0"/>
    <x v="0"/>
    <s v="CNG/Diesel 3W"/>
    <s v="Piaggio"/>
    <s v="HR55AQ7804"/>
    <s v="Devender"/>
    <s v="Devender"/>
    <s v="Manesar"/>
    <x v="3"/>
    <n v="8708767357"/>
    <n v="8708767357"/>
    <s v="HR5520110211696"/>
    <n v="428701801771"/>
    <d v="2024-06-28T00:00:00"/>
    <s v="Ncr"/>
    <s v="Both"/>
    <s v="Closed"/>
    <x v="2"/>
  </r>
  <r>
    <d v="2023-07-29T08:26:40"/>
    <x v="12"/>
    <x v="0"/>
    <x v="0"/>
    <s v="CNG/Diesel 3W"/>
    <s v="Piaggio"/>
    <s v="HR55AQ5814"/>
    <s v="Sachin"/>
    <s v="Sachin"/>
    <s v="Manesar"/>
    <x v="3"/>
    <n v="8569986995"/>
    <n v="8569986995"/>
    <s v="HR2620210010378"/>
    <n v="567595723412"/>
    <d v="2024-07-09T00:00:00"/>
    <s v="Ncr"/>
    <s v="Both"/>
    <s v="Closed"/>
    <x v="2"/>
  </r>
  <r>
    <d v="2023-07-29T08:34:01"/>
    <x v="12"/>
    <x v="0"/>
    <x v="0"/>
    <s v="Pick up (4W)"/>
    <s v="TATA"/>
    <s v="HR47E5236"/>
    <s v="Mahaveer"/>
    <s v="Mahaveer"/>
    <s v="Manesar"/>
    <x v="3"/>
    <n v="919205414757"/>
    <n v="919205414757"/>
    <s v="HR3620220008950"/>
    <n v="289852238267"/>
    <d v="2024-02-08T00:00:00"/>
    <s v="Ncr"/>
    <s v="Both"/>
    <s v="Open"/>
    <x v="2"/>
  </r>
  <r>
    <d v="2023-07-29T08:39:37"/>
    <x v="12"/>
    <x v="0"/>
    <x v="0"/>
    <s v="Pick up (4W)"/>
    <s v="TATA"/>
    <s v="HR55AP1626"/>
    <s v="Rajendra"/>
    <s v="Rajendra"/>
    <s v="Maruti kunj"/>
    <x v="3"/>
    <n v="9650546291"/>
    <m/>
    <s v="HR72202000002044"/>
    <n v="727573555535"/>
    <d v="2024-11-07T00:00:00"/>
    <s v="Ncr"/>
    <s v="Both"/>
    <s v="Open"/>
    <x v="2"/>
  </r>
  <r>
    <d v="2023-07-29T08:45:34"/>
    <x v="12"/>
    <x v="0"/>
    <x v="0"/>
    <s v="Pick up (4W)"/>
    <s v="TATA"/>
    <s v="HR74B0358"/>
    <s v="Harpal"/>
    <s v="Harpal"/>
    <s v="Badshahpur"/>
    <x v="3"/>
    <n v="9050616568"/>
    <n v="9050616568"/>
    <s v="HR2720190001824"/>
    <n v="840912847873"/>
    <d v="2024-09-26T00:00:00"/>
    <s v="Ncr"/>
    <s v="Both"/>
    <s v="Open"/>
    <x v="2"/>
  </r>
  <r>
    <d v="2023-07-31T08:34:21"/>
    <x v="13"/>
    <x v="0"/>
    <x v="0"/>
    <s v="Pick up (4W)"/>
    <s v="Mahindra"/>
    <s v="HR38AF1687"/>
    <s v="Aslam"/>
    <s v="Aakil"/>
    <s v="Faridabad"/>
    <x v="3"/>
    <n v="8800834873"/>
    <n v="7827561610"/>
    <s v="HR8720190001298"/>
    <n v="344318519989"/>
    <d v="2023-12-29T00:00:00"/>
    <s v="Haryana"/>
    <s v="Both"/>
    <s v="Open"/>
    <x v="2"/>
  </r>
  <r>
    <d v="2023-08-03T23:27:31"/>
    <x v="14"/>
    <x v="1"/>
    <x v="1"/>
    <s v="Pick up (4W)"/>
    <s v="TATA"/>
    <s v="DL12U8271"/>
    <s v="Prakash sharma"/>
    <s v="Prakash sharma"/>
    <s v="Delhi"/>
    <x v="0"/>
    <n v="9738145610"/>
    <n v="9738145610"/>
    <m/>
    <n v="839245647819"/>
    <d v="2024-09-12T00:00:00"/>
    <s v="Selhi"/>
    <s v="Inter City"/>
    <s v="Open"/>
    <x v="1"/>
  </r>
  <r>
    <d v="2023-08-03T23:30:03"/>
    <x v="14"/>
    <x v="1"/>
    <x v="1"/>
    <s v="TATA 407 (4W)"/>
    <s v="TATA"/>
    <s v="UP12K8291"/>
    <s v="Harshit gupta"/>
    <s v="Harshit gupta"/>
    <s v="Up"/>
    <x v="2"/>
    <n v="8392567810"/>
    <n v="8392567810"/>
    <m/>
    <n v="930156717810"/>
    <d v="2024-09-01T00:00:00"/>
    <s v="UP"/>
    <s v="Inter City"/>
    <s v="Open"/>
    <x v="1"/>
  </r>
  <r>
    <d v="2023-08-04T19:24:19"/>
    <x v="15"/>
    <x v="1"/>
    <x v="1"/>
    <s v="Pick up (4W)"/>
    <s v="TATA"/>
    <s v="UP12ER8546"/>
    <s v="Mohit Sharma"/>
    <s v="Mohit Sharma"/>
    <s v="UP"/>
    <x v="2"/>
    <n v="8543202569"/>
    <n v="8543202569"/>
    <m/>
    <n v="854163269612"/>
    <d v="2025-05-25T00:00:00"/>
    <s v="UP"/>
    <s v="Inter City"/>
    <s v="Open"/>
    <x v="1"/>
  </r>
  <r>
    <d v="2023-08-04T19:26:36"/>
    <x v="15"/>
    <x v="1"/>
    <x v="1"/>
    <s v="Pick up (4W)"/>
    <s v="TATA"/>
    <s v="DL12F8546"/>
    <s v="Lalit Sharma"/>
    <s v="Lalit Sharma"/>
    <s v="Delhi"/>
    <x v="0"/>
    <n v="7585210256"/>
    <n v="7585210256"/>
    <m/>
    <n v="852165982036"/>
    <d v="2025-01-05T00:00:00"/>
    <s v="Delhi"/>
    <s v="Inter City"/>
    <s v="Open"/>
    <x v="1"/>
  </r>
  <r>
    <d v="2023-08-07T10:42:51"/>
    <x v="16"/>
    <x v="1"/>
    <x v="1"/>
    <s v="Pick up (4W)"/>
    <s v="TATA"/>
    <s v="UP77N0968"/>
    <s v="Deepak"/>
    <s v="Rahul"/>
    <s v="Kalyanpur"/>
    <x v="4"/>
    <n v="9839200309"/>
    <m/>
    <m/>
    <n v="633532376538"/>
    <d v="2023-09-29T00:00:00"/>
    <s v="Kanpur Local"/>
    <s v="Inter City"/>
    <s v="Open"/>
    <x v="3"/>
  </r>
  <r>
    <d v="2023-08-08T20:42:10"/>
    <x v="17"/>
    <x v="1"/>
    <x v="1"/>
    <s v="CNG/Diesel 3W"/>
    <s v="Others"/>
    <s v="DL1LU4750"/>
    <s v="Dilip Kumar Dubey"/>
    <s v="Dilip Kumar Dubey"/>
    <s v="Chanpatia west Champaran"/>
    <x v="5"/>
    <n v="9716310147"/>
    <n v="9719310147"/>
    <s v="BR2220100001373"/>
    <s v="BR2220100001373"/>
    <d v="2029-08-20T00:00:00"/>
    <s v="DELHI NCR"/>
    <s v="Both"/>
    <s v="Open"/>
    <x v="5"/>
  </r>
  <r>
    <d v="2023-08-09T18:01:26"/>
    <x v="18"/>
    <x v="2"/>
    <x v="1"/>
    <s v="CNG/Diesel 3W"/>
    <s v="TATA"/>
    <s v="Dl 1l AE 3621"/>
    <s v="Heera lal"/>
    <s v="Heera lal"/>
    <s v="E3/323 nand nagare nd 93"/>
    <x v="2"/>
    <n v="9818033635"/>
    <n v="9818033635"/>
    <m/>
    <n v="434239295506"/>
    <d v="2023-02-07T00:00:00"/>
    <s v="Ncr"/>
    <s v="Inter City"/>
    <s v="Closed"/>
    <x v="6"/>
  </r>
  <r>
    <d v="2023-08-09T18:07:47"/>
    <x v="18"/>
    <x v="2"/>
    <x v="1"/>
    <s v="Pick up (4W)"/>
    <s v="TATA"/>
    <s v="Up78DT2675"/>
    <s v="Sanjay"/>
    <s v="Sanjay"/>
    <s v="Kanpur uttar pradesh"/>
    <x v="4"/>
    <n v="9838838097"/>
    <n v="9838838097"/>
    <m/>
    <n v="411256459006"/>
    <d v="2024-12-10T00:00:00"/>
    <s v="Any"/>
    <s v="Inter City"/>
    <s v="Open"/>
    <x v="7"/>
  </r>
  <r>
    <d v="2023-08-09T19:21:55"/>
    <x v="18"/>
    <x v="2"/>
    <x v="1"/>
    <s v="CNG/Diesel 3W"/>
    <s v="TATA"/>
    <s v="Up 14 ft 4436"/>
    <s v="Sonu kumar"/>
    <s v="Sonu kumar"/>
    <s v="Prahalad ghad vasundhara gajiyabad"/>
    <x v="2"/>
    <n v="8587051239"/>
    <n v="8587051239"/>
    <m/>
    <n v="550529719847"/>
    <d v="2023-03-15T00:00:00"/>
    <s v="Ncr"/>
    <s v="Inter City"/>
    <s v="Closed"/>
    <x v="6"/>
  </r>
  <r>
    <d v="2023-08-09T22:11:04"/>
    <x v="18"/>
    <x v="2"/>
    <x v="1"/>
    <s v="EV 3W"/>
    <s v="Others"/>
    <s v="UP 78 JH2348"/>
    <s v="Shakil Ahmed"/>
    <s v="Shakil Ahmed"/>
    <s v="Kanpur uttar pradesh"/>
    <x v="4"/>
    <n v="6388375658"/>
    <n v="6388375658"/>
    <m/>
    <n v="351246475387"/>
    <d v="2024-06-11T00:00:00"/>
    <s v="Kanpur"/>
    <s v="Inter City"/>
    <s v="Open"/>
    <x v="7"/>
  </r>
  <r>
    <d v="2023-08-09T22:15:36"/>
    <x v="18"/>
    <x v="2"/>
    <x v="1"/>
    <s v="Pick up (4W)"/>
    <s v="TATA"/>
    <s v="UP78 HT 7415"/>
    <s v="Chotu"/>
    <s v="Chotu"/>
    <s v="Kanpur uttar pradesh"/>
    <x v="4"/>
    <n v="8960848191"/>
    <n v="8960848191"/>
    <m/>
    <n v="122135647655"/>
    <d v="2025-12-17T00:00:00"/>
    <s v="Any"/>
    <s v="Intra City"/>
    <s v="Open"/>
    <x v="7"/>
  </r>
  <r>
    <d v="2023-08-09T22:19:11"/>
    <x v="18"/>
    <x v="2"/>
    <x v="1"/>
    <s v="Pick up (4W)"/>
    <s v="TATA"/>
    <s v="UP78CT4616"/>
    <s v="Monu Gupta"/>
    <s v="Monu Gupta"/>
    <s v="Kanpur uttar pradesh"/>
    <x v="4"/>
    <n v="9120714855"/>
    <n v="9120714855"/>
    <m/>
    <n v="885296327456"/>
    <d v="2024-12-24T00:00:00"/>
    <s v="Any"/>
    <s v="Intra City"/>
    <s v="Open"/>
    <x v="7"/>
  </r>
  <r>
    <d v="2023-08-09T22:24:49"/>
    <x v="18"/>
    <x v="2"/>
    <x v="1"/>
    <s v="CNG/Diesel 3W"/>
    <s v="Mahindra"/>
    <s v="UP78 GT 2816"/>
    <s v="Subhash"/>
    <s v="Subhash"/>
    <s v="Kanpur uttar pradesh"/>
    <x v="4"/>
    <n v="9369306668"/>
    <n v="9369306668"/>
    <m/>
    <n v="651233486982"/>
    <d v="2026-02-03T00:00:00"/>
    <s v="Kanpur"/>
    <s v="Inter City"/>
    <s v="Open"/>
    <x v="7"/>
  </r>
  <r>
    <d v="2023-08-10T13:46:44"/>
    <x v="19"/>
    <x v="2"/>
    <x v="1"/>
    <s v="CNG/Diesel 3W"/>
    <s v="Mahindra"/>
    <s v="DL 51 GD 7270"/>
    <s v="Ram nresh"/>
    <s v="Shiv kesh"/>
    <s v="Arthla mohan nagar Ghaziabad up 201007"/>
    <x v="1"/>
    <n v="9310099563"/>
    <n v="9310099563"/>
    <s v="Up14/0026063"/>
    <n v="735869366963"/>
    <d v="2023-02-04T00:00:00"/>
    <s v="Oll Ncr"/>
    <s v="Intra City"/>
    <s v="Closed"/>
    <x v="8"/>
  </r>
  <r>
    <d v="2023-08-10T14:39:50"/>
    <x v="19"/>
    <x v="2"/>
    <x v="1"/>
    <s v="CNG/Diesel 3W"/>
    <s v="Mahindra"/>
    <s v="DL 1Lu 6443"/>
    <s v="Vinod kumar"/>
    <s v="Jay parkash"/>
    <s v="84/194 durga park n d 110000"/>
    <x v="1"/>
    <n v="6202375934"/>
    <n v="6202375934"/>
    <s v="BR 05190008908"/>
    <n v="322616732824"/>
    <d v="2023-02-14T00:00:00"/>
    <s v="Ncr"/>
    <s v="Inter City"/>
    <s v="Closed"/>
    <x v="8"/>
  </r>
  <r>
    <d v="2023-08-10T15:07:07"/>
    <x v="19"/>
    <x v="2"/>
    <x v="1"/>
    <s v="CNG/Diesel 3W"/>
    <s v="Mahindra"/>
    <s v="DL 1 LU 9228"/>
    <s v="Suneel kumar"/>
    <s v="Suneel kumar"/>
    <s v="15/239 Blok 15 kalyanpure chilla saroj khand nd DL10000"/>
    <x v="1"/>
    <n v="7982245262"/>
    <n v="7982245262"/>
    <s v="Up8020150002837"/>
    <n v="810608722269"/>
    <d v="2023-06-08T00:00:00"/>
    <s v="Ncr"/>
    <s v="Inter City"/>
    <s v="Closed"/>
    <x v="8"/>
  </r>
  <r>
    <d v="2023-08-10T16:12:45"/>
    <x v="19"/>
    <x v="2"/>
    <x v="1"/>
    <s v="Pick up (4W)"/>
    <s v="TATA"/>
    <s v="DL1 L AA 7317"/>
    <s v="Satveer shigh"/>
    <s v="Sumit kumar"/>
    <s v="D296 school black nthhu koloney nd 93"/>
    <x v="1"/>
    <n v="9069414743"/>
    <n v="9069414743"/>
    <m/>
    <n v="410987497950"/>
    <d v="2023-05-24T00:00:00"/>
    <s v="Ncr"/>
    <s v="Inter City"/>
    <s v="Open"/>
    <x v="8"/>
  </r>
  <r>
    <d v="2023-08-10T16:32:12"/>
    <x v="19"/>
    <x v="2"/>
    <x v="1"/>
    <s v="EV 3W"/>
    <s v="Others"/>
    <s v="UP78 GT 1348"/>
    <s v="Shubham"/>
    <s v="Shubham"/>
    <s v="Kanpur uttar pradesh_x000a_"/>
    <x v="4"/>
    <n v="7706965394"/>
    <n v="7706965394"/>
    <m/>
    <n v="151422195644"/>
    <d v="2023-12-12T00:00:00"/>
    <s v="Kanpur"/>
    <s v="Inter City"/>
    <s v="Closed"/>
    <x v="7"/>
  </r>
  <r>
    <d v="2023-08-10T16:35:13"/>
    <x v="19"/>
    <x v="2"/>
    <x v="1"/>
    <s v="Pick up (4W)"/>
    <s v="TATA"/>
    <s v="UP78 GN 6075"/>
    <s v="Ram bilas"/>
    <s v="Ram bilas"/>
    <s v="Kanpur uttar pradesh"/>
    <x v="4"/>
    <n v="7982110797"/>
    <n v="7982110797"/>
    <m/>
    <n v="515263428245"/>
    <d v="2023-12-20T00:00:00"/>
    <s v="Any"/>
    <s v="Intra City"/>
    <s v="Open"/>
    <x v="7"/>
  </r>
  <r>
    <d v="2023-08-10T16:40:14"/>
    <x v="19"/>
    <x v="2"/>
    <x v="1"/>
    <s v="EV 3W"/>
    <s v="Others"/>
    <s v="UP78 DN0433"/>
    <s v="Mohamad rijwan"/>
    <s v="Mohamad rijwan"/>
    <s v="Kanpur uttar pradesh"/>
    <x v="4"/>
    <n v="7607309929"/>
    <n v="7607309929"/>
    <m/>
    <n v="979253469182"/>
    <d v="2023-10-10T00:00:00"/>
    <s v="Kanpur"/>
    <s v="Inter City"/>
    <s v="Closed"/>
    <x v="7"/>
  </r>
  <r>
    <d v="2023-08-10T16:53:55"/>
    <x v="19"/>
    <x v="2"/>
    <x v="1"/>
    <s v="Pick up (4W)"/>
    <s v="TATA"/>
    <s v="UP77 T9582"/>
    <s v="Istkhar ahemad"/>
    <s v="Istakhar ahemad"/>
    <s v="Kanpur dehat Uttar Pradesh"/>
    <x v="9"/>
    <n v="9919694824"/>
    <n v="9919694824"/>
    <m/>
    <n v="556341987852"/>
    <d v="2023-10-09T00:00:00"/>
    <s v="Kanpur"/>
    <s v="Intra City"/>
    <s v="Open"/>
    <x v="7"/>
  </r>
  <r>
    <d v="2023-08-10T16:58:01"/>
    <x v="19"/>
    <x v="2"/>
    <x v="1"/>
    <s v="EV 3W"/>
    <s v="Others"/>
    <s v=",UP78 HN 8079"/>
    <s v="Bablu lal"/>
    <s v="Bablu lal"/>
    <s v="Kanpur uttar pradesh"/>
    <x v="4"/>
    <n v="7054964932"/>
    <n v="7054964932"/>
    <m/>
    <n v="251566337898"/>
    <d v="2023-09-11T00:00:00"/>
    <s v="Kanpur"/>
    <s v="Inter City"/>
    <s v="Closed"/>
    <x v="7"/>
  </r>
  <r>
    <d v="2023-08-10T17:05:32"/>
    <x v="19"/>
    <x v="2"/>
    <x v="1"/>
    <s v="Pick up (4W)"/>
    <s v="TATA"/>
    <s v="UP74 T4568"/>
    <s v="Shajab"/>
    <s v="Shajab"/>
    <s v="Kannauj Uttar Pradesh"/>
    <x v="10"/>
    <n v="9696851177"/>
    <n v="9696851177"/>
    <m/>
    <n v="821346538763"/>
    <d v="2024-07-05T00:00:00"/>
    <s v="Any"/>
    <s v="Intra City"/>
    <s v="Open"/>
    <x v="7"/>
  </r>
  <r>
    <d v="2023-08-10T17:12:05"/>
    <x v="19"/>
    <x v="2"/>
    <x v="1"/>
    <s v="Pick up (4W)"/>
    <s v="Mahindra"/>
    <s v="UP78 GN 9039"/>
    <s v="Atul"/>
    <s v="Atul"/>
    <s v="Kanpur uttar pradesh"/>
    <x v="4"/>
    <n v="8052466710"/>
    <n v="8052466710"/>
    <m/>
    <n v="562389124586"/>
    <d v="2024-07-24T00:00:00"/>
    <s v="Any"/>
    <s v="Intra City"/>
    <s v="Open"/>
    <x v="7"/>
  </r>
  <r>
    <d v="2023-08-10T17:15:24"/>
    <x v="19"/>
    <x v="2"/>
    <x v="1"/>
    <s v="Pick up (4W)"/>
    <s v="TATA"/>
    <s v="UP78 DN 7930"/>
    <s v="Bablu sonker"/>
    <s v="sonker"/>
    <s v="Kanpur uttar pradesh"/>
    <x v="4"/>
    <n v="7081998896"/>
    <n v="7081998896"/>
    <m/>
    <n v="256483539884"/>
    <d v="2023-09-17T00:00:00"/>
    <s v="Any"/>
    <s v="Intra City"/>
    <s v="Open"/>
    <x v="7"/>
  </r>
  <r>
    <d v="2023-08-10T17:28:59"/>
    <x v="19"/>
    <x v="2"/>
    <x v="1"/>
    <s v="EV 3W"/>
    <s v="Others"/>
    <s v="UP78 GT 0723"/>
    <s v="Zahid"/>
    <s v="Zahid"/>
    <s v="Kanpur uttar pradesh"/>
    <x v="4"/>
    <n v="8303290794"/>
    <n v="8303290794"/>
    <m/>
    <n v="923456849171"/>
    <d v="2023-12-04T00:00:00"/>
    <s v="Kanpur"/>
    <s v="Inter City"/>
    <s v="Closed"/>
    <x v="7"/>
  </r>
  <r>
    <d v="2023-08-10T17:32:23"/>
    <x v="19"/>
    <x v="2"/>
    <x v="1"/>
    <s v="Pick up (4W)"/>
    <s v="TATA"/>
    <s v="Dl 1 LAH 9937"/>
    <s v="Murare thakur"/>
    <s v="Nemis kumar"/>
    <s v="G faridpur sec. 37 noida up 241122"/>
    <x v="2"/>
    <n v="9873704267"/>
    <n v="9873704267"/>
    <m/>
    <n v="243875645705"/>
    <d v="2023-05-10T00:00:00"/>
    <s v="Ncr"/>
    <s v="Inter City"/>
    <s v="Open"/>
    <x v="6"/>
  </r>
  <r>
    <d v="2023-08-10T17:32:42"/>
    <x v="19"/>
    <x v="2"/>
    <x v="1"/>
    <s v="EV 3W"/>
    <s v="Others"/>
    <s v="UP78 HT 9780"/>
    <s v="Sultan"/>
    <s v="Sultan"/>
    <s v="Kanpur uttar pradesh"/>
    <x v="4"/>
    <n v="6303077875"/>
    <n v="6303077875"/>
    <m/>
    <n v="745628231467"/>
    <d v="2024-07-22T00:00:00"/>
    <s v="Kanpur"/>
    <s v="Inter City"/>
    <s v="Closed"/>
    <x v="7"/>
  </r>
  <r>
    <d v="2023-08-10T17:54:54"/>
    <x v="19"/>
    <x v="2"/>
    <x v="1"/>
    <s v="EV 3W"/>
    <s v="Others"/>
    <s v="UP78 DT2963"/>
    <s v="Ali"/>
    <s v="Ali"/>
    <s v="Kanpur uttar pradesh"/>
    <x v="4"/>
    <n v="9451665045"/>
    <n v="9451665045"/>
    <m/>
    <n v="917277653980"/>
    <d v="2023-10-10T00:00:00"/>
    <s v="Kanpur"/>
    <s v="Inter City"/>
    <s v="Closed"/>
    <x v="7"/>
  </r>
  <r>
    <d v="2023-08-10T17:57:47"/>
    <x v="19"/>
    <x v="2"/>
    <x v="1"/>
    <s v="EV 3W"/>
    <s v="Others"/>
    <s v="UP78 JN5972"/>
    <s v="Pappu"/>
    <s v="Pappu"/>
    <s v="Kanpur uttar pradesh"/>
    <x v="4"/>
    <n v="9519401611"/>
    <n v="9519401611"/>
    <m/>
    <n v="125364958623"/>
    <d v="2023-09-03T00:00:00"/>
    <s v="Kanpur"/>
    <s v="Inter City"/>
    <s v="Closed"/>
    <x v="7"/>
  </r>
  <r>
    <d v="2023-08-10T20:11:52"/>
    <x v="19"/>
    <x v="2"/>
    <x v="1"/>
    <s v="CNG/Diesel 3W"/>
    <s v="Mahindra"/>
    <s v="DL1LN5084"/>
    <s v="Prdeep"/>
    <s v="Anil shing"/>
    <s v="2/18 dhkhinpure extn ND"/>
    <x v="1"/>
    <n v="9716787396"/>
    <n v="9716787396"/>
    <s v="Up 1420130225197"/>
    <s v="9911 0923 6907"/>
    <d v="2023-02-22T00:00:00"/>
    <s v="All ncr"/>
    <s v="Inter City"/>
    <s v="Closed"/>
    <x v="6"/>
  </r>
  <r>
    <d v="2023-08-10T20:21:06"/>
    <x v="19"/>
    <x v="2"/>
    <x v="1"/>
    <s v="CNG/Diesel 3W"/>
    <s v="Mahindra"/>
    <s v="Up 14 CY 5674"/>
    <s v="Anil kumar"/>
    <s v="Anil kumar"/>
    <s v="953 gali no 2meetha kuoa artla mohan nagar Ghaziabad up 201007"/>
    <x v="1"/>
    <n v="9911603217"/>
    <n v="9911603217"/>
    <s v="Up 8020140016639"/>
    <n v="852648656021"/>
    <d v="2023-04-19T00:00:00"/>
    <s v="All ncr"/>
    <s v="Inter City"/>
    <s v="Closed"/>
    <x v="6"/>
  </r>
  <r>
    <d v="2023-08-11T16:12:10"/>
    <x v="20"/>
    <x v="2"/>
    <x v="1"/>
    <s v="EV 3W"/>
    <s v="Others"/>
    <s v="UP78 HT9548"/>
    <s v="Aman jha"/>
    <s v="Aman jha"/>
    <s v="Kanpur uttar pradesh"/>
    <x v="4"/>
    <n v="8429101325"/>
    <n v="8429101325"/>
    <m/>
    <n v="852648321576"/>
    <d v="2026-05-15T00:00:00"/>
    <s v="Barra kanpur"/>
    <s v="Inter City"/>
    <s v="Closed"/>
    <x v="7"/>
  </r>
  <r>
    <d v="2023-08-11T16:14:59"/>
    <x v="20"/>
    <x v="2"/>
    <x v="1"/>
    <s v="EV 3W"/>
    <s v="Others"/>
    <s v="UP78 GT 3757"/>
    <s v="Subham"/>
    <s v="Subham"/>
    <s v="Kanpur uttar pradesh"/>
    <x v="4"/>
    <n v="8840421887"/>
    <n v="8840421887"/>
    <m/>
    <n v="895485631590"/>
    <d v="2026-05-20T00:00:00"/>
    <s v="Barra kanpur"/>
    <s v="Inter City"/>
    <s v="Closed"/>
    <x v="7"/>
  </r>
  <r>
    <d v="2023-08-11T16:17:33"/>
    <x v="20"/>
    <x v="2"/>
    <x v="1"/>
    <s v="EV 3W"/>
    <s v="Others"/>
    <s v="UP78 GT 8283"/>
    <s v="Rupam Shukla"/>
    <s v="Rupam Shukla"/>
    <s v="Kanpur uttar pradesh"/>
    <x v="4"/>
    <n v="8933994760"/>
    <n v="8933994760"/>
    <m/>
    <n v="235285674309"/>
    <d v="2024-06-18T00:00:00"/>
    <s v="Barra kanpur"/>
    <s v="Inter City"/>
    <s v="Open"/>
    <x v="7"/>
  </r>
  <r>
    <d v="2023-08-11T16:21:23"/>
    <x v="20"/>
    <x v="2"/>
    <x v="1"/>
    <s v="Pick up (4W)"/>
    <s v="Mahindra"/>
    <s v="UP78 GN9731"/>
    <s v="Manoj jain"/>
    <s v="Manoj jain"/>
    <s v="Kanpur uttar pradesh"/>
    <x v="4"/>
    <n v="9956120960"/>
    <n v="9956120960"/>
    <m/>
    <n v="883192582039"/>
    <d v="2023-08-12T00:00:00"/>
    <s v="Any"/>
    <s v="Both"/>
    <s v="Open"/>
    <x v="7"/>
  </r>
  <r>
    <d v="2023-08-11T16:24:34"/>
    <x v="20"/>
    <x v="2"/>
    <x v="1"/>
    <s v="Pick up (4W)"/>
    <s v="Mahindra"/>
    <s v="UP78 GT 9309"/>
    <s v="Aditya Kumar"/>
    <s v="Aditya jain"/>
    <s v="Kanpur uttar pradesh"/>
    <x v="4"/>
    <n v="8840030804"/>
    <n v="8840030804"/>
    <m/>
    <n v="883192852039"/>
    <d v="2024-06-12T00:00:00"/>
    <s v="Any"/>
    <s v="Both"/>
    <s v="Open"/>
    <x v="7"/>
  </r>
  <r>
    <d v="2023-08-11T19:05:46"/>
    <x v="20"/>
    <x v="2"/>
    <x v="1"/>
    <s v="CNG/Diesel 3W"/>
    <s v="Mahindra"/>
    <s v="DL 1 L Q 7869"/>
    <s v="Vinay pande"/>
    <s v="Vinay pande"/>
    <s v="B/440 Gali no 2 Bhagat vihar karawal nagar DL94"/>
    <x v="1"/>
    <n v="8368173070"/>
    <n v="8368173070"/>
    <s v="Up1419990001484"/>
    <n v="298747885620"/>
    <d v="2023-05-25T00:00:00"/>
    <s v="All ncr"/>
    <s v="Inter City"/>
    <s v="Closed"/>
    <x v="8"/>
  </r>
  <r>
    <d v="2023-08-11T19:11:29"/>
    <x v="20"/>
    <x v="2"/>
    <x v="1"/>
    <s v="Pick up (4W)"/>
    <s v="TATA"/>
    <s v="DL1LAc9887"/>
    <s v="Chandar pal singh"/>
    <s v="Chandar pal singh"/>
    <s v="B/13 lone sangam vihar Ghaziabad"/>
    <x v="11"/>
    <n v="9818915263"/>
    <n v="9818915263"/>
    <s v="DL520090024206"/>
    <s v="6059 0117 7415"/>
    <d v="2023-03-02T00:00:00"/>
    <s v="Ncr"/>
    <s v="Intra City"/>
    <s v="Open"/>
    <x v="8"/>
  </r>
  <r>
    <d v="2023-08-11T19:17:19"/>
    <x v="20"/>
    <x v="2"/>
    <x v="1"/>
    <s v="Pick up (4W)"/>
    <s v="Mahindra"/>
    <s v="DL 1 L AH 2828"/>
    <s v="Sonu yadav"/>
    <s v="Nitin"/>
    <s v="Merth road Ghaziabad seva nagar"/>
    <x v="1"/>
    <n v="9958204672"/>
    <n v="8860039727"/>
    <s v="Up3020200013574"/>
    <n v="735263663196"/>
    <d v="2023-04-12T00:00:00"/>
    <s v="All ncr"/>
    <s v="Intra City"/>
    <s v="Open"/>
    <x v="8"/>
  </r>
  <r>
    <d v="2023-08-11T21:30:38"/>
    <x v="20"/>
    <x v="2"/>
    <x v="1"/>
    <s v="Truck (14 feet)"/>
    <s v="TATA"/>
    <s v="UP16JT9361"/>
    <s v="Rohit Kumar"/>
    <s v="Rohit Kumar"/>
    <s v="Maharishi nagar Noida"/>
    <x v="5"/>
    <n v="9911527090"/>
    <n v="9911527090"/>
    <s v="UP1620170003498"/>
    <n v="799294585905"/>
    <d v="2027-08-11T00:00:00"/>
    <s v="DELHI NCR"/>
    <s v="Both"/>
    <s v="Open"/>
    <x v="5"/>
  </r>
  <r>
    <d v="2023-08-11T22:13:20"/>
    <x v="20"/>
    <x v="2"/>
    <x v="1"/>
    <s v="CNG/Diesel 3W"/>
    <s v="Mahindra"/>
    <s v="DL 1 LZ 8781"/>
    <s v="Erfan"/>
    <s v="Erfan"/>
    <s v="E 44\B131 new sema pure N D"/>
    <x v="11"/>
    <n v="9711467821"/>
    <n v="9711467821"/>
    <n v="120080099130"/>
    <s v="9054 8200 9851"/>
    <d v="2023-05-25T00:00:00"/>
    <s v="All Ghaziabad"/>
    <s v="Inter City"/>
    <s v="Closed"/>
    <x v="6"/>
  </r>
  <r>
    <d v="2023-08-11T22:21:50"/>
    <x v="20"/>
    <x v="2"/>
    <x v="1"/>
    <s v="Pick up (4W)"/>
    <s v="TATA"/>
    <s v="DL 1 Lx 4180"/>
    <s v="Pappu Kumar"/>
    <s v="Pappu kumar"/>
    <s v="D/139 u p border Raul pinde shani mandir"/>
    <x v="11"/>
    <n v="9910596972"/>
    <n v="9910596972"/>
    <s v="BR 2120110008062"/>
    <s v="4591 7104 8915"/>
    <d v="2023-03-26T00:00:00"/>
    <s v="All ncr"/>
    <s v="Inter City"/>
    <s v="Open"/>
    <x v="6"/>
  </r>
  <r>
    <d v="2023-08-11T22:29:45"/>
    <x v="20"/>
    <x v="2"/>
    <x v="1"/>
    <s v="Pick up (4W)"/>
    <s v="Mahindra"/>
    <s v="DL 1 LX 8098"/>
    <s v="Jagresh shing"/>
    <s v="Jay kumar"/>
    <s v="Gretar noida kasna"/>
    <x v="12"/>
    <n v="7838396320"/>
    <n v="7838396320"/>
    <s v="Up 1620133000766"/>
    <s v="3277 9275 1630"/>
    <d v="2023-02-23T00:00:00"/>
    <s v="All ncr"/>
    <s v="Intra City"/>
    <s v="Open"/>
    <x v="6"/>
  </r>
  <r>
    <d v="2023-08-12T19:01:59"/>
    <x v="21"/>
    <x v="2"/>
    <x v="1"/>
    <s v="Pick up (4W)"/>
    <s v="TATA"/>
    <s v="UP78 FN2143"/>
    <s v="Manish gupta"/>
    <s v="Manish gupta"/>
    <s v="Kanpur uttar pradesh"/>
    <x v="4"/>
    <n v="8840672334"/>
    <n v="8840672334"/>
    <m/>
    <n v="856423871268"/>
    <d v="2023-08-30T00:00:00"/>
    <s v="Any"/>
    <s v="Both"/>
    <s v="Open"/>
    <x v="7"/>
  </r>
  <r>
    <d v="2023-08-12T19:03:28"/>
    <x v="21"/>
    <x v="2"/>
    <x v="1"/>
    <s v="EV 3W"/>
    <s v="Piaggio"/>
    <s v="DL51 GD 4183"/>
    <s v="Pavan sharma"/>
    <s v="Pavan sharma"/>
    <s v="Shahivavad Ghaziabad up"/>
    <x v="11"/>
    <n v="9555692778"/>
    <n v="9555692778"/>
    <s v="Up 2420160002101"/>
    <s v="7175 2282 2330"/>
    <d v="2023-04-22T00:00:00"/>
    <s v="All ncr"/>
    <s v="Inter City"/>
    <s v="Closed"/>
    <x v="8"/>
  </r>
  <r>
    <d v="2023-08-12T19:05:18"/>
    <x v="21"/>
    <x v="2"/>
    <x v="1"/>
    <s v="Pick up (4W)"/>
    <s v="TATA"/>
    <s v="UP78 AN5888"/>
    <s v="Khusi ram"/>
    <s v="Khusi ram"/>
    <s v="Kanpur uttar pradesh"/>
    <x v="4"/>
    <n v="8318589547"/>
    <n v="8318589547"/>
    <m/>
    <n v="556043631829"/>
    <d v="2023-08-30T00:00:00"/>
    <s v="Kanpur"/>
    <s v="Inter City"/>
    <s v="Open"/>
    <x v="7"/>
  </r>
  <r>
    <d v="2023-08-12T19:10:45"/>
    <x v="21"/>
    <x v="2"/>
    <x v="1"/>
    <s v="Pick up (4W)"/>
    <s v="TATA"/>
    <s v="UP78 DT1893"/>
    <s v="Suraj kumar"/>
    <s v="Suraj kumar"/>
    <s v="Kanpur uttar pradesh"/>
    <x v="4"/>
    <n v="9696675801"/>
    <n v="9696675801"/>
    <m/>
    <n v="528064379125"/>
    <d v="2023-08-16T00:00:00"/>
    <s v="Any"/>
    <s v="Both"/>
    <s v="Open"/>
    <x v="7"/>
  </r>
  <r>
    <d v="2023-08-12T19:14:23"/>
    <x v="21"/>
    <x v="2"/>
    <x v="1"/>
    <s v="CNG/Diesel 3W"/>
    <s v="Others"/>
    <s v="UP78 GT2816"/>
    <s v="Shubash Chandra"/>
    <s v="Shubash Chandra"/>
    <s v="Kanpur uttar pradesh"/>
    <x v="4"/>
    <n v="9369306668"/>
    <n v="9369306668"/>
    <m/>
    <n v="522706842505"/>
    <d v="2023-12-20T00:00:00"/>
    <s v="Kanpur"/>
    <s v="Inter City"/>
    <s v="Open"/>
    <x v="7"/>
  </r>
  <r>
    <d v="2023-08-12T19:16:56"/>
    <x v="21"/>
    <x v="2"/>
    <x v="1"/>
    <s v="Pick up (4W)"/>
    <s v="TATA"/>
    <s v="UP78 GN 4486"/>
    <s v="Raju Gupta"/>
    <s v="Raju Gupta"/>
    <s v="Kanpur uttar pradesh"/>
    <x v="4"/>
    <n v="9793298181"/>
    <n v="9793298181"/>
    <m/>
    <n v="121436749856"/>
    <d v="2024-01-15T00:00:00"/>
    <s v="Kanpur"/>
    <s v="Inter City"/>
    <s v="Open"/>
    <x v="7"/>
  </r>
  <r>
    <d v="2023-08-12T20:22:00"/>
    <x v="21"/>
    <x v="2"/>
    <x v="1"/>
    <s v="EV 3W"/>
    <s v="Piaggio"/>
    <s v="DL 51 GD 5214"/>
    <s v="Gorav sharma"/>
    <s v="Gorav sharma"/>
    <s v="Shahibabad Ghaziabad up"/>
    <x v="11"/>
    <n v="6003877404"/>
    <n v="6003877404"/>
    <s v="Up 1720200013138"/>
    <s v="8525 2007 8075"/>
    <d v="2023-06-21T00:00:00"/>
    <s v="All ncr"/>
    <s v="Inter City"/>
    <s v="Closed"/>
    <x v="8"/>
  </r>
  <r>
    <d v="2023-08-12T20:31:39"/>
    <x v="21"/>
    <x v="2"/>
    <x v="1"/>
    <s v="CNG/Diesel 3W"/>
    <s v="Mahindra"/>
    <s v="Up 14 MT 6791"/>
    <s v="Nitesh kumar"/>
    <s v="Nitesh kumar"/>
    <s v="Rajender nagar edstrej area Galee no 5 shahibabad Ghaziabad up"/>
    <x v="13"/>
    <n v="9546142236"/>
    <n v="9546142236"/>
    <s v="BR 2420230000194"/>
    <s v="5080 4446 5107"/>
    <d v="2023-04-15T00:00:00"/>
    <s v="All ncr"/>
    <s v="Intra City"/>
    <s v="Open"/>
    <x v="8"/>
  </r>
  <r>
    <d v="2023-08-12T20:40:40"/>
    <x v="21"/>
    <x v="2"/>
    <x v="1"/>
    <s v="CNG/Diesel 3W"/>
    <s v="Mahindra"/>
    <s v="DL 1 LZ 9702"/>
    <s v="Shelesh ogha"/>
    <s v="Rajesh kumar shing"/>
    <s v="413/shibabad Bat baniya mohlla Ghaziabad"/>
    <x v="13"/>
    <n v="7838354289"/>
    <m/>
    <s v="DL 720097153599"/>
    <n v="894328537095"/>
    <d v="2023-03-01T00:00:00"/>
    <s v="All ncr"/>
    <s v="Intra City"/>
    <s v="Closed"/>
    <x v="8"/>
  </r>
  <r>
    <d v="2023-08-12T20:57:50"/>
    <x v="21"/>
    <x v="2"/>
    <x v="1"/>
    <s v="CNG/Diesel 3W"/>
    <s v="Mahindra"/>
    <s v="DL 1LAk 1561"/>
    <s v="Dhani Ram"/>
    <s v="Dhane ram"/>
    <s v="B/897 dash garden gale no 23 babrola bihar nagfghar new delhi"/>
    <x v="14"/>
    <n v="8588079004"/>
    <n v="85880790004"/>
    <s v="DL 0420090035974"/>
    <s v="2825 8828 5141"/>
    <d v="2023-02-27T00:00:00"/>
    <s v="Nagafghrh dilhe"/>
    <s v="Intra City"/>
    <s v="Closed"/>
    <x v="8"/>
  </r>
  <r>
    <d v="2023-08-14T12:48:27"/>
    <x v="22"/>
    <x v="2"/>
    <x v="1"/>
    <s v="CNG/Diesel 3W"/>
    <s v="Mahindra"/>
    <s v="DL 1LZ 7193"/>
    <s v="Kundan singh"/>
    <s v="Kundan shing"/>
    <s v="Aradhna shahibabad Rajbag Ghaziabad"/>
    <x v="13"/>
    <n v="8750719208"/>
    <n v="8750719208"/>
    <s v="Up 1420160023529"/>
    <s v="4064 7428 3127"/>
    <d v="2023-04-26T00:00:00"/>
    <s v="All ncr"/>
    <s v="Inter City"/>
    <s v="Closed"/>
    <x v="8"/>
  </r>
  <r>
    <d v="2023-08-14T12:54:13"/>
    <x v="22"/>
    <x v="2"/>
    <x v="1"/>
    <s v="EV 3W"/>
    <s v="Mahindra"/>
    <s v="DL 51 GD 7922"/>
    <s v="Bhart mishra"/>
    <s v="Subhm tivare"/>
    <s v="Ghanda pur gesh agency shahibabad Ghaziabad up"/>
    <x v="13"/>
    <n v="8858662662"/>
    <n v="8858662662"/>
    <s v="Up 7220180010670"/>
    <s v="2150 7393 8755"/>
    <d v="2023-04-25T00:00:00"/>
    <s v="Ghaziabad"/>
    <s v="Inter City"/>
    <s v="Closed"/>
    <x v="8"/>
  </r>
  <r>
    <d v="2023-08-14T12:58:22"/>
    <x v="22"/>
    <x v="2"/>
    <x v="1"/>
    <s v="Pick up (4W)"/>
    <s v="TATA"/>
    <s v="Up 14 jt 6942"/>
    <s v="Mohin"/>
    <s v="Mohin"/>
    <s v="D337 sahid nagar sahibabad gajiyabad"/>
    <x v="1"/>
    <n v="9818510408"/>
    <n v="9818510408"/>
    <m/>
    <n v="603576422942"/>
    <d v="2023-05-10T00:00:00"/>
    <s v="Sahibabad"/>
    <s v="Inter City"/>
    <s v="Open"/>
    <x v="6"/>
  </r>
  <r>
    <d v="2023-08-14T13:10:14"/>
    <x v="22"/>
    <x v="2"/>
    <x v="1"/>
    <s v="CNG/Diesel 3W"/>
    <s v="Mahindra"/>
    <s v="Dl 1l ak 0775"/>
    <s v="Anuj kumar"/>
    <s v="Anuj kumar"/>
    <s v="B/51 samadhe vale gale pratap nagar dille"/>
    <x v="13"/>
    <n v="9643509889"/>
    <s v="Anuj kumar"/>
    <s v="Dl05 02120181355"/>
    <n v="680426700077"/>
    <d v="2023-04-12T00:00:00"/>
    <s v="Ncr"/>
    <s v="Inter City"/>
    <s v="Open"/>
    <x v="6"/>
  </r>
  <r>
    <d v="2023-08-14T13:21:59"/>
    <x v="22"/>
    <x v="2"/>
    <x v="1"/>
    <s v="Pick up (4W)"/>
    <s v="TATA"/>
    <s v="Dl 1l AH3791"/>
    <s v="Axay"/>
    <s v="Axay"/>
    <s v="267 indraprastha kad kad sahibabaad"/>
    <x v="13"/>
    <n v="8920372613"/>
    <n v="8920372613"/>
    <s v="Up 14 20190044818"/>
    <n v="520736218468"/>
    <d v="2023-04-17T00:00:00"/>
    <s v="Ncr"/>
    <s v="Inter City"/>
    <s v="Open"/>
    <x v="6"/>
  </r>
  <r>
    <d v="2023-08-14T18:46:36"/>
    <x v="22"/>
    <x v="2"/>
    <x v="1"/>
    <s v="EV 3W"/>
    <s v="Mahindra"/>
    <s v="DL 51GD5481"/>
    <s v="Prteek Dhekchit"/>
    <s v="Prteek dhekchit"/>
    <s v="Sector 63 Noida"/>
    <x v="5"/>
    <n v="8400385848"/>
    <n v="8400385848"/>
    <s v="Up 76/0010591/2023"/>
    <s v="7978 8635 1082"/>
    <d v="2023-04-19T00:00:00"/>
    <s v="All ncr"/>
    <s v="Inter City"/>
    <s v="Closed"/>
    <x v="8"/>
  </r>
  <r>
    <d v="2023-08-14T18:55:43"/>
    <x v="22"/>
    <x v="2"/>
    <x v="1"/>
    <s v="Pick up (4W)"/>
    <s v="Mahindra"/>
    <s v="Dl 1L AL 1430"/>
    <s v="Mohammad aasim"/>
    <s v="Mohammad navaj"/>
    <s v="Salempur dille"/>
    <x v="1"/>
    <n v="9556706980"/>
    <n v="9556706980"/>
    <s v="Up21 20180010978"/>
    <n v="917251562485"/>
    <d v="2023-05-09T00:00:00"/>
    <s v="Ncr"/>
    <s v="Inter City"/>
    <s v="Open"/>
    <x v="6"/>
  </r>
  <r>
    <d v="2023-08-14T18:55:56"/>
    <x v="22"/>
    <x v="2"/>
    <x v="1"/>
    <s v="EV 3W"/>
    <s v="Piaggio"/>
    <s v="DL 51 GD 5522"/>
    <s v="Neeraj kumar"/>
    <s v="Neeraj kumar"/>
    <s v="Mandole lone Delhi"/>
    <x v="0"/>
    <n v="8586032505"/>
    <n v="8586032505"/>
    <s v="Up 8120230004038"/>
    <s v="8124 5715 0694"/>
    <d v="2023-04-17T00:00:00"/>
    <s v="Noida"/>
    <s v="Inter City"/>
    <s v="Closed"/>
    <x v="8"/>
  </r>
  <r>
    <d v="2023-08-14T19:06:38"/>
    <x v="22"/>
    <x v="2"/>
    <x v="1"/>
    <s v="CNG/Diesel 3W"/>
    <s v="Mahindra"/>
    <s v="DL1 ln 3757"/>
    <s v="Santos kumar"/>
    <s v="Raju"/>
    <s v="Sahid nagar gajiyabad"/>
    <x v="1"/>
    <n v="9870381523"/>
    <n v="9870381523"/>
    <s v="Up16 20190011566"/>
    <n v="872068275306"/>
    <d v="2023-03-15T00:00:00"/>
    <s v="All ncr"/>
    <s v="Inter City"/>
    <s v="Open"/>
    <x v="6"/>
  </r>
  <r>
    <d v="2023-08-14T19:08:38"/>
    <x v="22"/>
    <x v="2"/>
    <x v="1"/>
    <s v="Pick up (4W)"/>
    <s v="Mahindra"/>
    <s v="DL 1 LAH 8691"/>
    <s v="Ashok kumar"/>
    <s v="Ashok kumar"/>
    <s v="C/609 sahid nagar Ghaziabad"/>
    <x v="15"/>
    <n v="7982159856"/>
    <n v="7982159856"/>
    <s v="Up 14 20080049624"/>
    <s v="3625 6501 3119"/>
    <d v="2023-03-21T00:00:00"/>
    <s v="Noida Ghaziabad"/>
    <s v="Inter City"/>
    <s v="Open"/>
    <x v="8"/>
  </r>
  <r>
    <d v="2023-08-09T17:44:52"/>
    <x v="18"/>
    <x v="2"/>
    <x v="1"/>
    <s v="Truck (14 feet)"/>
    <s v="TATA"/>
    <s v="UP78DT2664"/>
    <s v="Ashok"/>
    <s v="Ashok"/>
    <s v="Kanpur, uttar Pradesh"/>
    <x v="4"/>
    <n v="8090745760"/>
    <n v="8090745760"/>
    <s v="N/A"/>
    <n v="8564722254"/>
    <d v="2029-06-14T00:00:00"/>
    <s v="Any"/>
    <s v="Both"/>
    <s v="Open"/>
    <x v="7"/>
  </r>
  <r>
    <d v="2023-08-09T17:48:20"/>
    <x v="18"/>
    <x v="2"/>
    <x v="1"/>
    <s v="Pick up (4W)"/>
    <s v="Mahindra"/>
    <s v="DL1lAf6909"/>
    <s v="Satvir kumar"/>
    <s v="Satvir kumar"/>
    <s v="D 296 school block nathu colony nd 93"/>
    <x v="0"/>
    <n v="9818454165"/>
    <n v="9818454165"/>
    <m/>
    <n v="908275613568"/>
    <d v="2023-08-24T00:00:00"/>
    <s v="All UP"/>
    <s v="Inter City"/>
    <s v="Open"/>
    <x v="6"/>
  </r>
  <r>
    <d v="2023-08-16T13:19:16"/>
    <x v="23"/>
    <x v="3"/>
    <x v="1"/>
    <s v="Pick up (4W)"/>
    <s v="TATA"/>
    <s v="TS09UA2402"/>
    <s v="Nagaesh wale"/>
    <s v="Sanju"/>
    <s v="Hyderabad Asif nagar"/>
    <x v="16"/>
    <n v="9392470342"/>
    <m/>
    <s v="KA3820120001147"/>
    <n v="753177025177"/>
    <d v="2024-07-24T00:00:00"/>
    <s v="Hyderabad local"/>
    <s v="Inter City"/>
    <s v="Open"/>
    <x v="9"/>
  </r>
  <r>
    <d v="2023-08-16T15:16:46"/>
    <x v="23"/>
    <x v="3"/>
    <x v="1"/>
    <s v="Tata 20 feet"/>
    <s v="Eicher"/>
    <s v="HR38AC5258"/>
    <s v="Akash kumar"/>
    <s v="Rahul"/>
    <s v="13/4, mathura road nhpc chowk budia Nala near maha lakshi dharam kata"/>
    <x v="17"/>
    <n v="9717504712"/>
    <n v="9717504712"/>
    <s v="HR5120180012317"/>
    <n v="996355223357"/>
    <d v="2023-11-10T00:00:00"/>
    <s v="All india permit"/>
    <s v="Both"/>
    <s v="Open"/>
    <x v="10"/>
  </r>
  <r>
    <d v="2023-08-16T15:26:06"/>
    <x v="23"/>
    <x v="3"/>
    <x v="1"/>
    <s v="Eicher 22 feet"/>
    <s v="Eicher"/>
    <s v="HR38Z3188"/>
    <s v="Aakash"/>
    <s v="Aakash"/>
    <s v="13/4 mathura road ,nhpc chowk budia Nala near mahalakshi dharam kata"/>
    <x v="17"/>
    <n v="9871298239"/>
    <n v="9871298239"/>
    <s v="Hr5120180012317"/>
    <n v="996355223357"/>
    <d v="2024-07-05T00:00:00"/>
    <s v="All india permit"/>
    <s v="Both"/>
    <s v="Open"/>
    <x v="11"/>
  </r>
  <r>
    <d v="2023-08-16T15:31:12"/>
    <x v="23"/>
    <x v="3"/>
    <x v="1"/>
    <s v="Pick up (4W)"/>
    <s v="Mahindra"/>
    <s v="DL1LAE5486"/>
    <s v="Aakash"/>
    <s v="Aakash"/>
    <s v="13/4 mathura road ,nhpc chowk near Lakshmi dharam katan"/>
    <x v="17"/>
    <n v="9871298239"/>
    <n v="9871298239"/>
    <s v="HR5120180012317"/>
    <n v="996355223357"/>
    <d v="2023-11-10T00:00:00"/>
    <s v="All india permit"/>
    <s v="Both"/>
    <s v="Open"/>
    <x v="10"/>
  </r>
  <r>
    <d v="2023-08-16T17:49:32"/>
    <x v="23"/>
    <x v="3"/>
    <x v="1"/>
    <s v="Pick up (4W)"/>
    <s v="TATA"/>
    <s v="Up 81 ET2953"/>
    <s v="Harendar kumar"/>
    <s v="Harendar kumar"/>
    <s v="Tigode gol chandar Ghaziabad"/>
    <x v="11"/>
    <n v="9354816227"/>
    <n v="9354816227"/>
    <s v="Up 81200120006742"/>
    <s v="6408 0340 0786"/>
    <d v="2023-03-15T00:00:00"/>
    <s v="All ncr"/>
    <s v="Intra City"/>
    <s v="Open"/>
    <x v="8"/>
  </r>
  <r>
    <d v="2023-08-16T17:56:27"/>
    <x v="23"/>
    <x v="3"/>
    <x v="1"/>
    <s v="CNG/Diesel 3W"/>
    <s v="Mahindra"/>
    <s v="DL 1LAK 0712"/>
    <s v="Tarun ghupta"/>
    <s v="Tarun ghupta"/>
    <s v="Shalimar garden Ghaziabad up"/>
    <x v="11"/>
    <n v="9873119809"/>
    <n v="9873119809"/>
    <s v="T 30009NT/2006"/>
    <s v="2225 2251 7661"/>
    <d v="2023-04-12T00:00:00"/>
    <s v="All ncr"/>
    <s v="Inter City"/>
    <s v="Open"/>
    <x v="8"/>
  </r>
  <r>
    <d v="2023-08-16T18:18:32"/>
    <x v="23"/>
    <x v="3"/>
    <x v="1"/>
    <s v="CNG/Diesel 3W"/>
    <s v="Mahindra"/>
    <s v="DL1L U1611"/>
    <s v="Neeraj kumar"/>
    <s v="Neeraj kumar"/>
    <s v="Jhil mil sahibabaad gajiyabad"/>
    <x v="11"/>
    <n v="9667704338"/>
    <n v="9667704338"/>
    <s v="Dl7 20180007312"/>
    <s v="6956-0980-2279"/>
    <d v="2023-05-09T00:00:00"/>
    <s v="Ncr"/>
    <s v="Inter City"/>
    <s v="Open"/>
    <x v="6"/>
  </r>
  <r>
    <d v="2023-08-16T19:25:16"/>
    <x v="23"/>
    <x v="3"/>
    <x v="1"/>
    <s v="CNG/Diesel 3W"/>
    <s v="TATA"/>
    <s v="UP78 DN 7468"/>
    <s v="Mantu"/>
    <s v="Pankaj Kumar"/>
    <s v="Kanpur uttar pradesh"/>
    <x v="4"/>
    <n v="9170992682"/>
    <n v="9956920950"/>
    <m/>
    <n v="511423586498"/>
    <d v="2023-12-03T00:00:00"/>
    <s v="Kanpur"/>
    <s v="Inter City"/>
    <s v="Open"/>
    <x v="7"/>
  </r>
  <r>
    <d v="2023-08-16T19:27:31"/>
    <x v="23"/>
    <x v="3"/>
    <x v="1"/>
    <s v="CNG/Diesel 3W"/>
    <s v="TATA"/>
    <s v="UP78 CN2606"/>
    <s v="Rakesh"/>
    <s v="Rakesh"/>
    <s v="Kanpur uttar pradesh"/>
    <x v="4"/>
    <n v="9935186968"/>
    <n v="9935186968"/>
    <m/>
    <n v="124568539823"/>
    <d v="2023-12-22T00:00:00"/>
    <s v="Kanpur"/>
    <s v="Inter City"/>
    <s v="Open"/>
    <x v="7"/>
  </r>
  <r>
    <d v="2023-08-16T21:13:16"/>
    <x v="23"/>
    <x v="3"/>
    <x v="1"/>
    <s v="CNG/Diesel 3W"/>
    <s v="Others"/>
    <s v="UP78 GT 8956"/>
    <s v="Santosh"/>
    <s v="Santosh"/>
    <s v="Kanpur uttar pradesh"/>
    <x v="4"/>
    <n v="8840284183"/>
    <n v="8840284183"/>
    <m/>
    <n v="642096075249"/>
    <d v="2024-03-20T00:00:00"/>
    <s v="Kanpur"/>
    <s v="Inter City"/>
    <s v="Open"/>
    <x v="7"/>
  </r>
  <r>
    <d v="2023-08-16T21:16:06"/>
    <x v="23"/>
    <x v="3"/>
    <x v="1"/>
    <s v="CNG/Diesel 3W"/>
    <s v="TATA"/>
    <s v="UP78 CN 5542"/>
    <s v="Chotu"/>
    <s v="Chotu"/>
    <s v="Kanpur uttar pradesh"/>
    <x v="4"/>
    <n v="7752943372"/>
    <n v="77529243372"/>
    <m/>
    <n v="985346872134"/>
    <d v="2023-09-20T00:00:00"/>
    <s v="Kanpur"/>
    <s v="Inter City"/>
    <s v="Open"/>
    <x v="7"/>
  </r>
  <r>
    <d v="2023-08-16T21:18:31"/>
    <x v="23"/>
    <x v="3"/>
    <x v="1"/>
    <s v="Pick up (4W)"/>
    <s v="TATA"/>
    <s v="UP78 FN3519"/>
    <s v="Rajat Srivastava"/>
    <s v="Rajat Srivastava"/>
    <s v="Kanpur uttar pradesh"/>
    <x v="4"/>
    <n v="9935106391"/>
    <n v="9935106391"/>
    <m/>
    <n v="967436524864"/>
    <d v="2024-04-25T00:00:00"/>
    <s v="Kanpur"/>
    <s v="Inter City"/>
    <s v="Open"/>
    <x v="7"/>
  </r>
  <r>
    <d v="2023-08-16T21:21:35"/>
    <x v="23"/>
    <x v="3"/>
    <x v="1"/>
    <s v="CNG/Diesel 3W"/>
    <s v="Others"/>
    <s v="UP78 CT 9248"/>
    <s v="Rahul Srivastava"/>
    <s v="Rahul Srivastava"/>
    <s v="Kanpur uttar pradesh"/>
    <x v="4"/>
    <n v="9935106391"/>
    <n v="9935106391"/>
    <m/>
    <n v="52036579164"/>
    <d v="2023-08-31T00:00:00"/>
    <s v="Kanpur"/>
    <s v="Inter City"/>
    <s v="Open"/>
    <x v="7"/>
  </r>
  <r>
    <d v="2023-08-16T21:24:23"/>
    <x v="23"/>
    <x v="3"/>
    <x v="1"/>
    <s v="Pick up (4W)"/>
    <s v="TATA"/>
    <s v="UP78 FN 6592"/>
    <s v="Prem Bajpai"/>
    <s v="Prem Bajpai"/>
    <s v="Kanpur uttar pradesh"/>
    <x v="4"/>
    <n v="6307100665"/>
    <n v="6307100665"/>
    <m/>
    <n v="32166426874"/>
    <d v="2024-01-17T00:00:00"/>
    <s v="Any"/>
    <s v="Both"/>
    <s v="Open"/>
    <x v="7"/>
  </r>
  <r>
    <d v="2023-08-16T21:26:48"/>
    <x v="23"/>
    <x v="3"/>
    <x v="1"/>
    <s v="Pick up (4W)"/>
    <s v="TATA"/>
    <s v="UP78 DN8393"/>
    <s v="Mohit Singh"/>
    <s v="Mohit Singh"/>
    <s v="Kanpur uttar pradesh"/>
    <x v="4"/>
    <n v="8127985334"/>
    <n v="8127985334"/>
    <m/>
    <n v="525263418796"/>
    <d v="2023-09-23T00:00:00"/>
    <s v="Any"/>
    <s v="Both"/>
    <s v="Open"/>
    <x v="7"/>
  </r>
  <r>
    <d v="2023-08-16T21:29:43"/>
    <x v="23"/>
    <x v="3"/>
    <x v="1"/>
    <s v="Pick up (4W)"/>
    <s v="TATA"/>
    <s v="UP78 HT 0125"/>
    <s v="Ranjeet"/>
    <s v="Ranjeet"/>
    <s v="Kanpur uttar pradesh"/>
    <x v="4"/>
    <n v="9936415485"/>
    <n v="9936415485"/>
    <m/>
    <n v="45206328621"/>
    <d v="2023-12-18T00:00:00"/>
    <s v="Kanpur"/>
    <s v="Inter City"/>
    <s v="Open"/>
    <x v="7"/>
  </r>
  <r>
    <d v="2023-08-16T21:33:41"/>
    <x v="23"/>
    <x v="3"/>
    <x v="1"/>
    <s v="EV 3W"/>
    <s v="Others"/>
    <s v="UP78 HT 6334"/>
    <s v="Rahul maherotra"/>
    <s v="Rahul maherotra"/>
    <s v="Kanpur uttar pradesh"/>
    <x v="4"/>
    <n v="7398127228"/>
    <n v="7398127228"/>
    <n v="20110042131"/>
    <n v="653862076781"/>
    <d v="2024-04-11T00:00:00"/>
    <s v="Kanpur"/>
    <s v="Inter City"/>
    <s v="Open"/>
    <x v="7"/>
  </r>
  <r>
    <d v="2023-08-16T21:36:42"/>
    <x v="23"/>
    <x v="3"/>
    <x v="1"/>
    <s v="EV 3W"/>
    <s v="Others"/>
    <s v="UP78 HN 6312"/>
    <s v="Hari om"/>
    <s v="Hari om"/>
    <s v="Kanpur uttar pradesh"/>
    <x v="4"/>
    <n v="7905538335"/>
    <n v="7905538335"/>
    <m/>
    <n v="252536984212"/>
    <d v="2023-12-23T00:00:00"/>
    <s v="Kanpur"/>
    <s v="Inter City"/>
    <s v="Open"/>
    <x v="7"/>
  </r>
  <r>
    <d v="2023-08-16T21:39:29"/>
    <x v="23"/>
    <x v="3"/>
    <x v="1"/>
    <s v="Pick up (4W)"/>
    <s v="TATA"/>
    <s v="UP78 FN4670"/>
    <s v="Naresh"/>
    <s v="Naresh"/>
    <s v="Kanpur uttar pradesh"/>
    <x v="4"/>
    <n v="9935438560"/>
    <n v="9935438560"/>
    <m/>
    <n v="338599857986"/>
    <d v="2023-10-21T00:00:00"/>
    <s v="Any"/>
    <s v="Both"/>
    <s v="Open"/>
    <x v="7"/>
  </r>
  <r>
    <d v="2023-08-16T22:09:48"/>
    <x v="23"/>
    <x v="3"/>
    <x v="1"/>
    <s v="Pick up (4W)"/>
    <s v="TATA"/>
    <s v="DL 1LP 1781"/>
    <s v="Daysram"/>
    <s v="Dayaram"/>
    <s v="Kela kheda vijay nagar gajiyabad"/>
    <x v="11"/>
    <s v=", 9717611671"/>
    <n v="9717611671"/>
    <s v="UP 14 20120022824"/>
    <s v="6752-1213-6940"/>
    <d v="2023-04-13T00:00:00"/>
    <s v="Ncr"/>
    <s v="Inter City"/>
    <s v="Open"/>
    <x v="6"/>
  </r>
  <r>
    <d v="2023-08-16T22:20:42"/>
    <x v="23"/>
    <x v="3"/>
    <x v="1"/>
    <s v="Pick up (4W)"/>
    <s v="TATA"/>
    <s v="DL1L AG 3539"/>
    <s v="Gotam"/>
    <s v="Som lal"/>
    <s v="Keerti nagar dille"/>
    <x v="0"/>
    <n v="9971383802"/>
    <n v="9268211359"/>
    <s v="Br 0720070003148"/>
    <s v="3513-5928-6652"/>
    <d v="2022-11-09T00:00:00"/>
    <s v="Ncr"/>
    <s v="Inter City"/>
    <s v="Open"/>
    <x v="6"/>
  </r>
  <r>
    <d v="2023-08-16T22:35:19"/>
    <x v="23"/>
    <x v="3"/>
    <x v="1"/>
    <s v="EV 3W"/>
    <s v="Others"/>
    <s v="UP14 LT 9398"/>
    <s v="Rojan sharma"/>
    <s v="Rohan sharma"/>
    <s v="Sahibabaad gajiyabad"/>
    <x v="13"/>
    <n v="9289227195"/>
    <n v="9289227195"/>
    <s v="UP 14 , 2017170034111"/>
    <s v="4109-8749-7950"/>
    <d v="2023-01-04T00:00:00"/>
    <s v="Nvr"/>
    <s v="Inter City"/>
    <s v="Closed"/>
    <x v="6"/>
  </r>
  <r>
    <d v="2023-08-17T11:47:56"/>
    <x v="24"/>
    <x v="3"/>
    <x v="1"/>
    <s v="Pick up (4W)"/>
    <s v="TATA"/>
    <s v="DL1LAH5426"/>
    <s v="Ravinder"/>
    <s v="Ravinder"/>
    <s v="Sona chowk"/>
    <x v="3"/>
    <n v="8920217211"/>
    <n v="8920217211"/>
    <s v="HR1920160091094"/>
    <n v="259101692766"/>
    <d v="2023-08-28T00:00:00"/>
    <s v="Sona chowk gurgoan"/>
    <s v="Both"/>
    <s v="Closed"/>
    <x v="12"/>
  </r>
  <r>
    <d v="2023-08-17T11:59:23"/>
    <x v="24"/>
    <x v="3"/>
    <x v="1"/>
    <s v="TATA 407 (4W)"/>
    <s v="TATA"/>
    <s v="DL1LAJ5710"/>
    <s v="Sukhvinder singh"/>
    <s v="Sukhvinder Singh"/>
    <s v="Sona chowk gurgoan"/>
    <x v="3"/>
    <n v="8826441876"/>
    <n v="8826441876"/>
    <s v="HR5520110208389"/>
    <n v="892985116001"/>
    <d v="2025-08-17T00:00:00"/>
    <s v="Gurgaon and other"/>
    <s v="Both"/>
    <s v="Open"/>
    <x v="12"/>
  </r>
  <r>
    <d v="2023-08-17T13:36:05"/>
    <x v="24"/>
    <x v="3"/>
    <x v="1"/>
    <s v="Pick up (4W)"/>
    <s v="TATA"/>
    <s v="AP22Y6951"/>
    <s v="Mehboob"/>
    <s v="Mehboob"/>
    <s v="Towlichowki mohmmedi line"/>
    <x v="18"/>
    <n v="9676584774"/>
    <m/>
    <s v="DLFA012332552007"/>
    <n v="598776476689"/>
    <d v="2020-08-17T00:00:00"/>
    <s v="Hyderabad"/>
    <s v="Both"/>
    <s v="Open"/>
    <x v="9"/>
  </r>
  <r>
    <d v="2023-08-17T13:57:56"/>
    <x v="24"/>
    <x v="3"/>
    <x v="1"/>
    <s v="CNG/Diesel 3W"/>
    <s v="Piaggio"/>
    <s v="AP12W1080"/>
    <s v="Shiva"/>
    <s v="Shiva"/>
    <s v="Asif nagar"/>
    <x v="18"/>
    <n v="9676336038"/>
    <n v="9676336038"/>
    <s v="TS01320200007932"/>
    <n v="945113426603"/>
    <d v="2023-10-16T00:00:00"/>
    <s v="Hyderabad"/>
    <s v="Inter City"/>
    <s v="Open"/>
    <x v="9"/>
  </r>
  <r>
    <d v="2023-08-17T14:19:35"/>
    <x v="24"/>
    <x v="3"/>
    <x v="1"/>
    <s v="CNG/Diesel 3W"/>
    <s v="Piaggio"/>
    <s v="TS07UL0627"/>
    <s v="Althamaz"/>
    <s v="Althamaz"/>
    <s v="Muradh nagar choti masjid, Asif nagar"/>
    <x v="18"/>
    <n v="9156201547"/>
    <m/>
    <s v="TS01320220012379"/>
    <n v="368241056039"/>
    <d v="2023-06-14T00:00:00"/>
    <s v="Hyderabad"/>
    <s v="Inter City"/>
    <s v="Open"/>
    <x v="9"/>
  </r>
  <r>
    <d v="2023-08-17T14:35:43"/>
    <x v="24"/>
    <x v="3"/>
    <x v="1"/>
    <s v="Pick up (4W)"/>
    <s v="Mahindra"/>
    <s v="HR 39E9731"/>
    <s v="Umesh"/>
    <s v="Umesh"/>
    <s v="Lohari raghu hisar haryana"/>
    <x v="7"/>
    <n v="9812050490"/>
    <n v="9812050490"/>
    <s v="HR 2120160114814"/>
    <s v="6436 2302 5228"/>
    <d v="2023-02-15T00:00:00"/>
    <s v="All ncr"/>
    <s v="Both"/>
    <s v="Open"/>
    <x v="8"/>
  </r>
  <r>
    <d v="2023-08-17T14:40:39"/>
    <x v="24"/>
    <x v="3"/>
    <x v="1"/>
    <s v="Pick up (4W)"/>
    <s v="TATA"/>
    <s v="Up 14 kT 2590"/>
    <s v="Ranjeet pal"/>
    <s v="Ranjet pal"/>
    <s v="Rajender nagar industrial area gale no 2"/>
    <x v="11"/>
    <n v="8744023847"/>
    <n v="8744023847"/>
    <s v="UK1120160012496"/>
    <s v="3383 7607 2076"/>
    <d v="2023-02-09T00:00:00"/>
    <s v="All ncr"/>
    <s v="Inter City"/>
    <s v="Open"/>
    <x v="8"/>
  </r>
  <r>
    <d v="2023-08-17T14:49:49"/>
    <x v="24"/>
    <x v="3"/>
    <x v="1"/>
    <s v="Pick up (4W)"/>
    <s v="TATA"/>
    <s v="DL 1 LAJ 2257"/>
    <s v="Tarun tivare"/>
    <s v="Tarun tivare"/>
    <s v="Rajender nagar edstrej area gali no 2"/>
    <x v="11"/>
    <n v="9648514368"/>
    <n v="9648514368"/>
    <s v="Up4320170001249"/>
    <s v="4713 4046 5793"/>
    <d v="2023-06-21T00:00:00"/>
    <s v="All ncr"/>
    <s v="Inter City"/>
    <s v="Open"/>
    <x v="8"/>
  </r>
  <r>
    <d v="2023-08-17T14:56:26"/>
    <x v="24"/>
    <x v="3"/>
    <x v="1"/>
    <s v="Pick up (4W)"/>
    <s v="TATA"/>
    <s v="Up 14 DT 7863"/>
    <s v="Manoj kumar"/>
    <s v="Manoj kumar"/>
    <s v="Secend relve rod GDA market shahibabad Ghaziabad"/>
    <x v="13"/>
    <n v="9911929695"/>
    <n v="9911929695"/>
    <s v="Up 1420160021739"/>
    <s v="6586 7218 3034"/>
    <d v="2023-04-25T00:00:00"/>
    <s v="All ncr"/>
    <s v="Inter City"/>
    <s v="Open"/>
    <x v="8"/>
  </r>
  <r>
    <d v="2023-08-17T14:58:23"/>
    <x v="24"/>
    <x v="3"/>
    <x v="1"/>
    <s v="CNG/Diesel 3W"/>
    <s v="Others"/>
    <s v="UP35B6209"/>
    <s v="Bupendra"/>
    <s v="Bupendra"/>
    <s v="Fazalganj"/>
    <x v="4"/>
    <n v="9616152188"/>
    <m/>
    <m/>
    <n v="560987653215"/>
    <d v="2023-08-31T00:00:00"/>
    <s v="Local"/>
    <s v="Inter City"/>
    <s v="Open"/>
    <x v="3"/>
  </r>
  <r>
    <d v="2023-08-17T15:10:34"/>
    <x v="24"/>
    <x v="3"/>
    <x v="1"/>
    <s v="Pick up (4W)"/>
    <s v="TATA"/>
    <s v="DL1LT 3304"/>
    <s v="Goree sankar"/>
    <s v="Goree sankar"/>
    <s v="G/119 old sema pure DL 95"/>
    <x v="0"/>
    <n v="9667818788"/>
    <n v="9667818788"/>
    <s v="DL 0520040059310"/>
    <s v="7908 9262 3987"/>
    <d v="2023-05-29T00:00:00"/>
    <s v="All ncr"/>
    <s v="Intra City"/>
    <s v="Open"/>
    <x v="6"/>
  </r>
  <r>
    <d v="2023-08-17T15:16:05"/>
    <x v="24"/>
    <x v="3"/>
    <x v="1"/>
    <s v="Pick up (4W)"/>
    <s v="TATA"/>
    <s v="DL 1LW4774"/>
    <s v="Prdeep"/>
    <s v="Prdeep"/>
    <s v="Shahid nagar metro stesan shshibabad ghaziabad"/>
    <x v="11"/>
    <n v="9599529427"/>
    <n v="9599529427"/>
    <s v="Up1420160031737"/>
    <s v="2368 1611 5010"/>
    <d v="2023-04-24T00:00:00"/>
    <s v="All ncr"/>
    <s v="Intra City"/>
    <s v="Open"/>
    <x v="6"/>
  </r>
  <r>
    <d v="2023-08-17T15:20:32"/>
    <x v="24"/>
    <x v="3"/>
    <x v="1"/>
    <s v="Pick up (4W)"/>
    <s v="Mahindra"/>
    <s v="Up31AT 6779"/>
    <s v="Vijay"/>
    <s v="Vijay"/>
    <s v="Mohan nagar shshibabad ghaziabad"/>
    <x v="11"/>
    <n v="7011951291"/>
    <n v="7011951291"/>
    <m/>
    <s v="4478 9608 8689"/>
    <d v="2023-04-24T00:00:00"/>
    <s v="All ncr"/>
    <s v="Intra City"/>
    <s v="Open"/>
    <x v="6"/>
  </r>
  <r>
    <d v="2023-08-17T16:24:18"/>
    <x v="24"/>
    <x v="3"/>
    <x v="1"/>
    <s v="Pick up (4W)"/>
    <s v="TATA"/>
    <s v="MH 01DR8782"/>
    <s v="Arun Rane"/>
    <s v="Srikant Rane"/>
    <s v="Cotton Green"/>
    <x v="19"/>
    <n v="7718012028"/>
    <n v="7718012028"/>
    <s v="Mh0120160029667"/>
    <n v="233975582719"/>
    <d v="2024-02-01T00:00:00"/>
    <s v="Afternoon"/>
    <s v="Both"/>
    <s v="Closed"/>
    <x v="13"/>
  </r>
  <r>
    <d v="2023-08-17T16:40:00"/>
    <x v="24"/>
    <x v="3"/>
    <x v="1"/>
    <s v="Pick up (4W)"/>
    <s v="TATA"/>
    <s v="DL 1 LAS 9396"/>
    <s v="Naveen pal"/>
    <s v="Ranjeet lal"/>
    <s v="Rajender nagar edstrej area gale no 2"/>
    <x v="11"/>
    <n v="7838350695"/>
    <n v="7838350695"/>
    <m/>
    <s v="3383 7606 2076"/>
    <d v="2023-05-22T00:00:00"/>
    <s v="All ncr"/>
    <s v="Inter City"/>
    <s v="Open"/>
    <x v="8"/>
  </r>
  <r>
    <d v="2023-08-17T16:59:58"/>
    <x v="24"/>
    <x v="3"/>
    <x v="1"/>
    <s v="Pick up (4W)"/>
    <s v="TATA"/>
    <s v="MH04HV3273"/>
    <s v="Guddu Bhai"/>
    <s v="Pradeep"/>
    <s v="Cotton Green"/>
    <x v="19"/>
    <n v="9594358490"/>
    <n v="9594358490"/>
    <s v="MH0120150035881"/>
    <n v="860301546894"/>
    <d v="2035-08-31T00:00:00"/>
    <s v="Morning"/>
    <s v="Both"/>
    <s v="Closed"/>
    <x v="13"/>
  </r>
  <r>
    <d v="2023-08-17T17:41:53"/>
    <x v="24"/>
    <x v="3"/>
    <x v="1"/>
    <s v="Pick up (4W)"/>
    <s v="TATA"/>
    <s v="UP78 HT 1566"/>
    <s v="Uttam Kumar"/>
    <s v="Uttam Kumar"/>
    <s v="Kanpur uttar pradesh"/>
    <x v="4"/>
    <n v="9026599341"/>
    <n v="9026599341"/>
    <m/>
    <n v="251526182321"/>
    <d v="2023-12-25T00:00:00"/>
    <s v="Any"/>
    <s v="Both"/>
    <s v="Open"/>
    <x v="7"/>
  </r>
  <r>
    <d v="2023-08-17T17:45:35"/>
    <x v="24"/>
    <x v="3"/>
    <x v="1"/>
    <s v="CNG/Diesel 3W"/>
    <s v="Mahindra"/>
    <s v="UP78 DN8478"/>
    <s v="Deepak Singh"/>
    <s v="Deepak Singh"/>
    <s v="Kanpur uttar pradesh"/>
    <x v="4"/>
    <n v="6393339776"/>
    <n v="6393339776"/>
    <m/>
    <n v="522825152468"/>
    <d v="2023-11-28T00:00:00"/>
    <s v="Any"/>
    <s v="Both"/>
    <s v="Open"/>
    <x v="7"/>
  </r>
  <r>
    <d v="2023-08-17T17:50:38"/>
    <x v="24"/>
    <x v="3"/>
    <x v="1"/>
    <s v="CNG/Diesel 3W"/>
    <s v="Others"/>
    <s v="UP78 CT 1952"/>
    <s v="Riyakat ali"/>
    <s v="Riyakat ali"/>
    <s v="Kanpur uttar pradesh"/>
    <x v="4"/>
    <n v="8756509436"/>
    <n v="8756509436"/>
    <m/>
    <n v="681235361215"/>
    <d v="2024-02-17T00:00:00"/>
    <s v="Kanpur"/>
    <s v="Inter City"/>
    <s v="Open"/>
    <x v="7"/>
  </r>
  <r>
    <d v="2023-08-17T17:53:32"/>
    <x v="24"/>
    <x v="3"/>
    <x v="1"/>
    <s v="CNG/Diesel 3W"/>
    <s v="Others"/>
    <s v="UP78 CN 5139"/>
    <s v="Dinesh"/>
    <s v="Dinesh"/>
    <s v="Kanpur uttar pradesh"/>
    <x v="4"/>
    <n v="86047367770"/>
    <n v="8604736770"/>
    <m/>
    <n v="191748520082"/>
    <d v="2023-12-23T00:00:00"/>
    <s v="Kanpur"/>
    <s v="Inter City"/>
    <s v="Open"/>
    <x v="7"/>
  </r>
  <r>
    <d v="2023-08-17T19:03:18"/>
    <x v="24"/>
    <x v="3"/>
    <x v="1"/>
    <s v="Log 9 battery"/>
    <s v="Mahindra"/>
    <s v="DL51GD7824"/>
    <s v="Mahender"/>
    <s v="Mahender"/>
    <s v="Chhattarpur"/>
    <x v="17"/>
    <n v="7073852621"/>
    <n v="7073852621"/>
    <s v="MP39N20140089189"/>
    <n v="621712049825"/>
    <d v="2024-02-10T00:00:00"/>
    <s v="DelhiNCR"/>
    <s v="Inter City"/>
    <s v="Open"/>
    <x v="11"/>
  </r>
  <r>
    <d v="2023-08-17T19:04:58"/>
    <x v="24"/>
    <x v="3"/>
    <x v="1"/>
    <s v="EV 3W"/>
    <s v="Mahindra"/>
    <s v="Dl1 lu 6402"/>
    <s v="Raj kumar"/>
    <s v="Raj kumar"/>
    <s v="Mohan nagar sahibabaad gajiyabad"/>
    <x v="11"/>
    <n v="9716738677"/>
    <m/>
    <s v="Up40 20140006100"/>
    <s v="6174-4291-4982"/>
    <d v="2023-02-08T00:00:00"/>
    <s v="Ncr"/>
    <s v="Inter City"/>
    <s v="Open"/>
    <x v="6"/>
  </r>
  <r>
    <d v="2023-08-17T19:11:21"/>
    <x v="24"/>
    <x v="3"/>
    <x v="1"/>
    <s v="EV 3W"/>
    <s v="Others"/>
    <s v="Up 14 LT9982"/>
    <s v="Jay prakas"/>
    <s v="Jay prakas"/>
    <s v="Indra puram gajiyabad"/>
    <x v="11"/>
    <n v="7838554503"/>
    <m/>
    <s v="Up 14 20230012014"/>
    <s v="9874-6686-3609"/>
    <d v="2022-10-12T00:00:00"/>
    <s v="Ncr"/>
    <s v="Inter City"/>
    <s v="Open"/>
    <x v="6"/>
  </r>
  <r>
    <d v="2023-08-17T19:32:09"/>
    <x v="24"/>
    <x v="3"/>
    <x v="1"/>
    <s v="Eco"/>
    <s v="Maruti Suzuki"/>
    <s v="DL1LT8242"/>
    <s v="Miklesh kumar roy"/>
    <s v="Miklesh kumar roy"/>
    <s v="Karam pura delhi"/>
    <x v="17"/>
    <n v="8851951011"/>
    <n v="8851951011"/>
    <s v="WB0120010112496"/>
    <n v="740599104229"/>
    <d v="2023-09-23T00:00:00"/>
    <s v="Delhi/ncr"/>
    <s v="Inter City"/>
    <s v="Open"/>
    <x v="11"/>
  </r>
  <r>
    <d v="2023-08-17T19:45:57"/>
    <x v="24"/>
    <x v="3"/>
    <x v="1"/>
    <s v="TATA 407 (4W)"/>
    <s v="TATA"/>
    <s v="TS13UC2030"/>
    <s v="Naresh"/>
    <s v="Naresh"/>
    <s v="Asif nagar"/>
    <x v="18"/>
    <n v="7893134144"/>
    <n v="7893134144"/>
    <s v="TS01320210018409"/>
    <s v="No"/>
    <d v="2023-07-18T00:00:00"/>
    <s v="Hyderabad and district"/>
    <s v="Both"/>
    <s v="Open"/>
    <x v="9"/>
  </r>
  <r>
    <d v="2023-08-17T21:56:04"/>
    <x v="24"/>
    <x v="3"/>
    <x v="1"/>
    <s v="CNG/Diesel 3W"/>
    <s v="Mahindra"/>
    <s v="DL1LN8672"/>
    <s v="Ashok"/>
    <s v="Ashok"/>
    <s v="Sec 58 Noida"/>
    <x v="5"/>
    <n v="9911344048"/>
    <n v="9911344048"/>
    <s v="N/A"/>
    <s v="N/A"/>
    <d v="2023-12-16T00:00:00"/>
    <s v="All over India"/>
    <s v="Inter City"/>
    <s v="Open"/>
    <x v="14"/>
  </r>
  <r>
    <d v="2023-08-17T22:15:19"/>
    <x v="24"/>
    <x v="3"/>
    <x v="1"/>
    <s v="CNG/Diesel 3W"/>
    <s v="Ashok Leyland"/>
    <s v="DL 1LAE9093"/>
    <s v="Islam"/>
    <s v="Islam Khan"/>
    <s v="Sec 58 Noida"/>
    <x v="5"/>
    <n v="8533954872"/>
    <n v="8533954872"/>
    <s v="N/A"/>
    <s v="N/A"/>
    <d v="2023-09-15T00:00:00"/>
    <s v="All over India"/>
    <s v="Intra City"/>
    <s v="Open"/>
    <x v="14"/>
  </r>
  <r>
    <d v="2023-08-17T22:19:43"/>
    <x v="24"/>
    <x v="3"/>
    <x v="1"/>
    <s v="Pick up (4W)"/>
    <s v="Mahindra"/>
    <s v="DL 1LY6686"/>
    <s v="Ajay pal"/>
    <s v="Ajay pal"/>
    <s v="Sec 58 Noida"/>
    <x v="5"/>
    <n v="9810785327"/>
    <n v="9810785327"/>
    <s v="N/A"/>
    <s v="N/A"/>
    <d v="2023-09-30T00:00:00"/>
    <s v="All over India"/>
    <s v="Both"/>
    <s v="Open"/>
    <x v="14"/>
  </r>
  <r>
    <d v="2023-08-17T22:27:48"/>
    <x v="24"/>
    <x v="3"/>
    <x v="1"/>
    <s v="CNG/Diesel 3W"/>
    <s v="TATA"/>
    <s v="DL 1LAH4933"/>
    <s v="Yogesh"/>
    <s v="Yogesh"/>
    <s v="Sec 58 Noida"/>
    <x v="5"/>
    <n v="8920379994"/>
    <n v="8920379994"/>
    <s v="N/A"/>
    <s v="N/A"/>
    <d v="2023-08-17T00:00:00"/>
    <s v="All over India"/>
    <s v="Both"/>
    <s v="Open"/>
    <x v="15"/>
  </r>
  <r>
    <d v="2023-08-17T22:31:46"/>
    <x v="24"/>
    <x v="3"/>
    <x v="1"/>
    <s v="CNG/Diesel 3W"/>
    <s v="Mahindra"/>
    <s v="DL 1LAH0564"/>
    <s v="Omveer singh"/>
    <s v="Omveer singh"/>
    <s v="Sec 58 Noida"/>
    <x v="5"/>
    <n v="9818915974"/>
    <n v="9818915974"/>
    <s v="N/A"/>
    <s v="N/A"/>
    <d v="2023-11-18T00:00:00"/>
    <s v="All over India"/>
    <s v="Both"/>
    <s v="Open"/>
    <x v="15"/>
  </r>
  <r>
    <d v="2023-08-17T22:33:56"/>
    <x v="24"/>
    <x v="3"/>
    <x v="1"/>
    <s v="CNG/Diesel 3W"/>
    <s v="TATA"/>
    <s v="DL 1LAG5148"/>
    <s v="Rakesh"/>
    <s v="Rakesh"/>
    <s v="DL 1LAG5148"/>
    <x v="5"/>
    <n v="9557539284"/>
    <n v="9557539284"/>
    <s v="N/A"/>
    <s v="N/A"/>
    <d v="2023-08-17T00:00:00"/>
    <s v="All over India"/>
    <s v="Both"/>
    <s v="Open"/>
    <x v="15"/>
  </r>
  <r>
    <d v="2023-08-18T12:39:44"/>
    <x v="25"/>
    <x v="3"/>
    <x v="1"/>
    <s v="Truck (14 feet)"/>
    <s v="Eicher"/>
    <s v="DL1LX8249"/>
    <s v="Arun kumar"/>
    <s v="Arun kumar"/>
    <s v="A454 phase 2 Gautam puri Near Ayuveda hospital"/>
    <x v="0"/>
    <n v="9873053987"/>
    <n v="9873053987"/>
    <s v="HR1020230001289"/>
    <n v="524537864730"/>
    <d v="2023-11-08T00:00:00"/>
    <s v="Delhi /Ncr"/>
    <s v="Inter City"/>
    <s v="Open"/>
    <x v="11"/>
  </r>
  <r>
    <d v="2023-08-18T12:41:24"/>
    <x v="25"/>
    <x v="3"/>
    <x v="1"/>
    <s v="Ashok Leyland 8ft"/>
    <s v="Ashok Leyland"/>
    <s v="TS13UB0972"/>
    <s v="Shankar"/>
    <s v="Shankar"/>
    <s v="Asif nagar"/>
    <x v="18"/>
    <n v="9866706481"/>
    <n v="9866706481"/>
    <s v="DLFAP01355342003"/>
    <n v="713547955348"/>
    <d v="2024-03-07T00:00:00"/>
    <s v="Hyderabad district"/>
    <s v="Both"/>
    <s v="Open"/>
    <x v="9"/>
  </r>
  <r>
    <d v="2023-08-18T12:43:14"/>
    <x v="25"/>
    <x v="3"/>
    <x v="1"/>
    <s v="Truck (14 feet)"/>
    <s v="Eicher"/>
    <s v="DL1AC6165"/>
    <s v="Arun kumar"/>
    <s v="Mohan"/>
    <s v="A454 Gautam puri phase 2 near Ayurveda hospital"/>
    <x v="0"/>
    <n v="9650217956"/>
    <n v="9873053987"/>
    <s v="BR3120160096770"/>
    <n v="410159049686"/>
    <d v="2024-05-23T00:00:00"/>
    <s v="Delhi /Ncr"/>
    <s v="Inter City"/>
    <s v="Open"/>
    <x v="11"/>
  </r>
  <r>
    <d v="2023-08-18T12:45:53"/>
    <x v="25"/>
    <x v="3"/>
    <x v="1"/>
    <s v="Truck (14 feet)"/>
    <s v="Eicher"/>
    <s v="DL1LAE5412"/>
    <s v="Arun kumar"/>
    <s v="Avnish"/>
    <s v="A454 Gautam puri phase 2 near Ayurveda hospital"/>
    <x v="0"/>
    <n v="7492964010"/>
    <n v="9873053987"/>
    <s v="BR0720220013458"/>
    <n v="740022669627"/>
    <d v="2023-12-30T00:00:00"/>
    <s v="Delhi/Ncr"/>
    <s v="Inter City"/>
    <s v="Closed"/>
    <x v="11"/>
  </r>
  <r>
    <d v="2023-08-18T12:49:27"/>
    <x v="25"/>
    <x v="3"/>
    <x v="1"/>
    <s v="Pick up (4W)"/>
    <s v="Mahindra"/>
    <s v="DL1LAE5032"/>
    <s v="Karan"/>
    <s v="Karan"/>
    <s v="Sector 78 gurgoan"/>
    <x v="3"/>
    <n v="9953963336"/>
    <n v="9953963336"/>
    <s v="HR26/0011358/2023"/>
    <n v="764958280392"/>
    <d v="2024-04-18T00:00:00"/>
    <s v="NCR"/>
    <s v="Both"/>
    <s v="Open"/>
    <x v="12"/>
  </r>
  <r>
    <d v="2023-08-18T12:50:16"/>
    <x v="25"/>
    <x v="3"/>
    <x v="1"/>
    <s v="Tata ace gold 8 feet"/>
    <s v="TATA"/>
    <s v="DL1LAF9440"/>
    <s v="Arun kumar"/>
    <s v="Arun kumar"/>
    <s v="A454 Gautam puri phase 2 near Ayurveda hospital"/>
    <x v="20"/>
    <n v="9873053987"/>
    <n v="9873053987"/>
    <s v="DL120220070450"/>
    <n v="524537864730"/>
    <d v="2023-12-14T00:00:00"/>
    <s v="Delhi/Ncr"/>
    <s v="Inter City"/>
    <s v="Closed"/>
    <x v="11"/>
  </r>
  <r>
    <d v="2023-08-18T12:57:14"/>
    <x v="25"/>
    <x v="3"/>
    <x v="1"/>
    <s v="Pick up (4W)"/>
    <s v="TATA"/>
    <s v="DL 1L AJ 3040"/>
    <s v="Vijay kumar"/>
    <s v="Vijay kumar"/>
    <s v="Paip market shahibabad Ghaziabad"/>
    <x v="11"/>
    <n v="9315364460"/>
    <n v="9315364460"/>
    <s v="DL120230019212"/>
    <s v="2506 2854 5117"/>
    <d v="2023-05-23T00:00:00"/>
    <s v="All ncr"/>
    <s v="Intra City"/>
    <s v="Open"/>
    <x v="8"/>
  </r>
  <r>
    <d v="2023-08-18T13:01:57"/>
    <x v="25"/>
    <x v="3"/>
    <x v="1"/>
    <s v="CNG/Diesel 3W"/>
    <s v="Mahindra"/>
    <s v="DL1 LAk 1393"/>
    <s v="Anil kumar duvey"/>
    <s v="Anil kumar duvey"/>
    <s v="Paip market shahibabad Ghaziabad"/>
    <x v="11"/>
    <n v="7678568711"/>
    <n v="7678568711"/>
    <s v="Up 1420220064326"/>
    <s v="3155 0913 5290"/>
    <d v="2023-04-04T00:00:00"/>
    <s v="All ncr"/>
    <s v="Intra City"/>
    <s v="Open"/>
    <x v="8"/>
  </r>
  <r>
    <d v="2023-08-18T13:05:55"/>
    <x v="25"/>
    <x v="3"/>
    <x v="1"/>
    <s v="Pick up (4W)"/>
    <s v="TATA"/>
    <s v="MH01CR6256"/>
    <s v="Kiran Shinde"/>
    <s v="Ashok Tingre"/>
    <s v="GTP"/>
    <x v="19"/>
    <n v="9220081555"/>
    <n v="9773245077"/>
    <s v="Mh0119970057926"/>
    <n v="541739790094"/>
    <d v="2023-08-18T00:00:00"/>
    <s v="Morning/ Afternoon"/>
    <s v="Both"/>
    <s v="Closed"/>
    <x v="13"/>
  </r>
  <r>
    <d v="2023-08-18T13:29:23"/>
    <x v="25"/>
    <x v="3"/>
    <x v="1"/>
    <s v="Pick up (4W)"/>
    <s v="TATA"/>
    <s v="Mh01dr9049"/>
    <s v="Hasmat Alli"/>
    <s v="Hasmat Alli"/>
    <s v="GTB"/>
    <x v="19"/>
    <n v="7304600355"/>
    <n v="7304600355"/>
    <s v="Mh015930"/>
    <n v="791049654935"/>
    <d v="2023-08-18T00:00:00"/>
    <s v="Morning Afternoon"/>
    <s v="Both"/>
    <s v="Closed"/>
    <x v="13"/>
  </r>
  <r>
    <d v="2023-08-18T13:51:59"/>
    <x v="25"/>
    <x v="3"/>
    <x v="1"/>
    <s v="Pick up (4W)"/>
    <s v="TATA"/>
    <s v="MH01EE3620"/>
    <s v="Rajanees"/>
    <s v="Rajanees"/>
    <s v="GTP"/>
    <x v="19"/>
    <n v="9987323219"/>
    <n v="9987323219"/>
    <s v="MH0120210031344"/>
    <n v="354284110502"/>
    <d v="2024-03-31T00:00:00"/>
    <s v="Morning Afternoon"/>
    <s v="Both"/>
    <s v="Closed"/>
    <x v="13"/>
  </r>
  <r>
    <d v="2023-08-18T13:52:04"/>
    <x v="25"/>
    <x v="3"/>
    <x v="1"/>
    <s v="Pick up (4W)"/>
    <s v="TATA"/>
    <s v="MH03CY3587"/>
    <s v="Jawar"/>
    <s v="Ganesh"/>
    <s v="Soin koliwada"/>
    <x v="19"/>
    <n v="9594803954"/>
    <n v="7738023876"/>
    <s v="MH0120140008599"/>
    <n v="553340420972"/>
    <d v="2024-02-29T00:00:00"/>
    <s v="Morning, Afternoon"/>
    <s v="Both"/>
    <s v="Closed"/>
    <x v="16"/>
  </r>
  <r>
    <d v="2023-08-18T14:28:57"/>
    <x v="25"/>
    <x v="3"/>
    <x v="1"/>
    <s v="Eco 4 Wheel"/>
    <s v="Maruti Suzuki"/>
    <s v="DL1LV5031"/>
    <s v="Santosh rana"/>
    <s v="Santosh rana"/>
    <s v="Dlf industriel area shop no. B6"/>
    <x v="17"/>
    <n v="9873813281"/>
    <n v="9873813281"/>
    <s v="UP7420170006405"/>
    <n v="668359822005"/>
    <d v="2023-09-23T00:00:00"/>
    <s v="All india permit"/>
    <s v="Both"/>
    <s v="Closed"/>
    <x v="10"/>
  </r>
  <r>
    <d v="2023-08-18T14:33:10"/>
    <x v="25"/>
    <x v="3"/>
    <x v="1"/>
    <s v="Pick up (4W)"/>
    <s v="Mahindra"/>
    <s v="DL1LAG2603"/>
    <s v="Sachin"/>
    <s v="Sachin"/>
    <s v="Gurgoan"/>
    <x v="3"/>
    <n v="9717014201"/>
    <n v="9717014201"/>
    <s v="DL1220190003047"/>
    <n v="794181074169"/>
    <d v="2023-08-18T00:00:00"/>
    <s v="NCR"/>
    <s v="Both"/>
    <s v="Closed"/>
    <x v="12"/>
  </r>
  <r>
    <d v="2023-08-18T14:42:55"/>
    <x v="25"/>
    <x v="3"/>
    <x v="1"/>
    <s v="Pick up (4W)"/>
    <s v="Mahindra"/>
    <s v="DL 1 LAA 1612"/>
    <s v="Ramu varma"/>
    <s v="Ramu varma"/>
    <s v="Paip market shahibabad Ghaziabad"/>
    <x v="11"/>
    <n v="8802376718"/>
    <n v="8802376718"/>
    <s v="Up 1420130014622"/>
    <s v="9624 6744 0593"/>
    <d v="2023-04-25T00:00:00"/>
    <s v="All ncr"/>
    <s v="Intra City"/>
    <s v="Open"/>
    <x v="8"/>
  </r>
  <r>
    <d v="2023-08-18T14:43:23"/>
    <x v="25"/>
    <x v="3"/>
    <x v="1"/>
    <s v="Pick up (4W)"/>
    <s v="TATA"/>
    <s v="DL1LZ3431"/>
    <s v="Chanderbhan"/>
    <s v="Chanderbhan"/>
    <s v="Gurgoan"/>
    <x v="3"/>
    <n v="9654097110"/>
    <n v="9654097110"/>
    <s v="RJ3220120000631"/>
    <n v="958526060070"/>
    <d v="2023-08-18T00:00:00"/>
    <s v="Ni"/>
    <s v="Both"/>
    <s v="Open"/>
    <x v="12"/>
  </r>
  <r>
    <d v="2023-08-18T14:48:25"/>
    <x v="25"/>
    <x v="3"/>
    <x v="1"/>
    <s v="CNG/Diesel 3W"/>
    <s v="Piaggio"/>
    <s v="HR55AN2855"/>
    <s v="Krishna"/>
    <s v="Krishna"/>
    <s v="Gurgaon"/>
    <x v="3"/>
    <n v="9852585832"/>
    <n v="9852585832"/>
    <s v="BR0520220011084"/>
    <n v="735324619961"/>
    <d v="2024-09-21T00:00:00"/>
    <s v="NCR"/>
    <s v="Both"/>
    <s v="Open"/>
    <x v="12"/>
  </r>
  <r>
    <d v="2023-08-18T15:17:01"/>
    <x v="25"/>
    <x v="3"/>
    <x v="1"/>
    <s v="Pick up (4W)"/>
    <s v="TATA"/>
    <s v="Dl1 LAH7591"/>
    <s v="Lalit"/>
    <s v="Lalit"/>
    <s v="Shaheed nagar metro stesan shshibabad"/>
    <x v="13"/>
    <n v="7227170899"/>
    <s v="Lalit"/>
    <s v="UP 27 20200009720"/>
    <s v="3978-0021-5066"/>
    <d v="2023-02-02T00:00:00"/>
    <s v="Ncr"/>
    <s v="Inter City"/>
    <s v="Open"/>
    <x v="6"/>
  </r>
  <r>
    <d v="2023-08-18T15:24:56"/>
    <x v="25"/>
    <x v="3"/>
    <x v="1"/>
    <s v="Pick up (4W)"/>
    <s v="TATA"/>
    <s v="DL1 LAJ 8024"/>
    <s v="Vikram singh"/>
    <s v="Vikram singh"/>
    <s v="Kanjavala industrial eriya dille"/>
    <x v="13"/>
    <n v="8743942414"/>
    <n v="8743942414"/>
    <s v="DL11-20100111295"/>
    <s v="4346-4778-5534"/>
    <d v="2023-05-10T00:00:00"/>
    <s v="Ncr"/>
    <s v="Inter City"/>
    <s v="Open"/>
    <x v="6"/>
  </r>
  <r>
    <d v="2023-08-18T15:30:22"/>
    <x v="25"/>
    <x v="3"/>
    <x v="1"/>
    <s v="Pick up (4W)"/>
    <s v="TATA"/>
    <s v="MH01CV1367"/>
    <s v="Razaq Husein Shaikh"/>
    <s v="Razaq Husein Shaikh"/>
    <s v="GTB"/>
    <x v="19"/>
    <n v="7219161186"/>
    <n v="7219161186"/>
    <s v="MH0120080121788"/>
    <n v="942814416006"/>
    <d v="2023-08-18T00:00:00"/>
    <s v="Morning Afternoon"/>
    <s v="Both"/>
    <s v="Closed"/>
    <x v="13"/>
  </r>
  <r>
    <d v="2023-08-18T15:42:40"/>
    <x v="25"/>
    <x v="3"/>
    <x v="1"/>
    <s v="Pick up (4W)"/>
    <s v="Maruti Suzuki"/>
    <s v="MH01DR1440"/>
    <s v="Satish Jaiswal"/>
    <s v="Satish Jaiswal"/>
    <s v="GTB"/>
    <x v="19"/>
    <n v="9022657835"/>
    <n v="9022657835"/>
    <s v="MH0120130019664"/>
    <n v="388098958730"/>
    <d v="2024-01-31T00:00:00"/>
    <s v="Morning Afternoon"/>
    <s v="Both"/>
    <s v="Closed"/>
    <x v="13"/>
  </r>
  <r>
    <d v="2023-08-18T15:50:29"/>
    <x v="25"/>
    <x v="3"/>
    <x v="1"/>
    <s v="CNG/Diesel 3W"/>
    <s v="Piaggio"/>
    <s v="TS13UC5563"/>
    <s v="K.SATYNARYANA"/>
    <s v="Satyanarayana"/>
    <s v="Asif nagar Hyderabad"/>
    <x v="18"/>
    <n v="9182867541"/>
    <n v="9182867541"/>
    <s v="DLFAP02883942009"/>
    <n v="246285776739"/>
    <d v="2021-10-19T00:00:00"/>
    <s v="Hyderabad"/>
    <s v="Both"/>
    <s v="Open"/>
    <x v="9"/>
  </r>
  <r>
    <d v="2023-08-18T15:58:55"/>
    <x v="25"/>
    <x v="3"/>
    <x v="1"/>
    <s v="Pick up (4W)"/>
    <s v="TATA"/>
    <s v="MH01CV6092"/>
    <s v="Sandeep Jaiswal"/>
    <s v="Sandeep Jaiswal"/>
    <s v="GTB"/>
    <x v="19"/>
    <n v="9082222573"/>
    <n v="9082222573"/>
    <s v="MH0120150040132"/>
    <n v="892373321631"/>
    <d v="2024-02-29T00:00:00"/>
    <s v="Morning Afternoon Evening"/>
    <s v="Both"/>
    <s v="Closed"/>
    <x v="13"/>
  </r>
  <r>
    <d v="2023-08-18T16:10:59"/>
    <x v="25"/>
    <x v="3"/>
    <x v="1"/>
    <s v="Pick up (4W)"/>
    <s v="TATA"/>
    <s v="MH01DR1440"/>
    <s v="Sandeep Jaiswal"/>
    <s v="Sandeep Jaiswal"/>
    <s v="Room no 103 Antophill Church"/>
    <x v="19"/>
    <n v="9022657835"/>
    <n v="9022657835"/>
    <s v="MH0120150040132"/>
    <n v="892373321631"/>
    <d v="2024-03-28T00:00:00"/>
    <s v="Afternoon."/>
    <s v="Inter City"/>
    <s v="Closed"/>
    <x v="17"/>
  </r>
  <r>
    <d v="2023-08-18T16:28:08"/>
    <x v="25"/>
    <x v="3"/>
    <x v="1"/>
    <s v="Pick up (4W)"/>
    <s v="Mahindra"/>
    <s v="UP14 JT 6420"/>
    <s v="Avadhesh misra"/>
    <s v="Avadhesh misra"/>
    <s v="Sahibabaad gajiyabad"/>
    <x v="13"/>
    <n v="9310836193"/>
    <n v="9310836193"/>
    <s v="Up 42-200019637552"/>
    <s v="2535-8633-2084"/>
    <d v="2022-11-09T00:00:00"/>
    <s v="Ncr"/>
    <s v="Inter City"/>
    <s v="Open"/>
    <x v="6"/>
  </r>
  <r>
    <d v="2023-08-18T16:28:17"/>
    <x v="25"/>
    <x v="3"/>
    <x v="1"/>
    <s v="CNG/Diesel 3W"/>
    <s v="Mahindra"/>
    <s v="DL 1LAk 0952"/>
    <s v="Raja kumar"/>
    <s v="Raja kumar"/>
    <s v="Paip market shahibabad Ghaziabad"/>
    <x v="11"/>
    <n v="8860934111"/>
    <n v="8860934111"/>
    <s v="Up 1420230016473"/>
    <s v="4535 8923 9377"/>
    <d v="2023-02-21T00:00:00"/>
    <s v="All ncr"/>
    <s v="Intra City"/>
    <s v="Open"/>
    <x v="8"/>
  </r>
  <r>
    <d v="2023-08-18T16:33:05"/>
    <x v="25"/>
    <x v="3"/>
    <x v="1"/>
    <s v="Pick up (4W)"/>
    <s v="Mahindra"/>
    <s v="DL1Aw9505"/>
    <s v="Susheel kumar"/>
    <s v="Susheel kumar"/>
    <s v="Sahibabaad gajiyabad"/>
    <x v="13"/>
    <n v="7701904797"/>
    <n v="7"/>
    <s v="UP14 19990000654"/>
    <s v="9655-8135-1727"/>
    <d v="2023-05-10T00:00:00"/>
    <s v="Ncr"/>
    <s v="Inter City"/>
    <s v="Open"/>
    <x v="6"/>
  </r>
  <r>
    <d v="2023-08-18T17:19:14"/>
    <x v="25"/>
    <x v="3"/>
    <x v="1"/>
    <s v="Pickup 8 feet"/>
    <s v="Mahindra"/>
    <s v="DL1LAJ8047"/>
    <s v="Rajkumar"/>
    <s v="Santosh yadav"/>
    <s v="Jhilmil mansarovar park"/>
    <x v="0"/>
    <n v="7379256110"/>
    <n v="9873176187"/>
    <s v="UP4220220006118"/>
    <n v="211982332522"/>
    <d v="2024-04-07T00:00:00"/>
    <s v="Delhi/Ncr"/>
    <s v="Inter City"/>
    <s v="Open"/>
    <x v="11"/>
  </r>
  <r>
    <d v="2023-08-18T17:23:21"/>
    <x v="25"/>
    <x v="3"/>
    <x v="1"/>
    <s v="Bolero 8feet"/>
    <s v="Mahindra"/>
    <s v="DL1LAJ7472"/>
    <s v="Afjal khan"/>
    <s v="Amjad khan"/>
    <s v="Okhla phase 2"/>
    <x v="0"/>
    <n v="7827845754"/>
    <n v="7827873657"/>
    <s v="UP4220210018454"/>
    <n v="644426836390"/>
    <d v="2024-04-07T00:00:00"/>
    <s v="Delhi /NCR"/>
    <s v="Inter City"/>
    <s v="Open"/>
    <x v="11"/>
  </r>
  <r>
    <d v="2023-08-18T18:35:30"/>
    <x v="25"/>
    <x v="3"/>
    <x v="1"/>
    <s v="CNG/Diesel 3W"/>
    <s v="Mahindra"/>
    <s v="DL 1LZ 3290"/>
    <s v="Sandep kumar"/>
    <s v="Sandep kumar"/>
    <s v="Paip market shahibabad Ghaziabad"/>
    <x v="11"/>
    <n v="9873268287"/>
    <n v="9873268287"/>
    <s v="DL 1320110104753"/>
    <s v="2171 7958 7210"/>
    <d v="2023-06-20T00:00:00"/>
    <s v="All ncr"/>
    <s v="Inter City"/>
    <s v="Open"/>
    <x v="8"/>
  </r>
  <r>
    <d v="2023-08-18T22:05:22"/>
    <x v="25"/>
    <x v="3"/>
    <x v="1"/>
    <s v="Eeco"/>
    <s v="Maruti Suzuki"/>
    <s v="DL 5CU9527"/>
    <s v="Ram Lal"/>
    <s v="Ram Lal"/>
    <s v="Noida Gaur city char Murti"/>
    <x v="5"/>
    <n v="9268373121"/>
    <n v="9268373121"/>
    <n v="720170272752"/>
    <n v="709766194803"/>
    <d v="2023-08-18T00:00:00"/>
    <s v="NCR local"/>
    <s v="Inter City"/>
    <s v="Closed"/>
    <x v="14"/>
  </r>
  <r>
    <d v="2023-08-19T11:10:57"/>
    <x v="26"/>
    <x v="3"/>
    <x v="1"/>
    <s v="Pick up (4W)"/>
    <s v="Maruti Suzuki"/>
    <s v="MH01DR2826"/>
    <s v="Anil"/>
    <s v="Anil"/>
    <s v="GTB NAGAR"/>
    <x v="19"/>
    <n v="8356936886"/>
    <n v="8356936886"/>
    <s v="MH0120190002911"/>
    <n v="575471061034"/>
    <d v="2023-04-12T00:00:00"/>
    <s v="Morning evening"/>
    <s v="Both"/>
    <s v="Closed"/>
    <x v="13"/>
  </r>
  <r>
    <d v="2023-08-19T11:15:02"/>
    <x v="26"/>
    <x v="3"/>
    <x v="1"/>
    <s v="Pick up (4W)"/>
    <s v="Maruti Suzuki"/>
    <s v="DL1LAL2888"/>
    <s v="Ajay"/>
    <s v="Ajay"/>
    <s v="F46 tekhand village okhla phase 1"/>
    <x v="20"/>
    <n v="9625926450"/>
    <n v="9625926450"/>
    <s v="DL620200002750"/>
    <n v="325974995432"/>
    <d v="2024-08-05T00:00:00"/>
    <s v="Delhi/Ncr"/>
    <s v="Inter City"/>
    <s v="Closed"/>
    <x v="11"/>
  </r>
  <r>
    <d v="2023-08-19T11:19:26"/>
    <x v="26"/>
    <x v="3"/>
    <x v="1"/>
    <s v="TATA 407 (4W)"/>
    <s v="TATA"/>
    <n v="8424886772"/>
    <s v="Ranjeet"/>
    <s v="Ranjeet"/>
    <s v="GTB NAGAR"/>
    <x v="19"/>
    <n v="8424886772"/>
    <n v="8424886772"/>
    <s v="MH0120150032744"/>
    <n v="947658112537"/>
    <d v="2023-07-12T00:00:00"/>
    <s v="Morning evening"/>
    <s v="Both"/>
    <s v="Closed"/>
    <x v="13"/>
  </r>
  <r>
    <d v="2023-08-19T11:43:41"/>
    <x v="26"/>
    <x v="3"/>
    <x v="1"/>
    <s v="Pick up (4W)"/>
    <s v="TATA"/>
    <s v="MH01EE6559"/>
    <s v="Shyam"/>
    <s v="Shyam"/>
    <s v="GTB NAGAR"/>
    <x v="19"/>
    <n v="9167299076"/>
    <n v="9167299076"/>
    <s v="MH0320080037532"/>
    <n v="214065793558"/>
    <d v="2023-08-01T00:00:00"/>
    <s v="Morning evening"/>
    <s v="Both"/>
    <s v="Closed"/>
    <x v="13"/>
  </r>
  <r>
    <d v="2023-08-19T11:48:03"/>
    <x v="26"/>
    <x v="3"/>
    <x v="1"/>
    <s v="Pick up (4W)"/>
    <s v="TATA"/>
    <s v="MH01DR0592"/>
    <s v="Mahesh Sonkar"/>
    <s v="Mahesh Sonkar"/>
    <s v="GTB"/>
    <x v="19"/>
    <n v="9920512010"/>
    <n v="9920512010"/>
    <s v="MH0120050050369"/>
    <n v="472898684423"/>
    <d v="2023-09-28T00:00:00"/>
    <s v="Morning Afternoon Evening"/>
    <s v="Both"/>
    <s v="Closed"/>
    <x v="13"/>
  </r>
  <r>
    <d v="2023-08-19T11:55:14"/>
    <x v="26"/>
    <x v="3"/>
    <x v="1"/>
    <s v="Pick up (4W)"/>
    <s v="Mahindra"/>
    <s v="MH01DR5329"/>
    <s v="MD Riyajuddin"/>
    <s v="MD Riyajuddin"/>
    <s v="GTB"/>
    <x v="19"/>
    <n v="8454811247"/>
    <n v="8454811247"/>
    <s v="JH0220090047638"/>
    <n v="443000824757"/>
    <d v="2024-01-31T00:00:00"/>
    <s v="Morning Afternoon Evening"/>
    <s v="Both"/>
    <s v="Closed"/>
    <x v="13"/>
  </r>
  <r>
    <d v="2023-08-19T11:58:56"/>
    <x v="26"/>
    <x v="3"/>
    <x v="1"/>
    <s v="Pick up (4W)"/>
    <s v="TATA"/>
    <s v="MH05DK7391"/>
    <s v="Sanjay"/>
    <s v="Sanjay"/>
    <s v="GTB NAGAR"/>
    <x v="19"/>
    <n v="7219180192"/>
    <n v="7219180192"/>
    <s v="MH0120070017726"/>
    <n v="546823777296"/>
    <d v="2023-04-12T00:00:00"/>
    <s v="Morning evening"/>
    <s v="Both"/>
    <s v="Closed"/>
    <x v="13"/>
  </r>
  <r>
    <d v="2023-08-19T11:59:05"/>
    <x v="26"/>
    <x v="3"/>
    <x v="1"/>
    <s v="CNG/Diesel 3W"/>
    <s v="Mahindra"/>
    <s v="DL 1 Lz 7719"/>
    <s v="Jitender yadav"/>
    <s v="Jitender yadav"/>
    <s v="340/26 pirinc coloney gale 1 jhilmil shadra"/>
    <x v="0"/>
    <n v="9821785437"/>
    <n v="9821785437"/>
    <s v="DL 1320120108734"/>
    <s v="6872 0268 7959"/>
    <d v="2023-02-14T00:00:00"/>
    <s v="All ncr"/>
    <s v="Intra City"/>
    <s v="Closed"/>
    <x v="8"/>
  </r>
  <r>
    <d v="2023-08-19T13:08:12"/>
    <x v="26"/>
    <x v="3"/>
    <x v="1"/>
    <s v="Pick up (4W)"/>
    <s v="Mahindra"/>
    <s v="MH14JL7951"/>
    <s v="Mallesh bare"/>
    <s v="Rupesh Ghole"/>
    <s v="Wadala"/>
    <x v="19"/>
    <n v="8356999514"/>
    <n v="9860655230"/>
    <s v="MH 0620110011386"/>
    <n v="770049213967"/>
    <d v="2024-02-24T00:00:00"/>
    <s v="Morning Afternoon Evening"/>
    <s v="Both"/>
    <s v="Closed"/>
    <x v="13"/>
  </r>
  <r>
    <d v="2023-08-19T13:15:48"/>
    <x v="26"/>
    <x v="3"/>
    <x v="1"/>
    <s v="TATA 407 (4W)"/>
    <s v="TATA"/>
    <s v="TS13UB7887"/>
    <s v="Jabbar"/>
    <s v="Thousif"/>
    <s v="Asif nagar"/>
    <x v="18"/>
    <s v="."/>
    <m/>
    <s v="Ts01320190020150"/>
    <n v="920176521474"/>
    <d v="2022-08-19T00:00:00"/>
    <s v="Hyderabad district"/>
    <s v="Both"/>
    <s v="Open"/>
    <x v="9"/>
  </r>
  <r>
    <d v="2023-08-19T13:22:04"/>
    <x v="26"/>
    <x v="3"/>
    <x v="1"/>
    <s v="Pick up (4W)"/>
    <s v="TATA"/>
    <s v="MH01DR8957"/>
    <s v="Asif shaikh"/>
    <s v="Asif shaikh"/>
    <s v="Dadar"/>
    <x v="19"/>
    <n v="8097650490"/>
    <n v="8097650490"/>
    <s v="MH0220080181314"/>
    <n v="351598635593"/>
    <d v="2024-07-28T00:00:00"/>
    <s v="Morning evening"/>
    <s v="Both"/>
    <s v="Closed"/>
    <x v="13"/>
  </r>
  <r>
    <d v="2023-08-19T13:52:34"/>
    <x v="26"/>
    <x v="3"/>
    <x v="1"/>
    <s v="Pick up (4W)"/>
    <s v="TATA"/>
    <s v="MH04LQ1154"/>
    <s v="Sagar sanjay"/>
    <s v="Sagar sanjay"/>
    <s v="Dadar"/>
    <x v="19"/>
    <n v="9702229351"/>
    <n v="9702229351"/>
    <s v="MH0120130015930"/>
    <n v="924469652761"/>
    <d v="2023-08-19T00:00:00"/>
    <s v="Morning Afternoon Evening"/>
    <s v="Both"/>
    <s v="Closed"/>
    <x v="13"/>
  </r>
  <r>
    <d v="2023-08-19T14:37:29"/>
    <x v="26"/>
    <x v="3"/>
    <x v="1"/>
    <s v="Tata Ace"/>
    <s v="TATA"/>
    <s v="DL1LAB4347"/>
    <s v="Om prakash"/>
    <s v="Om prakash"/>
    <s v="Samlkha new delhi"/>
    <x v="20"/>
    <n v="7463871632"/>
    <n v="7463871632"/>
    <s v="BR2420190009293"/>
    <n v="796136533669"/>
    <d v="2025-03-05T00:00:00"/>
    <s v="Delhi/Ncr"/>
    <s v="Inter City"/>
    <s v="Closed"/>
    <x v="11"/>
  </r>
  <r>
    <d v="2023-08-19T14:41:45"/>
    <x v="26"/>
    <x v="3"/>
    <x v="1"/>
    <s v="Ace"/>
    <s v="TATA"/>
    <s v="DL1LSC7667"/>
    <s v="Om prakash"/>
    <s v="Om prakash"/>
    <s v="Samalka new delhi"/>
    <x v="0"/>
    <n v="7463871632"/>
    <n v="7463871632"/>
    <s v="BR2420190009294"/>
    <n v="796136532669"/>
    <d v="2024-11-27T00:00:00"/>
    <s v="Delhi /Ncr"/>
    <s v="Inter City"/>
    <s v="Closed"/>
    <x v="11"/>
  </r>
  <r>
    <d v="2023-08-19T14:41:47"/>
    <x v="26"/>
    <x v="3"/>
    <x v="1"/>
    <s v="Pick up (4W)"/>
    <s v="Ashok Leyland"/>
    <s v="DL 1 L W 0206"/>
    <s v="Ramu varma"/>
    <s v="Ramu varma"/>
    <s v="Paip market shahibabad Ghaziabad"/>
    <x v="11"/>
    <n v="8802376718"/>
    <n v="8802376718"/>
    <s v="Up 1420130014622"/>
    <s v="9624 6744 0593"/>
    <d v="2023-02-13T00:00:00"/>
    <s v="All ncr"/>
    <s v="Intra City"/>
    <s v="Open"/>
    <x v="8"/>
  </r>
  <r>
    <d v="2023-08-19T14:45:51"/>
    <x v="26"/>
    <x v="3"/>
    <x v="1"/>
    <s v="Ace tata"/>
    <s v="TATA"/>
    <s v="DL1LT1375"/>
    <s v="Om prakash"/>
    <s v="Om prakash"/>
    <s v="Samalka delhi"/>
    <x v="0"/>
    <n v="7463871632"/>
    <n v="7463871632"/>
    <s v="BR2420190009294"/>
    <n v="796136532669"/>
    <d v="2024-06-28T00:00:00"/>
    <s v="Delhi/Ncr"/>
    <s v="Inter City"/>
    <s v="Closed"/>
    <x v="11"/>
  </r>
  <r>
    <d v="2023-08-19T14:51:19"/>
    <x v="26"/>
    <x v="3"/>
    <x v="1"/>
    <s v="Tata 17 feet"/>
    <s v="TATA"/>
    <s v="DL1LAG9222"/>
    <s v="Harikesh"/>
    <s v="Harikesh"/>
    <s v="Mahipal pur delhi"/>
    <x v="0"/>
    <n v="7235913535"/>
    <n v="7235913535"/>
    <s v="UP3620190001818"/>
    <n v="598073506526"/>
    <d v="2024-07-30T00:00:00"/>
    <s v="Delhi/Ncr"/>
    <s v="Inter City"/>
    <s v="Closed"/>
    <x v="11"/>
  </r>
  <r>
    <d v="2023-08-19T15:40:06"/>
    <x v="26"/>
    <x v="3"/>
    <x v="1"/>
    <s v="Pick up (4W)"/>
    <s v="Mahindra"/>
    <s v="UP78 FN4317"/>
    <s v="Shobhit tiwari"/>
    <s v="Deepu"/>
    <s v="Kanpur uttar pradesh"/>
    <x v="4"/>
    <n v="9260950686"/>
    <n v="9260950686"/>
    <s v="UP78 20160003083"/>
    <n v="667810823962"/>
    <d v="2023-10-18T00:00:00"/>
    <s v="Any"/>
    <s v="Both"/>
    <s v="Open"/>
    <x v="7"/>
  </r>
  <r>
    <d v="2023-08-19T15:46:25"/>
    <x v="26"/>
    <x v="3"/>
    <x v="1"/>
    <s v="EV 3W"/>
    <s v="Mahindra"/>
    <s v="DL 51 GD 5257"/>
    <s v="Akash"/>
    <s v="Akash"/>
    <s v="Nand nagre D2/420 delhi"/>
    <x v="0"/>
    <n v="8860661773"/>
    <n v="8860661773"/>
    <s v="DL 520220005132"/>
    <s v="7960 1456 9101"/>
    <d v="2023-03-27T00:00:00"/>
    <s v="Ghaziabad to delhi"/>
    <s v="Intra City"/>
    <s v="Closed"/>
    <x v="8"/>
  </r>
  <r>
    <d v="2023-08-19T16:06:07"/>
    <x v="26"/>
    <x v="3"/>
    <x v="1"/>
    <s v="Pick up (4W)"/>
    <s v="TATA"/>
    <s v="Dl1 Ae 3129"/>
    <s v="Sanu"/>
    <s v="Sanu"/>
    <s v="D/474 Shaheed nagar gajiyabad"/>
    <x v="11"/>
    <n v="9310017945"/>
    <n v="9310017945"/>
    <s v="Up14 20220010309"/>
    <s v="4720-9733-1022"/>
    <d v="2022-11-17T00:00:00"/>
    <s v="Ncr"/>
    <s v="Inter City"/>
    <s v="Open"/>
    <x v="6"/>
  </r>
  <r>
    <d v="2023-08-19T16:17:08"/>
    <x v="26"/>
    <x v="3"/>
    <x v="1"/>
    <s v="Pick up (4W)"/>
    <s v="Mahindra"/>
    <s v="Up14 ft 4946"/>
    <s v="Vivek"/>
    <s v="Jafar"/>
    <s v="Shshibabad mande ghaziabad"/>
    <x v="11"/>
    <n v="8923407989"/>
    <n v="8923407989"/>
    <s v="Up 23202330007206"/>
    <s v="3196 1606 0499"/>
    <d v="2023-03-26T00:00:00"/>
    <s v="All ncr"/>
    <s v="Inter City"/>
    <s v="Open"/>
    <x v="6"/>
  </r>
  <r>
    <d v="2023-08-19T17:11:44"/>
    <x v="26"/>
    <x v="3"/>
    <x v="1"/>
    <s v="Pick up (4W)"/>
    <s v="TATA"/>
    <s v="Dl1 laj 1866"/>
    <s v="Sahajha"/>
    <s v="Sahajha"/>
    <s v="Heeran kunda mundaka delhi"/>
    <x v="0"/>
    <n v="9667524352"/>
    <n v="9667524352"/>
    <s v="Dl,-br 0620170192414"/>
    <s v="3149-6910-3430"/>
    <d v="2023-01-12T00:00:00"/>
    <s v="Ncr"/>
    <s v="Inter City"/>
    <s v="Open"/>
    <x v="6"/>
  </r>
  <r>
    <d v="2023-08-19T17:16:21"/>
    <x v="26"/>
    <x v="3"/>
    <x v="1"/>
    <s v="Pick up (4W)"/>
    <s v="TATA"/>
    <s v="Dl1 lah 2473"/>
    <s v="Suneel"/>
    <s v="Suneel"/>
    <s v="Harsh vihar sahibabaad gajiyabad"/>
    <x v="11"/>
    <n v="8851424190"/>
    <n v="8851424190"/>
    <s v="DL 0820150288245"/>
    <s v="4495-4344-6051"/>
    <d v="2023-01-17T00:00:00"/>
    <s v="Ncr"/>
    <s v="Inter City"/>
    <s v="Closed"/>
    <x v="6"/>
  </r>
  <r>
    <d v="2023-08-19T18:37:58"/>
    <x v="26"/>
    <x v="3"/>
    <x v="1"/>
    <s v="Pick up (4W)"/>
    <s v="TATA"/>
    <s v="KA637418"/>
    <s v="Aghast"/>
    <s v="AGH ENTERPRISES"/>
    <s v="Hubli"/>
    <x v="21"/>
    <n v="8197015244"/>
    <m/>
    <s v="Ka2620100002143"/>
    <n v="633136967156"/>
    <d v="2023-10-11T00:00:00"/>
    <s v="Hubli"/>
    <s v="Both"/>
    <s v="Open"/>
    <x v="18"/>
  </r>
  <r>
    <d v="2023-08-19T19:18:32"/>
    <x v="26"/>
    <x v="3"/>
    <x v="1"/>
    <s v="Pick up (4W)"/>
    <s v="Mahindra"/>
    <s v="DL1LAH9937"/>
    <s v="Murari thakur"/>
    <s v="Nemish kumar"/>
    <s v="Farid pur Sector 37 noida"/>
    <x v="5"/>
    <n v="9873704267"/>
    <n v="9873704267"/>
    <s v="UP3020170011330"/>
    <n v="243875645705"/>
    <d v="2023-03-13T00:00:00"/>
    <s v="Ncr"/>
    <s v="Intra City"/>
    <s v="Open"/>
    <x v="15"/>
  </r>
  <r>
    <d v="2023-08-19T22:15:27"/>
    <x v="26"/>
    <x v="3"/>
    <x v="1"/>
    <s v="Pick up (4W)"/>
    <s v="Mahindra"/>
    <s v="UP78 FT 0241"/>
    <s v="Manoj Gupta"/>
    <s v="Manoj Gupta"/>
    <s v="Kanpur uttar pradesh"/>
    <x v="4"/>
    <n v="8887662644"/>
    <n v="8887662644"/>
    <s v="UP78 14692"/>
    <n v="716610958560"/>
    <d v="2024-06-08T00:00:00"/>
    <s v="Any"/>
    <s v="Both"/>
    <s v="Open"/>
    <x v="7"/>
  </r>
  <r>
    <d v="2023-08-19T22:19:55"/>
    <x v="26"/>
    <x v="3"/>
    <x v="1"/>
    <s v="Pick up (4W)"/>
    <s v="Mahindra"/>
    <s v="UP78 DT 8286"/>
    <s v="Bhanu pratap singh"/>
    <s v="Bhanu pratap singh"/>
    <s v="Kanpur uttar pradesh"/>
    <x v="4"/>
    <n v="7905630536"/>
    <n v="7905630536"/>
    <s v="UP78 520014186"/>
    <n v="525364856798"/>
    <d v="2023-09-18T00:00:00"/>
    <s v="Any"/>
    <s v="Both"/>
    <s v="Open"/>
    <x v="7"/>
  </r>
  <r>
    <d v="2023-08-20T07:35:51"/>
    <x v="27"/>
    <x v="3"/>
    <x v="1"/>
    <s v="Pick up (4W)"/>
    <s v="TATA"/>
    <s v="DL1LAH5426"/>
    <s v="Ravinder"/>
    <s v="Sukhvinder singh"/>
    <s v="Gurgoan"/>
    <x v="3"/>
    <n v="8826441876"/>
    <n v="8920217211"/>
    <s v="HR5520110208389"/>
    <n v="892985116001"/>
    <d v="2025-02-06T00:00:00"/>
    <s v="NCR and long route"/>
    <s v="Both"/>
    <s v="Open"/>
    <x v="12"/>
  </r>
  <r>
    <d v="2023-08-20T17:39:16"/>
    <x v="27"/>
    <x v="3"/>
    <x v="1"/>
    <s v="Mahindrachampion"/>
    <s v="Mahindra"/>
    <s v="DL1LL6223"/>
    <s v="Janadhan pandey"/>
    <s v="Janardhan pandey"/>
    <s v="105 shyam colony faridabad extension near garima garden"/>
    <x v="17"/>
    <n v="9818929573"/>
    <n v="9818929573"/>
    <s v="DL0320010099090"/>
    <n v="623445673489"/>
    <d v="2023-08-29T00:00:00"/>
    <s v="Faridabad"/>
    <s v="Inter City"/>
    <s v="Closed"/>
    <x v="11"/>
  </r>
  <r>
    <d v="2023-08-21T09:34:13"/>
    <x v="28"/>
    <x v="3"/>
    <x v="1"/>
    <s v="EV 3W"/>
    <s v="TATA"/>
    <s v="MH03DC6299"/>
    <s v="Sanjay"/>
    <s v="Sanjay"/>
    <s v="GTP NAGAR"/>
    <x v="19"/>
    <n v="8976589226"/>
    <n v="8976589226"/>
    <s v="MH0320110003652"/>
    <n v="801865848556"/>
    <d v="2024-08-12T00:00:00"/>
    <s v="Evening morning"/>
    <s v="Both"/>
    <s v="Closed"/>
    <x v="13"/>
  </r>
  <r>
    <d v="2023-08-21T09:44:26"/>
    <x v="28"/>
    <x v="3"/>
    <x v="1"/>
    <s v="Pick up (4W)"/>
    <s v="TATA"/>
    <s v="MH03CV9491"/>
    <s v="Amir"/>
    <s v="Amir"/>
    <s v="GTP NAGAR"/>
    <x v="19"/>
    <n v="8931996554"/>
    <n v="8931996554"/>
    <s v="MH032020200018490"/>
    <n v="705547287598"/>
    <d v="2024-05-15T00:00:00"/>
    <s v="Morning evening"/>
    <s v="Both"/>
    <s v="Closed"/>
    <x v="13"/>
  </r>
  <r>
    <d v="2023-08-21T09:54:35"/>
    <x v="28"/>
    <x v="3"/>
    <x v="1"/>
    <s v="Pick up (4W)"/>
    <s v="TATA"/>
    <s v="MH01BR2046"/>
    <s v="Amir khan"/>
    <s v="Amir khan"/>
    <s v="GTP NAGAR"/>
    <x v="19"/>
    <n v="8931996554"/>
    <n v="8931996554"/>
    <s v="UP5820230003222"/>
    <n v="705547287598"/>
    <d v="2024-10-11T00:00:00"/>
    <s v="Morning evening"/>
    <s v="Both"/>
    <s v="Closed"/>
    <x v="13"/>
  </r>
  <r>
    <d v="2023-08-21T10:35:39"/>
    <x v="28"/>
    <x v="3"/>
    <x v="1"/>
    <s v="Pick up (4W)"/>
    <s v="TATA"/>
    <s v="MH04HD6330"/>
    <s v="Amar"/>
    <s v="Amar"/>
    <s v="Govandi"/>
    <x v="19"/>
    <n v="8097995655"/>
    <n v="8097995655"/>
    <s v="UP5220170015639"/>
    <n v="789017442145"/>
    <d v="2023-10-25T00:00:00"/>
    <s v="Morning evening"/>
    <s v="Both"/>
    <s v="Closed"/>
    <x v="13"/>
  </r>
  <r>
    <d v="2023-08-21T10:49:38"/>
    <x v="28"/>
    <x v="3"/>
    <x v="1"/>
    <s v="Pick up (4W)"/>
    <s v="TATA"/>
    <s v="MH03CV 5197"/>
    <s v="Tauseef"/>
    <s v="Tauseef"/>
    <s v="Govandi"/>
    <x v="19"/>
    <n v="9702778711"/>
    <n v="9702778711"/>
    <s v="MH0320081666886"/>
    <n v="805265002235"/>
    <d v="2024-05-17T00:00:00"/>
    <s v="Morning evening"/>
    <s v="Both"/>
    <s v="Closed"/>
    <x v="13"/>
  </r>
  <r>
    <d v="2023-08-21T11:51:27"/>
    <x v="28"/>
    <x v="3"/>
    <x v="1"/>
    <s v="Pick up (4W)"/>
    <s v="TATA"/>
    <s v="DL1LAA7769"/>
    <s v="Vikram singh"/>
    <s v="Kayum khan"/>
    <s v="Gurgoan"/>
    <x v="3"/>
    <n v="9899578035"/>
    <n v="9899578035"/>
    <s v="UP76 20180006307"/>
    <n v="320761934127"/>
    <d v="2024-06-25T00:00:00"/>
    <s v="NCR"/>
    <s v="Both"/>
    <s v="Open"/>
    <x v="12"/>
  </r>
  <r>
    <d v="2023-08-21T12:08:25"/>
    <x v="28"/>
    <x v="3"/>
    <x v="1"/>
    <s v="CNG/Diesel 3W"/>
    <s v="Piaggio"/>
    <s v="TS07UF5659"/>
    <s v="Afroz"/>
    <s v="Afroz"/>
    <s v="Asif nagar Hyderabad"/>
    <x v="18"/>
    <n v="8143695550"/>
    <n v="8143695550"/>
    <s v="DLFAP013169762008"/>
    <n v="410290547870"/>
    <d v="2021-07-16T00:00:00"/>
    <s v="Hyderabad"/>
    <s v="Intra City"/>
    <s v="Open"/>
    <x v="9"/>
  </r>
  <r>
    <d v="2023-08-21T12:23:04"/>
    <x v="28"/>
    <x v="3"/>
    <x v="1"/>
    <s v="Other"/>
    <s v="TATA"/>
    <s v="KA453442"/>
    <s v="Sayaed"/>
    <s v="Sayaed"/>
    <s v="Bomanhali"/>
    <x v="22"/>
    <n v="9380272667"/>
    <n v="9380272667"/>
    <s v="KA20150047336"/>
    <n v="834524247336"/>
    <d v="2023-11-17T00:00:00"/>
    <s v="Goods"/>
    <s v="Both"/>
    <s v="Closed"/>
    <x v="19"/>
  </r>
  <r>
    <d v="2023-08-21T12:25:12"/>
    <x v="28"/>
    <x v="3"/>
    <x v="1"/>
    <s v="EV 3W"/>
    <s v="TATA"/>
    <s v="MH03AH8555"/>
    <s v="Raju shaikh"/>
    <s v="Raju shaikh"/>
    <s v="Wadala"/>
    <x v="19"/>
    <n v="9653694366"/>
    <n v="9653694366"/>
    <s v="MH0320120043308"/>
    <n v="802366654626"/>
    <d v="2024-10-26T00:00:00"/>
    <s v="Morning evening"/>
    <s v="Both"/>
    <s v="Open"/>
    <x v="13"/>
  </r>
  <r>
    <d v="2023-08-21T12:53:58"/>
    <x v="28"/>
    <x v="3"/>
    <x v="1"/>
    <s v="Other"/>
    <s v="TATA"/>
    <s v="KA01AM6222"/>
    <s v="Anbarasan"/>
    <s v="Anbarasan"/>
    <s v="Kormangala"/>
    <x v="22"/>
    <n v="8095464965"/>
    <n v="809564965"/>
    <s v="KA0120160006511"/>
    <n v="813072261727"/>
    <d v="2024-07-30T00:00:00"/>
    <s v="Highway"/>
    <s v="Inter City"/>
    <s v="Closed"/>
    <x v="19"/>
  </r>
  <r>
    <d v="2023-08-21T13:10:56"/>
    <x v="28"/>
    <x v="3"/>
    <x v="1"/>
    <s v="Pick up (4W)"/>
    <s v="Ashok Leyland"/>
    <s v="MH03CV3334"/>
    <s v="Imran khan"/>
    <s v="Imran khan"/>
    <s v="Wadala"/>
    <x v="19"/>
    <n v="9969656263"/>
    <n v="9969656263"/>
    <s v="MH0320160028854"/>
    <n v="733985059732"/>
    <d v="2024-10-24T00:00:00"/>
    <s v="Morning evening"/>
    <s v="Both"/>
    <s v="Closed"/>
    <x v="13"/>
  </r>
  <r>
    <d v="2023-08-21T13:23:31"/>
    <x v="28"/>
    <x v="3"/>
    <x v="1"/>
    <s v="Pick up (4W)"/>
    <s v="Ashok Leyland"/>
    <s v="DL1LAE0534"/>
    <s v="Karan pal"/>
    <s v="Shiv verma"/>
    <s v="Gurgaon"/>
    <x v="3"/>
    <n v="8285166904"/>
    <n v="8285166904"/>
    <s v="BR44 20180054316"/>
    <n v="374224156197"/>
    <d v="2023-11-10T00:00:00"/>
    <s v="NCR and other"/>
    <s v="Both"/>
    <s v="Open"/>
    <x v="12"/>
  </r>
  <r>
    <d v="2023-08-21T13:29:15"/>
    <x v="28"/>
    <x v="3"/>
    <x v="1"/>
    <s v="Pick up (4W)"/>
    <s v="Mahindra"/>
    <s v="HR55AN1438"/>
    <s v="Brijesh shah"/>
    <s v="Shiv verma"/>
    <s v="Gurgaon"/>
    <x v="3"/>
    <n v="8285166904"/>
    <n v="8285166904"/>
    <s v="BR4420180054316"/>
    <n v="374224156197"/>
    <d v="2023-12-12T00:00:00"/>
    <s v="NCR"/>
    <s v="Both"/>
    <s v="Open"/>
    <x v="12"/>
  </r>
  <r>
    <d v="2023-08-21T13:37:09"/>
    <x v="28"/>
    <x v="3"/>
    <x v="1"/>
    <s v="Pick up (4W)"/>
    <s v="Ashok Leyland"/>
    <s v="DL1LAD7688"/>
    <s v="Vikas verma"/>
    <s v="Shiv verma"/>
    <s v="Gurgoan"/>
    <x v="3"/>
    <n v="8285166904"/>
    <n v="8285166904"/>
    <s v="BR44 20180054316"/>
    <n v="374224156197"/>
    <d v="2023-09-20T00:00:00"/>
    <s v="NCR"/>
    <s v="Both"/>
    <s v="Open"/>
    <x v="12"/>
  </r>
  <r>
    <d v="2023-08-21T13:38:21"/>
    <x v="28"/>
    <x v="3"/>
    <x v="1"/>
    <s v="EV 3W"/>
    <s v="Piaggio"/>
    <s v="UP 14 LT 4272"/>
    <s v="RAJESH TIVARE"/>
    <s v="Rajesh tivare"/>
    <s v="Sec 23 sanjay nager Ghaziabad"/>
    <x v="5"/>
    <n v="8826048988"/>
    <n v="8826048988"/>
    <s v="Up 1420170023216"/>
    <s v="2531 4717 6289"/>
    <d v="2023-08-21T00:00:00"/>
    <s v="All ncr"/>
    <s v="Inter City"/>
    <s v="Open"/>
    <x v="8"/>
  </r>
  <r>
    <d v="2023-08-21T13:39:44"/>
    <x v="28"/>
    <x v="3"/>
    <x v="1"/>
    <s v="Pick up (4W)"/>
    <s v="TATA"/>
    <s v="DL1LAJ5957"/>
    <s v="Bablu"/>
    <s v="Bablu"/>
    <s v="Gurgaon"/>
    <x v="3"/>
    <n v="9870440985"/>
    <n v="9870440985"/>
    <s v="UP80 200000244"/>
    <n v="913335301686"/>
    <d v="2023-10-13T00:00:00"/>
    <s v="NCR"/>
    <s v="Both"/>
    <s v="Open"/>
    <x v="12"/>
  </r>
  <r>
    <d v="2023-08-21T13:44:08"/>
    <x v="28"/>
    <x v="3"/>
    <x v="1"/>
    <s v="Pick up (4W)"/>
    <s v="TATA"/>
    <s v="Up 14 FT 6332"/>
    <s v="Ashish ghupta"/>
    <s v="Ashesh ghupta"/>
    <s v="Mohan nager rajender nagar edstrej area"/>
    <x v="13"/>
    <n v="8447386229"/>
    <n v="8447386229"/>
    <s v="Up 1420150015132"/>
    <s v="8362 4345 3379"/>
    <d v="2023-01-31T00:00:00"/>
    <s v="All ncr"/>
    <s v="Intra City"/>
    <s v="Open"/>
    <x v="8"/>
  </r>
  <r>
    <d v="2023-08-21T13:57:07"/>
    <x v="28"/>
    <x v="3"/>
    <x v="1"/>
    <s v="CNG/Diesel 3W"/>
    <s v="TATA"/>
    <s v="DL1LAF9645"/>
    <s v="Tinku Kumar"/>
    <s v="Tinku Kumar"/>
    <s v="10/31/68 Tri nagar karol bagh"/>
    <x v="0"/>
    <n v="8210784082"/>
    <n v="8210784082"/>
    <s v="BR0420170108502"/>
    <n v="397731488179"/>
    <d v="2023-08-21T00:00:00"/>
    <s v="All India"/>
    <s v="Both"/>
    <s v="Open"/>
    <x v="15"/>
  </r>
  <r>
    <d v="2023-08-21T14:02:37"/>
    <x v="28"/>
    <x v="3"/>
    <x v="1"/>
    <s v="CNG/Diesel 3W"/>
    <s v="TATA"/>
    <s v="DL1LAE8248"/>
    <s v="Rizwan"/>
    <s v="Rizwan"/>
    <s v="Rajinder nagar Industrial area"/>
    <x v="0"/>
    <n v="7827673165"/>
    <n v="7827673165"/>
    <s v="UP142019304556"/>
    <n v="618007546864"/>
    <d v="2023-08-21T00:00:00"/>
    <s v="All UP ncr"/>
    <s v="Intra City"/>
    <s v="Open"/>
    <x v="14"/>
  </r>
  <r>
    <d v="2023-08-21T14:14:02"/>
    <x v="28"/>
    <x v="3"/>
    <x v="1"/>
    <s v="EV 3W"/>
    <s v="Mahindra"/>
    <s v="Dl1 lq 2264"/>
    <s v="Mohammad shajid"/>
    <s v="Mohammad shajid"/>
    <s v="Shaheed nagar sahibabaad gajiyabad"/>
    <x v="13"/>
    <n v="9761212144"/>
    <n v="9761212144"/>
    <s v="Up 114-20130011792"/>
    <s v="5667-9795-7045"/>
    <d v="2022-09-15T00:00:00"/>
    <s v="Ncr"/>
    <s v="Inter City"/>
    <s v="Open"/>
    <x v="6"/>
  </r>
  <r>
    <d v="2023-08-21T14:20:51"/>
    <x v="28"/>
    <x v="3"/>
    <x v="1"/>
    <s v="CNG/Diesel 3W"/>
    <s v="TATA"/>
    <s v="Dl1 lae9484"/>
    <s v="Bhagwaan"/>
    <s v="Bhagwaan"/>
    <s v="Nand nagaree gagan takeej Delhi"/>
    <x v="0"/>
    <n v="9582257507"/>
    <n v="9582257507"/>
    <s v="Up24-20150000069"/>
    <s v="4425-7903-5860"/>
    <d v="2023-04-12T00:00:00"/>
    <s v="Ncr"/>
    <s v="Inter City"/>
    <s v="Open"/>
    <x v="6"/>
  </r>
  <r>
    <d v="2023-08-21T14:38:25"/>
    <x v="28"/>
    <x v="3"/>
    <x v="1"/>
    <s v="CNG/Diesel 3W"/>
    <s v="Piaggio"/>
    <s v="Ka19AF4017"/>
    <s v="Prajeesh"/>
    <s v="prajeesh"/>
    <s v="Malemar kottara mangalore"/>
    <x v="23"/>
    <n v="8123235342"/>
    <m/>
    <n v="8123235342"/>
    <n v="625912344842"/>
    <d v="2023-12-30T00:00:00"/>
    <s v="Kottara"/>
    <s v="Inter City"/>
    <s v="Open"/>
    <x v="20"/>
  </r>
  <r>
    <d v="2023-08-21T15:00:14"/>
    <x v="28"/>
    <x v="3"/>
    <x v="1"/>
    <s v="Pick up (4W)"/>
    <s v="Maruti Suzuki"/>
    <s v="MH01DR5320"/>
    <s v="Ajay"/>
    <s v="Ajay"/>
    <s v="GTP NAGAR"/>
    <x v="19"/>
    <n v="9768555594"/>
    <n v="9768555594"/>
    <s v="MH012017006049"/>
    <n v="526885462556"/>
    <d v="2024-07-18T00:00:00"/>
    <s v="Morning evening"/>
    <s v="Both"/>
    <s v="Closed"/>
    <x v="13"/>
  </r>
  <r>
    <d v="2023-08-21T15:14:21"/>
    <x v="28"/>
    <x v="3"/>
    <x v="1"/>
    <s v="Pick up (4W)"/>
    <s v="Mahindra"/>
    <s v="MH01CR4942"/>
    <s v="Sanjay"/>
    <s v="Sanjay"/>
    <s v="GTP NAGAR"/>
    <x v="19"/>
    <n v="9768663155"/>
    <n v="9768663155"/>
    <s v="MH3120090006204"/>
    <n v="658080065085"/>
    <d v="2024-07-15T00:00:00"/>
    <s v="Morning evening"/>
    <s v="Both"/>
    <s v="Closed"/>
    <x v="13"/>
  </r>
  <r>
    <d v="2023-08-21T15:20:34"/>
    <x v="28"/>
    <x v="3"/>
    <x v="1"/>
    <s v="Pick up (4W)"/>
    <s v="TATA"/>
    <s v="MH01CV8835"/>
    <s v="Imamuddin shaikh"/>
    <s v="Imamuddin shaikh"/>
    <s v="Wadala"/>
    <x v="19"/>
    <n v="9702162802"/>
    <n v="9702162802"/>
    <s v="MH01200762900"/>
    <n v="438116629082"/>
    <d v="2024-04-25T00:00:00"/>
    <s v="Morning evening"/>
    <s v="Both"/>
    <s v="Closed"/>
    <x v="13"/>
  </r>
  <r>
    <d v="2023-08-21T15:33:48"/>
    <x v="28"/>
    <x v="3"/>
    <x v="1"/>
    <s v="Pick up (4W)"/>
    <s v="TATA"/>
    <s v="Mh01cv8333"/>
    <s v="Bhajan Bali"/>
    <s v="Bhajan bali"/>
    <s v="GTP NAGAR"/>
    <x v="19"/>
    <n v="7977265240"/>
    <n v="7977265240"/>
    <s v="MH032008003130"/>
    <n v="312906078136"/>
    <d v="2023-11-30T00:00:00"/>
    <s v="Morning evening"/>
    <s v="Both"/>
    <s v="Closed"/>
    <x v="13"/>
  </r>
  <r>
    <d v="2023-08-21T16:05:48"/>
    <x v="28"/>
    <x v="3"/>
    <x v="1"/>
    <s v="CNG/Diesel 3W"/>
    <s v="Piaggio"/>
    <s v="D L 1 LZ 6495"/>
    <s v="Manesh"/>
    <s v="Manesh"/>
    <s v="Rajender nagar edstrej area shahibabad Ghaziabad"/>
    <x v="13"/>
    <n v="8587848651"/>
    <n v="8587848651"/>
    <s v="Up1420190033043"/>
    <s v="2372 4407 4312"/>
    <d v="2023-04-24T00:00:00"/>
    <s v="All ncr"/>
    <s v="Intra City"/>
    <s v="Open"/>
    <x v="8"/>
  </r>
  <r>
    <d v="2023-08-21T16:37:33"/>
    <x v="28"/>
    <x v="3"/>
    <x v="1"/>
    <s v="Pick up (4W)"/>
    <s v="TATA"/>
    <s v="MH03CP7132"/>
    <s v="ARSHAD"/>
    <s v="ARSHAD"/>
    <s v="Wadala"/>
    <x v="19"/>
    <n v="7738666513"/>
    <n v="7738666513"/>
    <s v="Mh0320135652623"/>
    <n v="654812779758"/>
    <d v="2023-11-24T00:00:00"/>
    <s v="Morning evening"/>
    <s v="Both"/>
    <s v="Closed"/>
    <x v="13"/>
  </r>
  <r>
    <d v="2023-08-21T17:03:17"/>
    <x v="28"/>
    <x v="3"/>
    <x v="1"/>
    <s v="CNG/Diesel 3W"/>
    <s v="Piaggio"/>
    <s v="TS08UE9784"/>
    <s v="SyedMukram"/>
    <s v="Mukram"/>
    <s v="Asif nagar Hyderabad"/>
    <x v="18"/>
    <n v="9573210072"/>
    <m/>
    <s v="TS01320180013425"/>
    <n v="261517653605"/>
    <d v="2022-04-21T00:00:00"/>
    <s v="Hyderabad"/>
    <s v="Inter City"/>
    <s v="Open"/>
    <x v="9"/>
  </r>
  <r>
    <d v="2023-08-21T17:12:30"/>
    <x v="28"/>
    <x v="3"/>
    <x v="1"/>
    <s v="Mahindra maxxtruck"/>
    <s v="Mahindra"/>
    <s v="DL1LAL2506"/>
    <s v="Ratan"/>
    <s v="Vijay"/>
    <s v="Dlf phase 1 industrial area faridabad"/>
    <x v="17"/>
    <n v="9716281161"/>
    <n v="9971525067"/>
    <s v="UP7620190003191"/>
    <n v="333401707969"/>
    <d v="2024-08-05T00:00:00"/>
    <s v="Delhi /Ncr"/>
    <s v="Inter City"/>
    <s v="Open"/>
    <x v="11"/>
  </r>
  <r>
    <d v="2023-08-21T17:17:50"/>
    <x v="28"/>
    <x v="3"/>
    <x v="1"/>
    <s v="Mahindra maxxtruck"/>
    <s v="Mahindra"/>
    <s v="DL1LAH1633"/>
    <s v="Rajat"/>
    <s v="Vijay"/>
    <s v="Dlf phase 1 industrial area faridabad"/>
    <x v="17"/>
    <n v="9716281161"/>
    <n v="9971525067"/>
    <s v="UP7620190003191"/>
    <n v="333401707969"/>
    <d v="2024-09-25T00:00:00"/>
    <s v="Delhi /Ncr"/>
    <s v="Inter City"/>
    <s v="Open"/>
    <x v="11"/>
  </r>
  <r>
    <d v="2023-08-21T17:30:36"/>
    <x v="28"/>
    <x v="3"/>
    <x v="1"/>
    <s v="Truck (14 feet)"/>
    <s v="Others"/>
    <s v="HR38CA2334"/>
    <s v="Rajat"/>
    <s v="Vijay"/>
    <s v="Dlf phase 1 industrial area faridabad"/>
    <x v="17"/>
    <n v="9716281161"/>
    <n v="9971525067"/>
    <s v="UP7620190003191"/>
    <n v="333401707969"/>
    <d v="2024-05-22T00:00:00"/>
    <s v="Delhi/Ncr"/>
    <s v="Inter City"/>
    <s v="Closed"/>
    <x v="11"/>
  </r>
  <r>
    <d v="2023-08-21T17:36:16"/>
    <x v="28"/>
    <x v="3"/>
    <x v="1"/>
    <s v="18 feet"/>
    <s v="Eicher"/>
    <s v="HR38Z4272"/>
    <s v="Ratan"/>
    <s v="Vijay"/>
    <s v="Dlf industrial area phase 1 faridabad"/>
    <x v="17"/>
    <n v="9716281161"/>
    <n v="9971525067"/>
    <s v="UP7620190003191"/>
    <n v="333401707969"/>
    <d v="2024-04-26T00:00:00"/>
    <s v="Delhi /Ncr"/>
    <s v="Inter City"/>
    <s v="Open"/>
    <x v="11"/>
  </r>
  <r>
    <d v="2023-08-21T17:42:50"/>
    <x v="28"/>
    <x v="3"/>
    <x v="1"/>
    <s v="Other"/>
    <s v="Others"/>
    <s v="DL1LAF7593"/>
    <s v="Ratan"/>
    <s v="Vijay"/>
    <s v="Dlf industrial area phase 1 faridabad"/>
    <x v="17"/>
    <n v="9716281161"/>
    <n v="9971525067"/>
    <s v="UP7620190003191"/>
    <n v="333401707969"/>
    <d v="2024-03-05T00:00:00"/>
    <s v="Delhi/Ncr"/>
    <s v="Both"/>
    <s v="Open"/>
    <x v="11"/>
  </r>
  <r>
    <d v="2023-08-21T18:16:25"/>
    <x v="28"/>
    <x v="3"/>
    <x v="1"/>
    <s v="Tata ace"/>
    <s v="TATA"/>
    <s v="Dl1LAh1903"/>
    <s v="Sonu verma"/>
    <s v="Sonu Verma"/>
    <s v="Punjabi bhagh"/>
    <x v="0"/>
    <n v="9311081205"/>
    <n v="9311081205"/>
    <s v="Up8020210027019"/>
    <n v="463824569212"/>
    <d v="2024-08-20T00:00:00"/>
    <s v="Delhi ncr"/>
    <s v="Intra City"/>
    <s v="Open"/>
    <x v="10"/>
  </r>
  <r>
    <d v="2023-08-21T18:20:16"/>
    <x v="28"/>
    <x v="3"/>
    <x v="1"/>
    <s v="Tata ace"/>
    <s v="TATA"/>
    <s v="Dl1lAG4153"/>
    <s v="Sonu verma"/>
    <s v="Sanjay"/>
    <s v="Punjabi bhage"/>
    <x v="0"/>
    <n v="8810270858"/>
    <n v="9311081205"/>
    <s v="Up8020210036436"/>
    <n v="427506736005"/>
    <d v="2024-08-21T00:00:00"/>
    <s v="Delhi ncr"/>
    <s v="Intra City"/>
    <s v="Open"/>
    <x v="10"/>
  </r>
  <r>
    <d v="2023-08-21T18:42:26"/>
    <x v="28"/>
    <x v="3"/>
    <x v="1"/>
    <s v="Eeco"/>
    <s v="Maruti Suzuki"/>
    <s v="HR38AD0384"/>
    <s v="Chandan kumar"/>
    <s v="Chandan kumar"/>
    <s v="Dabua colony"/>
    <x v="17"/>
    <n v="8527371048"/>
    <n v="8527371048"/>
    <s v="HR5120200011041"/>
    <n v="965685589356"/>
    <d v="2024-06-02T00:00:00"/>
    <s v="Delhi ncr"/>
    <s v="Inter City"/>
    <s v="Closed"/>
    <x v="10"/>
  </r>
  <r>
    <d v="2023-08-21T18:54:12"/>
    <x v="28"/>
    <x v="3"/>
    <x v="1"/>
    <s v="Eeco"/>
    <s v="Maruti Suzuki"/>
    <s v="DL1LW8676"/>
    <s v="Lucky"/>
    <s v="Lucky"/>
    <s v="Lal Kuan delhi"/>
    <x v="0"/>
    <n v="7042957828"/>
    <n v="7042957828"/>
    <s v="DL0920150299585"/>
    <n v="296320539508"/>
    <d v="2023-08-29T00:00:00"/>
    <s v="Delhi/Ncr"/>
    <s v="Inter City"/>
    <s v="Closed"/>
    <x v="10"/>
  </r>
  <r>
    <d v="2023-08-21T19:01:37"/>
    <x v="28"/>
    <x v="3"/>
    <x v="1"/>
    <s v="Pick up (4W)"/>
    <s v="TATA"/>
    <s v="DL 1 L AD 9928"/>
    <s v="RAM GOPAL"/>
    <s v="RAM gopal"/>
    <s v="Rajender nager indestrej area shahibabad Ghaziabad"/>
    <x v="13"/>
    <n v="7428272713"/>
    <n v="7428272713"/>
    <s v="Up1420170010256"/>
    <s v="3216 8215 7863"/>
    <d v="2023-04-19T00:00:00"/>
    <s v="All ncr"/>
    <s v="Intra City"/>
    <s v="Open"/>
    <x v="8"/>
  </r>
  <r>
    <d v="2023-08-21T19:22:12"/>
    <x v="28"/>
    <x v="3"/>
    <x v="1"/>
    <s v="EV 3W"/>
    <s v="Others"/>
    <s v="Dl1 lz 7881"/>
    <s v="Saleem"/>
    <s v="Saleem"/>
    <s v="Said4 sahibabaad gajiyabad"/>
    <x v="11"/>
    <n v="9990698379"/>
    <n v="9990698379"/>
    <s v="Up14 2023001440"/>
    <s v="5334-8366-4854"/>
    <d v="2023-04-19T00:00:00"/>
    <s v="Ncr"/>
    <s v="Inter City"/>
    <s v="Open"/>
    <x v="6"/>
  </r>
  <r>
    <d v="2023-08-21T19:44:21"/>
    <x v="28"/>
    <x v="3"/>
    <x v="1"/>
    <s v="Pick up (4W)"/>
    <s v="TATA"/>
    <s v="Dl1 laj 3932"/>
    <s v="Susheel"/>
    <s v="Susheel"/>
    <s v="Sahibabaad gajiyabad"/>
    <x v="13"/>
    <n v="7701904797"/>
    <n v="7701904797"/>
    <s v="Up 14 19990000654"/>
    <s v="9655-8135-1727"/>
    <d v="2023-03-15T00:00:00"/>
    <s v="Ncr"/>
    <s v="Inter City"/>
    <s v="Open"/>
    <x v="6"/>
  </r>
  <r>
    <d v="2023-08-21T21:41:18"/>
    <x v="28"/>
    <x v="3"/>
    <x v="1"/>
    <s v="CNG/Diesel 3W"/>
    <s v="TATA"/>
    <s v="DL 1LAH1583"/>
    <s v="Vijay Kumar"/>
    <s v="Vijay Kumar"/>
    <s v="Noida"/>
    <x v="5"/>
    <n v="7827673165"/>
    <n v="7827673165"/>
    <s v="DL1LAE8248"/>
    <n v="618007546864"/>
    <d v="2023-08-21T00:00:00"/>
    <s v="All UP"/>
    <s v="Intra City"/>
    <s v="Open"/>
    <x v="14"/>
  </r>
  <r>
    <d v="2023-08-21T21:46:44"/>
    <x v="28"/>
    <x v="3"/>
    <x v="1"/>
    <s v="CNG/Diesel 3W"/>
    <s v="TATA"/>
    <s v="DL1LAE8248"/>
    <s v="Rizwan"/>
    <s v="Rizwan"/>
    <s v="Noida"/>
    <x v="5"/>
    <n v="7827673165"/>
    <n v="7827673165"/>
    <s v="UP1420190004556"/>
    <n v="618007546864"/>
    <d v="2023-08-21T00:00:00"/>
    <s v="All up"/>
    <s v="Intra City"/>
    <s v="Open"/>
    <x v="14"/>
  </r>
  <r>
    <d v="2023-08-22T09:40:54"/>
    <x v="29"/>
    <x v="3"/>
    <x v="1"/>
    <s v="Truck 17 feet"/>
    <s v="Eicher"/>
    <s v="Up16ET3348"/>
    <s v="Virender"/>
    <s v="Virender"/>
    <s v="Village ,Lakhnwali post surajpur district Gautam Buddh Nagar pin code 201306"/>
    <x v="12"/>
    <n v="931018164"/>
    <n v="9311018164"/>
    <s v="Up1620130008484"/>
    <n v="277828144233"/>
    <d v="2023-07-11T00:00:00"/>
    <s v="Ghaziabad"/>
    <s v="Intra City"/>
    <s v="Open"/>
    <x v="21"/>
  </r>
  <r>
    <d v="2023-08-22T11:22:50"/>
    <x v="29"/>
    <x v="3"/>
    <x v="1"/>
    <s v="Other"/>
    <s v="TATA"/>
    <s v="KA517162"/>
    <s v="Mohammed SAHAFYULLA"/>
    <s v="Mohammed SAHAFYULLA"/>
    <s v="Bomanhali"/>
    <x v="22"/>
    <n v="9886262030"/>
    <n v="9886262030"/>
    <s v="KA5120150004698"/>
    <n v="708038385405"/>
    <d v="2023-08-25T00:00:00"/>
    <s v="Highway"/>
    <s v="Inter City"/>
    <s v="Closed"/>
    <x v="19"/>
  </r>
  <r>
    <d v="2023-08-22T11:45:10"/>
    <x v="29"/>
    <x v="3"/>
    <x v="1"/>
    <s v="Other"/>
    <s v="Ashok Leyland"/>
    <s v="KA03AA1973"/>
    <s v="Ameen"/>
    <s v="Ameen"/>
    <s v="Bomanhali"/>
    <x v="22"/>
    <n v="9886532876"/>
    <n v="9886532876"/>
    <s v="KA0120050005242"/>
    <n v="220889902096"/>
    <d v="2023-11-16T00:00:00"/>
    <s v="Highway road"/>
    <s v="Both"/>
    <s v="Open"/>
    <x v="19"/>
  </r>
  <r>
    <d v="2023-08-22T11:49:42"/>
    <x v="29"/>
    <x v="3"/>
    <x v="1"/>
    <s v="Ashok layland"/>
    <s v="TATA"/>
    <s v="KA01AN4947"/>
    <s v="Muneer pasha"/>
    <s v="Muneer pasha"/>
    <s v="Bomanhali"/>
    <x v="22"/>
    <n v="9964812044"/>
    <s v="Muneer pasha"/>
    <s v="KA0920030015650"/>
    <n v="917903690812"/>
    <d v="2023-11-16T00:00:00"/>
    <s v="Highway"/>
    <s v="Both"/>
    <s v="Open"/>
    <x v="19"/>
  </r>
  <r>
    <d v="2023-08-22T11:57:25"/>
    <x v="29"/>
    <x v="3"/>
    <x v="1"/>
    <s v="Super s"/>
    <s v="TATA"/>
    <s v="KA11A4728"/>
    <s v="Munner pasha"/>
    <s v="Basha"/>
    <s v="Bomanhali"/>
    <x v="22"/>
    <n v="8778471354"/>
    <s v="Munner pasha"/>
    <s v="KA5120150017706"/>
    <n v="752402622200"/>
    <d v="2023-09-23T00:00:00"/>
    <s v="Highway road"/>
    <s v="Both"/>
    <s v="Closed"/>
    <x v="19"/>
  </r>
  <r>
    <d v="2023-08-22T12:33:10"/>
    <x v="29"/>
    <x v="3"/>
    <x v="1"/>
    <s v="Eeco"/>
    <s v="Maruti Suzuki"/>
    <s v="DL1LT0919"/>
    <s v="Amardeep"/>
    <s v="Amardeep"/>
    <s v="Okhla phase 1 delhi"/>
    <x v="0"/>
    <n v="8810380921"/>
    <n v="8810380921"/>
    <s v="DL120220035592"/>
    <n v="322529781570"/>
    <d v="2023-11-27T00:00:00"/>
    <s v="Delhi/Ncr"/>
    <s v="Inter City"/>
    <s v="Closed"/>
    <x v="11"/>
  </r>
  <r>
    <d v="2023-08-22T12:43:12"/>
    <x v="29"/>
    <x v="3"/>
    <x v="1"/>
    <s v="Tata Ace 7 feet"/>
    <s v="TATA"/>
    <s v="DL1LX1522"/>
    <s v="Amardeep"/>
    <s v="Amardeep"/>
    <s v="Okhla phase 1 delhi"/>
    <x v="0"/>
    <n v="8810380921"/>
    <n v="8810380921"/>
    <s v="DL120220035592"/>
    <n v="422529781570"/>
    <d v="2024-07-10T00:00:00"/>
    <s v="Delhi /Ncr"/>
    <s v="Inter City"/>
    <s v="Closed"/>
    <x v="11"/>
  </r>
  <r>
    <d v="2023-08-22T12:53:18"/>
    <x v="29"/>
    <x v="3"/>
    <x v="1"/>
    <s v="Eeco"/>
    <s v="Maruti Suzuki"/>
    <s v="DL1LV8861"/>
    <s v="Sanjay"/>
    <s v="Sanjay"/>
    <s v="Okhla phase 2 delhi"/>
    <x v="0"/>
    <n v="9650614758"/>
    <n v="9650614758"/>
    <s v="UP5720130014543"/>
    <n v="763977582022"/>
    <d v="2024-07-16T00:00:00"/>
    <s v="Delhi /Ncr"/>
    <s v="Inter City"/>
    <s v="Closed"/>
    <x v="10"/>
  </r>
  <r>
    <d v="2023-08-22T12:54:23"/>
    <x v="29"/>
    <x v="3"/>
    <x v="1"/>
    <s v="Pick up (4W)"/>
    <s v="TATA"/>
    <s v="Mh03cv2730"/>
    <s v="Rajendra Yadav"/>
    <s v="Rajendra Yadav"/>
    <s v="Gtb"/>
    <x v="19"/>
    <n v="9819603318"/>
    <n v="9819603318"/>
    <s v="Mh0320080031882"/>
    <n v="270200572426"/>
    <d v="2024-08-31T00:00:00"/>
    <s v="Morning Afternoon Evening"/>
    <s v="Inter City"/>
    <s v="Closed"/>
    <x v="13"/>
  </r>
  <r>
    <d v="2023-08-22T12:56:07"/>
    <x v="29"/>
    <x v="3"/>
    <x v="1"/>
    <s v="CNG/Diesel 3W"/>
    <s v="Mahindra"/>
    <s v="DL 1 LV9690"/>
    <s v="Rajveer shing"/>
    <s v="Rajveer shing"/>
    <s v="Rajender nagar edstrej area shahibabad"/>
    <x v="11"/>
    <n v="7292026058"/>
    <n v="7292026058"/>
    <s v="Up 14 20190028521"/>
    <s v="3970 9792 5267"/>
    <d v="2023-02-08T00:00:00"/>
    <s v="All ncr"/>
    <s v="Inter City"/>
    <s v="Open"/>
    <x v="8"/>
  </r>
  <r>
    <d v="2023-08-22T12:59:57"/>
    <x v="29"/>
    <x v="3"/>
    <x v="1"/>
    <s v="CNG/Diesel 3W"/>
    <s v="Mahindra"/>
    <s v="Up 16 kT 7703"/>
    <s v="Rahul"/>
    <s v="Rahul"/>
    <s v="Rajender nagar edstrej area shahibabad"/>
    <x v="11"/>
    <n v="8595614213"/>
    <n v="8595614213"/>
    <s v="Up 1320120001551"/>
    <s v="7494 3538 9166"/>
    <d v="2023-03-22T00:00:00"/>
    <s v="All ncr"/>
    <s v="Intra City"/>
    <s v="Open"/>
    <x v="8"/>
  </r>
  <r>
    <d v="2023-08-22T13:01:42"/>
    <x v="29"/>
    <x v="3"/>
    <x v="1"/>
    <s v="CNG/Diesel 3W"/>
    <s v="Piaggio"/>
    <s v="MH47AW2854"/>
    <s v="Jamir"/>
    <s v="Mohd Bashir"/>
    <s v="GTP"/>
    <x v="19"/>
    <n v="9324647764"/>
    <n v="9769013151"/>
    <s v="MH0120190035727"/>
    <n v="644593569149"/>
    <d v="2023-08-22T00:00:00"/>
    <s v="Morning Afternoon Evening"/>
    <s v="Inter City"/>
    <s v="Closed"/>
    <x v="13"/>
  </r>
  <r>
    <d v="2023-08-22T13:10:12"/>
    <x v="29"/>
    <x v="3"/>
    <x v="1"/>
    <s v="TATA 407 (4W)"/>
    <s v="TATA"/>
    <s v="KA458645"/>
    <s v="Nenjappa"/>
    <s v="Nenjappa"/>
    <s v="Bomanhali"/>
    <x v="22"/>
    <n v="9066203490"/>
    <n v="9066203490"/>
    <s v="KA0120120004631"/>
    <n v="850412630299"/>
    <d v="2023-09-15T00:00:00"/>
    <s v="Highway road"/>
    <s v="Both"/>
    <s v="Closed"/>
    <x v="19"/>
  </r>
  <r>
    <d v="2023-08-22T13:22:01"/>
    <x v="29"/>
    <x v="3"/>
    <x v="1"/>
    <s v="Pick up (4W)"/>
    <s v="TATA"/>
    <s v="Dl1 LAA5620"/>
    <s v="Aasif khan"/>
    <s v="Aasif khan"/>
    <s v="M4u mehar mohit sharma metro stesan shshibabad ghaziabad"/>
    <x v="13"/>
    <n v="8368131968"/>
    <n v="8368131968"/>
    <s v="UP14 20190049339"/>
    <s v="6209-1900-0229"/>
    <d v="2023-05-18T00:00:00"/>
    <s v="Ncr"/>
    <s v="Inter City"/>
    <s v="Closed"/>
    <x v="6"/>
  </r>
  <r>
    <d v="2023-08-22T13:29:16"/>
    <x v="29"/>
    <x v="3"/>
    <x v="1"/>
    <s v="Pick up (4W)"/>
    <s v="TATA"/>
    <s v="DL1 LAJ1630"/>
    <s v="Mohammad aasig"/>
    <s v="Mohammad aasig"/>
    <s v="Rajendr nagar sahibabaad gajiyabad"/>
    <x v="13"/>
    <n v="7015311890"/>
    <n v="7015311890"/>
    <s v="Up17 20190011824"/>
    <s v="3712-9127-0417"/>
    <d v="2023-02-15T00:00:00"/>
    <s v="Ncr"/>
    <s v="Inter City"/>
    <s v="Open"/>
    <x v="6"/>
  </r>
  <r>
    <d v="2023-08-22T14:23:47"/>
    <x v="29"/>
    <x v="3"/>
    <x v="1"/>
    <s v="Tata ace 8 feet"/>
    <s v="TATA"/>
    <s v="DL1LAE7562"/>
    <s v="Pawan"/>
    <s v="Pawan"/>
    <s v="I125 A lal Kuan mb road"/>
    <x v="0"/>
    <n v="8383947160"/>
    <n v="8383947160"/>
    <s v="DL0320140481918"/>
    <s v="SJL2327749"/>
    <d v="2025-05-08T00:00:00"/>
    <s v="Delhi/NCR"/>
    <s v="Inter City"/>
    <s v="Closed"/>
    <x v="11"/>
  </r>
  <r>
    <d v="2023-08-22T14:32:05"/>
    <x v="29"/>
    <x v="3"/>
    <x v="1"/>
    <s v="CNG/Diesel 3W"/>
    <s v="TATA"/>
    <s v="DL 1LAA7808"/>
    <s v="Ramesh chand Tanwar"/>
    <s v="Ramesh chand Tanwar"/>
    <s v="714 horam sanjay colony bhati mains"/>
    <x v="17"/>
    <n v="6395839214"/>
    <n v="6395839214"/>
    <n v="319900058269"/>
    <n v="620534248168"/>
    <d v="2023-08-16T00:00:00"/>
    <s v="NCR"/>
    <s v="Inter City"/>
    <s v="Open"/>
    <x v="15"/>
  </r>
  <r>
    <d v="2023-08-22T14:38:51"/>
    <x v="29"/>
    <x v="3"/>
    <x v="1"/>
    <s v="Super carry"/>
    <s v="Maruti Suzuki"/>
    <s v="DL1LAE9625"/>
    <s v="Harender singh"/>
    <s v="Faruk"/>
    <s v="A191 JJR CAMP OKHLA PH. 2 DELHI"/>
    <x v="0"/>
    <n v="8709457289"/>
    <n v="9871953755"/>
    <s v="JH1320210002015"/>
    <n v="942098832300"/>
    <d v="2023-11-29T00:00:00"/>
    <s v="Delhi/Ncr"/>
    <s v="Inter City"/>
    <s v="Closed"/>
    <x v="10"/>
  </r>
  <r>
    <d v="2023-08-22T15:52:15"/>
    <x v="29"/>
    <x v="3"/>
    <x v="1"/>
    <s v="Tata ace"/>
    <s v="TATA"/>
    <s v="DL1LAH8705"/>
    <s v="Ram charan singh"/>
    <s v="Ram charan singh"/>
    <s v="Okhla"/>
    <x v="0"/>
    <n v="9555953347"/>
    <n v="9555953347"/>
    <s v="Up9020110000231"/>
    <n v="911550465180"/>
    <d v="2023-11-01T00:00:00"/>
    <s v="Delhi ncr"/>
    <s v="Intra City"/>
    <s v="Closed"/>
    <x v="10"/>
  </r>
  <r>
    <d v="2023-08-22T17:12:38"/>
    <x v="29"/>
    <x v="3"/>
    <x v="1"/>
    <s v="Pick up (4W)"/>
    <s v="TATA"/>
    <s v="Dl1 lah 3405"/>
    <s v="Mohammad ali"/>
    <s v="Mohammad ali"/>
    <s v="Sectr 63 Noida"/>
    <x v="11"/>
    <n v="9315628805"/>
    <n v="9315628805"/>
    <s v="Up14 20190016645"/>
    <s v="6366-7600-9069"/>
    <d v="2023-02-08T00:00:00"/>
    <s v="Ncr"/>
    <s v="Inter City"/>
    <s v="Closed"/>
    <x v="6"/>
  </r>
  <r>
    <d v="2023-08-22T17:14:23"/>
    <x v="29"/>
    <x v="3"/>
    <x v="1"/>
    <s v="Pick up (4W)"/>
    <s v="TATA"/>
    <s v="Up14JT2637"/>
    <s v="AkhTar Ale"/>
    <s v="Aktar ale"/>
    <s v="Hindan pusta balaje vihar mohan nager Ghaziabad"/>
    <x v="11"/>
    <n v="800325795"/>
    <n v="800325795"/>
    <s v="Up1420150004916"/>
    <s v="2508 3234 8830"/>
    <d v="2023-03-30T00:00:00"/>
    <s v="All ncr"/>
    <s v="Inter City"/>
    <s v="Open"/>
    <x v="8"/>
  </r>
  <r>
    <d v="2023-08-22T17:18:30"/>
    <x v="29"/>
    <x v="3"/>
    <x v="1"/>
    <s v="CNG/Diesel 3W"/>
    <s v="Others"/>
    <s v="Dl1 lz 7641"/>
    <s v="Ravindra singh"/>
    <s v="Ravindra singh"/>
    <s v="4/139 trilok pure delhi"/>
    <x v="0"/>
    <n v="9582868539"/>
    <n v="9582868539"/>
    <s v="Dl09, 20110137771"/>
    <s v="7693-7286-3116"/>
    <d v="2023-04-12T00:00:00"/>
    <s v="Ncr"/>
    <s v="Inter City"/>
    <s v="Open"/>
    <x v="6"/>
  </r>
  <r>
    <d v="2023-08-22T17:19:23"/>
    <x v="29"/>
    <x v="3"/>
    <x v="1"/>
    <s v="Pick up (4W)"/>
    <s v="TATA"/>
    <s v="DL 1LH1002"/>
    <s v="Raja"/>
    <s v="Raja"/>
    <s v="Mohan nagar edstrej area shahibabad"/>
    <x v="11"/>
    <n v="9205017695"/>
    <n v="9205017695"/>
    <s v="Up 1420210047290"/>
    <s v="3809 4803 7860"/>
    <d v="2023-02-28T00:00:00"/>
    <s v="All ncr"/>
    <s v="Intra City"/>
    <s v="Open"/>
    <x v="8"/>
  </r>
  <r>
    <d v="2023-08-22T17:22:23"/>
    <x v="29"/>
    <x v="3"/>
    <x v="1"/>
    <s v="Pijgglo"/>
    <s v="Piaggio"/>
    <s v="DL51GD7937"/>
    <s v="Ravi singh"/>
    <s v="Ravi singh"/>
    <s v="Mandoli"/>
    <x v="20"/>
    <n v="9310998327"/>
    <n v="9310998327"/>
    <s v="Mp30N-2016-0133537"/>
    <n v="675893590136"/>
    <d v="2024-04-04T00:00:00"/>
    <s v="Delhi ncr"/>
    <s v="Intra City"/>
    <s v="Closed"/>
    <x v="10"/>
  </r>
  <r>
    <d v="2023-08-22T17:23:51"/>
    <x v="29"/>
    <x v="3"/>
    <x v="1"/>
    <s v="CNG/Diesel 3W"/>
    <s v="Mahindra"/>
    <s v="Up14MT1228"/>
    <s v="Radhe"/>
    <s v="Radhe"/>
    <s v="Rajender nagar edstrej area shahibabad"/>
    <x v="11"/>
    <n v="9350120412"/>
    <n v="9350120412"/>
    <s v="Up 1420040006931"/>
    <s v="4826 8281 4219"/>
    <d v="2023-02-23T00:00:00"/>
    <s v="All ncr"/>
    <s v="Inter City"/>
    <s v="Open"/>
    <x v="8"/>
  </r>
  <r>
    <d v="2023-08-23T13:56:51"/>
    <x v="30"/>
    <x v="4"/>
    <x v="1"/>
    <s v="Pick up (4W)"/>
    <s v="TATA"/>
    <s v="MH43BX2290"/>
    <s v="Kailash"/>
    <s v="Kailash"/>
    <s v="Sanpada"/>
    <x v="24"/>
    <n v="7977671038"/>
    <n v="7977671038"/>
    <s v="GJ1920130000321"/>
    <n v="580531226522"/>
    <d v="2024-06-28T00:00:00"/>
    <s v="Morning evening"/>
    <s v="Both"/>
    <s v="Closed"/>
    <x v="13"/>
  </r>
  <r>
    <d v="2023-08-23T14:05:00"/>
    <x v="30"/>
    <x v="4"/>
    <x v="1"/>
    <s v="Pick up (4W)"/>
    <s v="Mahindra"/>
    <s v="MH43BX6496"/>
    <s v="Mahendra"/>
    <s v="Sanjay pandey"/>
    <s v="Sanpada"/>
    <x v="24"/>
    <n v="8104566480"/>
    <n v="8104566480"/>
    <s v="RJ3020160006387"/>
    <n v="856066562563"/>
    <d v="2024-10-17T00:00:00"/>
    <s v="Morning evening"/>
    <s v="Both"/>
    <s v="Closed"/>
    <x v="13"/>
  </r>
  <r>
    <d v="2023-08-23T14:26:26"/>
    <x v="30"/>
    <x v="4"/>
    <x v="1"/>
    <s v="Pick up (4W)"/>
    <s v="TATA"/>
    <s v="MH01DR8819"/>
    <s v="Ganesh"/>
    <s v="Ganesh"/>
    <s v="Koparkhairane"/>
    <x v="19"/>
    <n v="976937289"/>
    <n v="976937289"/>
    <s v="MH11201500008917"/>
    <n v="252906284369"/>
    <d v="2024-03-01T00:00:00"/>
    <s v="Morning Afternoon Evening"/>
    <s v="Intra City"/>
    <s v="Closed"/>
    <x v="16"/>
  </r>
  <r>
    <d v="2023-08-23T14:49:40"/>
    <x v="30"/>
    <x v="4"/>
    <x v="1"/>
    <s v="Tata ace gold 8 feet"/>
    <s v="TATA"/>
    <s v="DL1LAF5634"/>
    <s v="AMOJ kumar"/>
    <s v="Anoop"/>
    <s v="W 26 okhla phase 2 delhi"/>
    <x v="0"/>
    <n v="9999839777"/>
    <n v="9810740529"/>
    <s v="DL0320160526976"/>
    <n v="828014667022"/>
    <d v="2023-09-05T00:00:00"/>
    <s v="Delhi/Ncr"/>
    <s v="Inter City"/>
    <s v="Closed"/>
    <x v="11"/>
  </r>
  <r>
    <d v="2023-08-23T15:22:00"/>
    <x v="30"/>
    <x v="4"/>
    <x v="1"/>
    <s v="Tata ace 7 feet"/>
    <s v="TATA"/>
    <s v="DL1LAB8697"/>
    <s v="Amoj kumar"/>
    <s v="Anoop kumar"/>
    <s v="W26 okhla ph.2 delhi"/>
    <x v="0"/>
    <n v="9999839777"/>
    <n v="9810740529"/>
    <s v="DL0320160526976"/>
    <n v="428014667022"/>
    <d v="2024-02-14T00:00:00"/>
    <s v="Delhi/Ncr"/>
    <s v="Inter City"/>
    <s v="Closed"/>
    <x v="11"/>
  </r>
  <r>
    <d v="2023-08-23T16:18:17"/>
    <x v="30"/>
    <x v="4"/>
    <x v="1"/>
    <s v="Pick up (4W)"/>
    <s v="TATA"/>
    <s v="DL1 Lx 0730"/>
    <s v="Radey"/>
    <s v="Radey"/>
    <s v="Rajender nagar edstrej area shahibabad"/>
    <x v="11"/>
    <n v="9350120412"/>
    <n v="9350120412"/>
    <s v="Up1420040006931"/>
    <s v="4826 8281 4219"/>
    <d v="2023-03-28T00:00:00"/>
    <s v="All ncr"/>
    <s v="Intra City"/>
    <s v="Open"/>
    <x v="8"/>
  </r>
  <r>
    <d v="2023-08-23T16:21:55"/>
    <x v="30"/>
    <x v="4"/>
    <x v="1"/>
    <s v="Pick up (4W)"/>
    <s v="TATA"/>
    <s v="DL1 AC 1276"/>
    <s v="Rajveer shing"/>
    <s v="Rajveer shing"/>
    <s v="Rajender nagar edstrej area shahibabad"/>
    <x v="11"/>
    <n v="7292026058"/>
    <n v="7292026058"/>
    <s v="Up 1420190028521"/>
    <n v="397097925267"/>
    <d v="2023-03-28T00:00:00"/>
    <s v="All ncr"/>
    <s v="Intra City"/>
    <s v="Open"/>
    <x v="8"/>
  </r>
  <r>
    <d v="2023-08-23T17:18:42"/>
    <x v="30"/>
    <x v="4"/>
    <x v="1"/>
    <s v="EV 3W"/>
    <s v="Others"/>
    <s v="Dl51 gd 8088"/>
    <s v="Sonpan sharma"/>
    <s v="Sonpan sharma"/>
    <s v="Sec 63 noida"/>
    <x v="5"/>
    <n v="8860523560"/>
    <n v="8860523560"/>
    <s v="Dl0-820130207320"/>
    <s v="8485-5499-6052"/>
    <d v="2023-05-03T00:00:00"/>
    <s v="Ncr"/>
    <s v="Inter City"/>
    <s v="Closed"/>
    <x v="6"/>
  </r>
  <r>
    <d v="2023-08-24T12:01:12"/>
    <x v="31"/>
    <x v="4"/>
    <x v="1"/>
    <s v="Pick up (4W)"/>
    <s v="TATA"/>
    <s v="mh43Bx6364"/>
    <s v="Sanjay"/>
    <s v="Sanjay"/>
    <s v="Sanpada"/>
    <x v="24"/>
    <n v="9223381871"/>
    <n v="9223381871"/>
    <s v="UP5420140007470"/>
    <n v="752407645130"/>
    <d v="2024-06-12T00:00:00"/>
    <s v="Morning evening"/>
    <s v="Both"/>
    <s v="Open"/>
    <x v="13"/>
  </r>
  <r>
    <d v="2023-08-24T12:09:06"/>
    <x v="31"/>
    <x v="4"/>
    <x v="1"/>
    <s v="EV 3W"/>
    <s v="Mahindra"/>
    <s v="MH43BF8309"/>
    <s v="Kailas anaji"/>
    <s v="Kailash anaji"/>
    <s v="Sanpada"/>
    <x v="24"/>
    <n v="9322097704"/>
    <n v="9322097704"/>
    <s v="MH0420039155698"/>
    <n v="584305632881"/>
    <d v="2024-10-18T00:00:00"/>
    <s v="Morning evening"/>
    <s v="Both"/>
    <s v="Closed"/>
    <x v="13"/>
  </r>
  <r>
    <d v="2023-08-24T12:27:57"/>
    <x v="31"/>
    <x v="4"/>
    <x v="1"/>
    <s v="Pick up (4W)"/>
    <s v="TATA"/>
    <s v="MH43BP8424"/>
    <s v="Pradeep"/>
    <s v="Pradeep"/>
    <s v="Sanpada"/>
    <x v="24"/>
    <n v="9969624972"/>
    <n v="9969624972"/>
    <s v="MH0120090027417"/>
    <n v="999601386667"/>
    <d v="2024-10-20T00:00:00"/>
    <s v="Morning evening"/>
    <s v="Both"/>
    <s v="Closed"/>
    <x v="13"/>
  </r>
  <r>
    <d v="2023-08-24T13:25:49"/>
    <x v="31"/>
    <x v="4"/>
    <x v="1"/>
    <s v="Pick up (4W)"/>
    <s v="TATA"/>
    <s v="MH43BX4008"/>
    <s v="Santosh Kumar"/>
    <s v="Santosh Kumar"/>
    <s v="Sanpada"/>
    <x v="24"/>
    <n v="8652643828"/>
    <n v="8652643828"/>
    <s v="Mh0220086433358"/>
    <n v="636058113262"/>
    <d v="2023-12-16T00:00:00"/>
    <s v="Morning evening"/>
    <s v="Both"/>
    <s v="Closed"/>
    <x v="13"/>
  </r>
  <r>
    <d v="2023-08-24T13:30:18"/>
    <x v="31"/>
    <x v="4"/>
    <x v="1"/>
    <s v="Pick up (4W)"/>
    <s v="Mahindra"/>
    <s v="DL1LAH6151"/>
    <s v="Anjar ansari"/>
    <s v="Anjar ansari"/>
    <s v="Gurgoan"/>
    <x v="3"/>
    <n v="9896600681"/>
    <n v="9896600681"/>
    <s v="HR51 20150335845"/>
    <n v="703980860783"/>
    <d v="2023-12-15T00:00:00"/>
    <s v="All over"/>
    <s v="Both"/>
    <s v="Open"/>
    <x v="12"/>
  </r>
  <r>
    <d v="2023-08-24T13:33:35"/>
    <x v="31"/>
    <x v="4"/>
    <x v="1"/>
    <s v="Pick up (4W)"/>
    <s v="Mahindra"/>
    <s v="DL1LAF5499"/>
    <s v="Anjar ansari"/>
    <s v="Ansari"/>
    <s v="Gurgaon"/>
    <x v="3"/>
    <n v="9896600681"/>
    <n v="9896600681"/>
    <s v="HR5120150335845"/>
    <n v="703980860783"/>
    <d v="2023-12-12T00:00:00"/>
    <s v="All over"/>
    <s v="Both"/>
    <s v="Closed"/>
    <x v="12"/>
  </r>
  <r>
    <d v="2023-08-24T14:06:49"/>
    <x v="31"/>
    <x v="4"/>
    <x v="1"/>
    <s v="Pick up (4W)"/>
    <s v="Maruti Suzuki"/>
    <s v="MH06BW6407"/>
    <s v="Yadav Kumar"/>
    <s v="Gagan"/>
    <s v="Sanpada"/>
    <x v="24"/>
    <n v="8652582326"/>
    <n v="8652582326"/>
    <s v="MH432006524665"/>
    <n v="233469361311"/>
    <d v="2024-06-12T00:00:00"/>
    <s v="Morning evening"/>
    <s v="Both"/>
    <s v="Closed"/>
    <x v="13"/>
  </r>
  <r>
    <d v="2023-08-24T14:15:58"/>
    <x v="31"/>
    <x v="4"/>
    <x v="1"/>
    <s v="EV 3W"/>
    <s v="Maruti Suzuki"/>
    <s v="MH43BR4827"/>
    <s v="Gupta"/>
    <s v="Rajput"/>
    <s v="Sanpada"/>
    <x v="24"/>
    <n v="9833988545"/>
    <n v="9833988545"/>
    <s v="MH012006542166"/>
    <n v="390051307206"/>
    <d v="2023-10-26T00:00:00"/>
    <s v="Morning evening"/>
    <s v="Both"/>
    <s v="Closed"/>
    <x v="13"/>
  </r>
  <r>
    <d v="2023-08-24T18:47:01"/>
    <x v="31"/>
    <x v="4"/>
    <x v="1"/>
    <s v="20feet"/>
    <s v="TATA"/>
    <s v="UP78 CN 4157"/>
    <s v="Salim"/>
    <s v="Lalman"/>
    <s v="Kanpur uttar pradesh"/>
    <x v="4"/>
    <n v="8960371764"/>
    <n v="7571802424"/>
    <s v="UP7120042801440"/>
    <n v="889645375839"/>
    <d v="2024-07-01T00:00:00"/>
    <s v="Any"/>
    <s v="Both"/>
    <s v="Open"/>
    <x v="7"/>
  </r>
  <r>
    <d v="2023-08-24T21:04:49"/>
    <x v="31"/>
    <x v="4"/>
    <x v="1"/>
    <s v="CNG/Diesel 3W"/>
    <s v="Mahindra"/>
    <s v="DL 1LL5867"/>
    <s v="Radhe pal"/>
    <s v="Rhade pal"/>
    <s v="Rajender nagar edstrej area shahibabad"/>
    <x v="11"/>
    <n v="9350120412"/>
    <n v="9350120412"/>
    <s v="Up1420040006931"/>
    <s v="4826 8281 4219"/>
    <d v="2023-04-26T00:00:00"/>
    <s v="All ncr"/>
    <s v="Inter City"/>
    <s v="Open"/>
    <x v="8"/>
  </r>
  <r>
    <d v="2023-08-24T21:05:38"/>
    <x v="31"/>
    <x v="4"/>
    <x v="1"/>
    <s v="Pick up (4W)"/>
    <s v="Eicher"/>
    <s v="Up16gt8552"/>
    <s v="Vishnu kumar"/>
    <s v="Vishnu kumar"/>
    <s v="Sector 121 noida"/>
    <x v="5"/>
    <n v="9654319485"/>
    <n v="9654319485"/>
    <s v="Up8620060019639"/>
    <n v="513303530808"/>
    <d v="2023-04-02T00:00:00"/>
    <s v="Ncr"/>
    <s v="Intra City"/>
    <s v="Open"/>
    <x v="15"/>
  </r>
  <r>
    <d v="2023-08-24T21:13:13"/>
    <x v="31"/>
    <x v="4"/>
    <x v="1"/>
    <s v="Pick up (4W)"/>
    <s v="Eicher"/>
    <s v="Up16gt8875"/>
    <s v="Vishnu kumar"/>
    <s v="Vishnu kumar"/>
    <s v="Sector 121 noida"/>
    <x v="5"/>
    <n v="9654319485"/>
    <n v="9639319485"/>
    <s v="Up8620060019639"/>
    <n v="513303530808"/>
    <d v="2023-05-17T00:00:00"/>
    <s v="Ncr"/>
    <s v="Intra City"/>
    <s v="Open"/>
    <x v="15"/>
  </r>
  <r>
    <d v="2023-08-24T22:57:59"/>
    <x v="31"/>
    <x v="4"/>
    <x v="1"/>
    <s v="EV 3W"/>
    <s v="Others"/>
    <s v="UP78 CT 1099"/>
    <s v="Sonu"/>
    <s v="Sonu"/>
    <s v="Kanpur uttar pradesh"/>
    <x v="4"/>
    <n v="80052779633"/>
    <n v="80052779633"/>
    <s v="UP78 6320120003527"/>
    <n v="443332110462"/>
    <d v="2024-01-15T00:00:00"/>
    <s v="Kanpur"/>
    <s v="Inter City"/>
    <s v="Open"/>
    <x v="7"/>
  </r>
  <r>
    <d v="2023-08-24T23:04:04"/>
    <x v="31"/>
    <x v="4"/>
    <x v="1"/>
    <s v="Pick up (4W)"/>
    <s v="TATA"/>
    <s v="UP78 DN 1925"/>
    <s v="Fagoo gupta"/>
    <s v="Fagoo gupta"/>
    <s v="Kanpur uttar pradesh"/>
    <x v="4"/>
    <n v="9076598783"/>
    <n v="9076598783"/>
    <s v="UP78 20180035904"/>
    <n v="543316798546"/>
    <d v="2023-08-30T00:00:00"/>
    <s v="Kanpur"/>
    <s v="Inter City"/>
    <s v="Open"/>
    <x v="7"/>
  </r>
  <r>
    <d v="2023-08-25T13:40:41"/>
    <x v="32"/>
    <x v="4"/>
    <x v="1"/>
    <s v="Pick up (4W)"/>
    <s v="TATA"/>
    <s v="MH43BX0039"/>
    <s v="Anil"/>
    <s v="Anil"/>
    <s v="Sanpada"/>
    <x v="24"/>
    <n v="7498237481"/>
    <n v="7498237481"/>
    <s v="MH4320090022517"/>
    <n v="382499315501"/>
    <d v="2023-09-22T00:00:00"/>
    <s v="Morning evening"/>
    <s v="Both"/>
    <s v="Closed"/>
    <x v="13"/>
  </r>
  <r>
    <d v="2023-08-25T14:05:10"/>
    <x v="32"/>
    <x v="4"/>
    <x v="1"/>
    <s v="Pick up (4W)"/>
    <s v="TATA"/>
    <s v="MH16CC0523"/>
    <s v="Naneshwer"/>
    <s v="Naneshwer"/>
    <s v="Mumbai Sanpada"/>
    <x v="19"/>
    <n v="9130922897"/>
    <n v="9130922897"/>
    <s v="MH1620091216648"/>
    <n v="273451384631"/>
    <d v="2023-12-30T00:00:00"/>
    <s v="Morning, evening"/>
    <s v="Both"/>
    <s v="Closed"/>
    <x v="22"/>
  </r>
  <r>
    <d v="2023-08-25T14:57:29"/>
    <x v="32"/>
    <x v="4"/>
    <x v="1"/>
    <s v="Pick up (4W)"/>
    <s v="TATA"/>
    <s v="MH43BB1811"/>
    <s v="Satyanarayan"/>
    <s v="Satyanarayan"/>
    <s v="Sanpada"/>
    <x v="24"/>
    <n v="9324814950"/>
    <n v="9324814950"/>
    <s v="MH4320070021029"/>
    <n v="677983140043"/>
    <d v="2024-11-06T00:00:00"/>
    <s v="Morning evening"/>
    <s v="Both"/>
    <s v="Open"/>
    <x v="22"/>
  </r>
  <r>
    <d v="2023-08-25T15:10:29"/>
    <x v="32"/>
    <x v="4"/>
    <x v="1"/>
    <s v="Pick up (4W)"/>
    <s v="TATA"/>
    <s v="Hr67d6331"/>
    <s v="Raj Kumar"/>
    <s v="Raj Kumar"/>
    <s v="Panipat"/>
    <x v="25"/>
    <n v="6588977076"/>
    <m/>
    <m/>
    <n v="538639972779"/>
    <d v="2023-11-23T00:00:00"/>
    <s v="Local"/>
    <s v="Both"/>
    <s v="Open"/>
    <x v="23"/>
  </r>
  <r>
    <d v="2023-08-25T15:14:44"/>
    <x v="32"/>
    <x v="4"/>
    <x v="1"/>
    <s v="Pick up (4W)"/>
    <s v="TATA"/>
    <s v="MH02FG6386"/>
    <s v="MD aftab"/>
    <s v="MD aftab"/>
    <s v="Navi Mumbai"/>
    <x v="19"/>
    <n v="9769002671"/>
    <n v="9769002671"/>
    <s v="UP4220110012982"/>
    <n v="928343433441"/>
    <d v="2023-05-26T00:00:00"/>
    <s v="Morning evening"/>
    <s v="Both"/>
    <s v="Closed"/>
    <x v="22"/>
  </r>
  <r>
    <d v="2023-08-25T15:32:55"/>
    <x v="32"/>
    <x v="4"/>
    <x v="1"/>
    <s v="Pick up (4W)"/>
    <s v="TATA"/>
    <s v="MH01CV9563"/>
    <s v="Abu sufiyan"/>
    <s v="Abu sufiyan"/>
    <s v="Navi Mumbai"/>
    <x v="24"/>
    <n v="8928428037"/>
    <n v="8928428037"/>
    <s v="MH4320140007293"/>
    <n v="337447771782"/>
    <d v="2024-01-05T00:00:00"/>
    <s v="Morning evening"/>
    <s v="Both"/>
    <s v="Closed"/>
    <x v="22"/>
  </r>
  <r>
    <d v="2023-08-25T15:38:07"/>
    <x v="32"/>
    <x v="4"/>
    <x v="1"/>
    <s v="CNG/Diesel 3W"/>
    <s v="Others"/>
    <s v="MH04KX1889"/>
    <s v="Mohd irshad"/>
    <s v="Mohd irshad"/>
    <s v="Navi Mumbai"/>
    <x v="19"/>
    <n v="8299323175"/>
    <n v="8299323175"/>
    <s v="MH4320140008633"/>
    <n v="244597879312"/>
    <d v="2024-04-30T00:00:00"/>
    <s v="Morning evening"/>
    <s v="Both"/>
    <s v="Closed"/>
    <x v="22"/>
  </r>
  <r>
    <d v="2023-08-25T15:58:24"/>
    <x v="32"/>
    <x v="4"/>
    <x v="1"/>
    <s v="Pick up (4W)"/>
    <s v="Mahindra"/>
    <s v="Hr67c8798"/>
    <s v="Naresh"/>
    <s v="Sandeep"/>
    <s v="Panipat"/>
    <x v="25"/>
    <n v="9996671000"/>
    <m/>
    <m/>
    <n v="768886996988"/>
    <d v="2023-10-12T00:00:00"/>
    <s v="Local"/>
    <s v="Both"/>
    <s v="Open"/>
    <x v="23"/>
  </r>
  <r>
    <d v="2023-08-25T16:15:10"/>
    <x v="32"/>
    <x v="4"/>
    <x v="1"/>
    <s v="TATA 407 (4W)"/>
    <s v="TATA"/>
    <s v="AP28TD4001"/>
    <s v="Mojes"/>
    <s v="Vijay Kumar"/>
    <s v="Mangalghat"/>
    <x v="18"/>
    <n v="8073289745"/>
    <n v="7674065081"/>
    <s v="KASS20150000180"/>
    <n v="368576452460"/>
    <d v="2024-07-27T00:00:00"/>
    <s v="Hyderabad"/>
    <s v="Intra City"/>
    <s v="Open"/>
    <x v="9"/>
  </r>
  <r>
    <d v="2023-08-25T16:57:43"/>
    <x v="32"/>
    <x v="4"/>
    <x v="1"/>
    <s v="CNG/Diesel 3W"/>
    <s v="Others"/>
    <s v="UP78 CN 1458"/>
    <s v="Sudeep swasthi"/>
    <s v="Sudeep"/>
    <s v="Kanpur uttar pradesh"/>
    <x v="4"/>
    <n v="9559435645"/>
    <n v="9559435645"/>
    <s v="UP7870200377111"/>
    <n v="535689545271"/>
    <d v="2024-05-29T00:00:00"/>
    <s v="Kanpur"/>
    <s v="Both"/>
    <s v="Open"/>
    <x v="7"/>
  </r>
  <r>
    <d v="2023-08-25T17:23:39"/>
    <x v="32"/>
    <x v="4"/>
    <x v="1"/>
    <s v="CNG/Diesel 3W"/>
    <s v="Piaggio"/>
    <s v="TS13UD0722"/>
    <s v="Shaik Ahmed"/>
    <s v="Shaik Ahmed"/>
    <s v="Murath nagar Mehdipatnam"/>
    <x v="18"/>
    <n v="6301405462"/>
    <m/>
    <s v="AP01320120014756"/>
    <n v="41358069332"/>
    <d v="2024-08-25T00:00:00"/>
    <s v="Local district"/>
    <s v="Both"/>
    <s v="Open"/>
    <x v="9"/>
  </r>
  <r>
    <d v="2023-08-25T17:30:39"/>
    <x v="32"/>
    <x v="4"/>
    <x v="1"/>
    <s v="Tata ace 8 feet"/>
    <s v="TATA"/>
    <s v="DL1LAC9756"/>
    <s v="Sonu"/>
    <s v="Sonu"/>
    <s v="Kalka ji industrial area gate no. 2 delhi"/>
    <x v="0"/>
    <n v="9717759224"/>
    <n v="9717759224"/>
    <s v="BR3020160058272"/>
    <n v="326684679679"/>
    <d v="2023-12-21T00:00:00"/>
    <s v="Delhi/Ncr"/>
    <s v="Inter City"/>
    <s v="Open"/>
    <x v="11"/>
  </r>
  <r>
    <d v="2023-08-25T17:34:30"/>
    <x v="32"/>
    <x v="4"/>
    <x v="1"/>
    <s v="Mahindra maxxtruck 9 feet"/>
    <s v="Mahindra"/>
    <s v="DL1LAJ1510"/>
    <s v="Ankur"/>
    <s v="Ankur"/>
    <s v="Kalkaji industrial area gate no. 2 delhi"/>
    <x v="0"/>
    <n v="9958134900"/>
    <n v="9958134900"/>
    <s v="DL0320090089235"/>
    <n v="773785239421"/>
    <d v="2024-03-07T00:00:00"/>
    <s v="Delhi/Ncr"/>
    <s v="Inter City"/>
    <s v="Closed"/>
    <x v="11"/>
  </r>
  <r>
    <d v="2023-08-25T18:34:10"/>
    <x v="32"/>
    <x v="4"/>
    <x v="1"/>
    <s v="Tata ace 8 feet"/>
    <s v="TATA"/>
    <s v="DL1LAG1314"/>
    <s v="Sonu"/>
    <s v="Sonu"/>
    <s v="Kalka ji industrial area gate no. 2 delhi"/>
    <x v="0"/>
    <n v="9717759224"/>
    <n v="9717759224"/>
    <s v="BR3020160058272"/>
    <n v="326684679679"/>
    <d v="2024-04-05T00:00:00"/>
    <s v="Delhi/ncr"/>
    <s v="Inter City"/>
    <s v="Open"/>
    <x v="11"/>
  </r>
  <r>
    <d v="2023-08-25T19:45:59"/>
    <x v="32"/>
    <x v="4"/>
    <x v="1"/>
    <s v="CNG/Diesel 3W"/>
    <s v="Others"/>
    <s v="UP78 GN 8766"/>
    <s v="Lalit"/>
    <s v="Lalit"/>
    <s v="Kanpur uttar pradesh"/>
    <x v="4"/>
    <n v="8114249787"/>
    <n v="8114249787"/>
    <m/>
    <n v="453646132055"/>
    <d v="2023-08-30T00:00:00"/>
    <s v="Any"/>
    <s v="Both"/>
    <s v="Open"/>
    <x v="7"/>
  </r>
  <r>
    <d v="2023-08-25T20:01:45"/>
    <x v="32"/>
    <x v="4"/>
    <x v="1"/>
    <s v="Pick up (4W)"/>
    <s v="TATA"/>
    <s v="UP78 CN 5345"/>
    <s v="Virendra"/>
    <s v="Verendra"/>
    <s v="Kanpur uttar pradesh"/>
    <x v="4"/>
    <n v="82994885135"/>
    <n v="8299485135"/>
    <s v="UP78 782016000666"/>
    <n v="790579997882"/>
    <d v="2024-05-24T00:00:00"/>
    <s v="Any"/>
    <s v="Both"/>
    <s v="Open"/>
    <x v="7"/>
  </r>
  <r>
    <d v="2023-08-25T20:09:15"/>
    <x v="32"/>
    <x v="4"/>
    <x v="1"/>
    <s v="CNG/Diesel 3W"/>
    <s v="Others"/>
    <s v="UP78 CN 1458"/>
    <s v="Sudeep"/>
    <s v="Sudeep"/>
    <s v="Kanpur uttar pradesh"/>
    <x v="4"/>
    <n v="9559435645"/>
    <n v="9559435645"/>
    <s v="UP78 70200377111"/>
    <n v="843280843771"/>
    <d v="2024-05-29T00:00:00"/>
    <s v="Any"/>
    <s v="Both"/>
    <s v="Open"/>
    <x v="7"/>
  </r>
  <r>
    <d v="2023-08-26T11:56:24"/>
    <x v="33"/>
    <x v="4"/>
    <x v="1"/>
    <s v="TATA AC"/>
    <s v="TATA"/>
    <s v="KA14B0907"/>
    <s v="Suheel pasha"/>
    <s v="Suheel pasha"/>
    <s v="BMT"/>
    <x v="26"/>
    <n v="7975149353"/>
    <n v="7975149353"/>
    <s v="KA1320120001654"/>
    <n v="671895315700"/>
    <d v="2023-09-22T00:00:00"/>
    <s v="Highway road"/>
    <s v="Both"/>
    <s v="Closed"/>
    <x v="19"/>
  </r>
  <r>
    <d v="2023-08-26T12:04:50"/>
    <x v="33"/>
    <x v="4"/>
    <x v="1"/>
    <s v="Tata ac"/>
    <s v="TATA"/>
    <s v="KA52B0003"/>
    <s v="Rahim ali"/>
    <s v="Rahim ali"/>
    <s v="BTM"/>
    <x v="22"/>
    <n v="9366118433"/>
    <n v="9366118433"/>
    <s v="KA0120120002870"/>
    <n v="422657805159"/>
    <d v="2023-09-22T00:00:00"/>
    <s v="Highway"/>
    <s v="Intra City"/>
    <s v="Closed"/>
    <x v="19"/>
  </r>
  <r>
    <d v="2023-08-26T12:30:18"/>
    <x v="33"/>
    <x v="4"/>
    <x v="1"/>
    <s v="CNG/Diesel 3W"/>
    <s v="Others"/>
    <s v="HR55AH6397"/>
    <s v="Deepu"/>
    <s v="Deepu"/>
    <s v="Gurgoan"/>
    <x v="3"/>
    <n v="9870521197"/>
    <n v="9870521197"/>
    <s v="UP74 20230001415"/>
    <n v="781470326739"/>
    <d v="2024-03-12T00:00:00"/>
    <s v="Gurgaon"/>
    <s v="Inter City"/>
    <s v="Closed"/>
    <x v="12"/>
  </r>
  <r>
    <d v="2023-08-26T12:39:51"/>
    <x v="33"/>
    <x v="4"/>
    <x v="1"/>
    <s v="TATA 407 (4W)"/>
    <s v="TATA"/>
    <s v="TS09UD2570"/>
    <s v="Mirgude dnyanobaganpatrao"/>
    <s v="Ganpatroa"/>
    <s v="Begum bazar"/>
    <x v="18"/>
    <n v="8688072767"/>
    <m/>
    <s v="TS01320170012675"/>
    <n v="818573844883"/>
    <d v="2023-09-23T00:00:00"/>
    <s v="Hyderabad"/>
    <s v="Both"/>
    <s v="Open"/>
    <x v="9"/>
  </r>
  <r>
    <d v="2023-08-26T13:00:12"/>
    <x v="33"/>
    <x v="4"/>
    <x v="1"/>
    <s v="Ashok Leyland vI7"/>
    <s v="Ashok Leyland"/>
    <s v="KA51AJ0214"/>
    <s v="Ramesh"/>
    <s v="Ramesh"/>
    <s v="BTM"/>
    <x v="22"/>
    <n v="7019453362"/>
    <n v="7019453362"/>
    <s v="KA3320220001695"/>
    <n v="933059579201"/>
    <d v="2023-09-22T00:00:00"/>
    <s v="Highway road"/>
    <s v="Both"/>
    <s v="Closed"/>
    <x v="19"/>
  </r>
  <r>
    <d v="2023-08-26T13:01:24"/>
    <x v="33"/>
    <x v="4"/>
    <x v="1"/>
    <s v="Pick up (4W)"/>
    <s v="TATA"/>
    <s v="MH43BX9439"/>
    <s v="Vaibhav"/>
    <s v="Vaibhav"/>
    <s v="Navi Mumbai"/>
    <x v="19"/>
    <n v="8451850605"/>
    <n v="8451850605"/>
    <s v="MH4320180007243"/>
    <n v="833117888666"/>
    <d v="2023-10-26T00:00:00"/>
    <s v="Navi Mumbai"/>
    <s v="Both"/>
    <s v="Closed"/>
    <x v="22"/>
  </r>
  <r>
    <d v="2023-08-26T13:15:42"/>
    <x v="33"/>
    <x v="4"/>
    <x v="1"/>
    <s v="Pick up (4W)"/>
    <s v="TATA"/>
    <s v="MH04LQ1097"/>
    <s v="Ramavadh"/>
    <s v="Ramavadh"/>
    <s v="Sanpada"/>
    <x v="19"/>
    <n v="8591447488"/>
    <n v="8591447488"/>
    <s v="MH0420190001363"/>
    <n v="504974849760"/>
    <d v="2024-09-19T00:00:00"/>
    <s v="Navi Mumbai"/>
    <s v="Both"/>
    <s v="Closed"/>
    <x v="22"/>
  </r>
  <r>
    <d v="2023-08-26T13:21:50"/>
    <x v="33"/>
    <x v="4"/>
    <x v="1"/>
    <s v="Pick up (4W)"/>
    <s v="TATA"/>
    <s v="MH04LE0868"/>
    <s v="Sandip"/>
    <s v="Sandip"/>
    <s v="Mumbai"/>
    <x v="24"/>
    <n v="8767498087"/>
    <n v="8591447488"/>
    <s v="MH4320160016290"/>
    <n v="904039520643"/>
    <d v="2024-10-09T00:00:00"/>
    <s v="Navi Mumbai"/>
    <s v="Both"/>
    <s v="Closed"/>
    <x v="22"/>
  </r>
  <r>
    <d v="2023-08-26T13:25:28"/>
    <x v="33"/>
    <x v="4"/>
    <x v="1"/>
    <s v="Pick up (4W)"/>
    <s v="TATA"/>
    <s v="MH04KU6502"/>
    <s v="GAJENDRA"/>
    <s v="GAJENDRA"/>
    <s v="Navi Mumbai"/>
    <x v="19"/>
    <n v="9792145676"/>
    <n v="8591447488"/>
    <s v="MH0320080087247"/>
    <n v="856022556335"/>
    <d v="2024-10-18T00:00:00"/>
    <s v="Mumbai"/>
    <s v="Both"/>
    <s v="Closed"/>
    <x v="22"/>
  </r>
  <r>
    <d v="2023-08-26T13:44:43"/>
    <x v="33"/>
    <x v="4"/>
    <x v="1"/>
    <s v="Pick up (4W)"/>
    <s v="TATA"/>
    <s v="MH01DR4703"/>
    <s v="Munsar ali"/>
    <s v="Munsar qli"/>
    <s v="Grand road"/>
    <x v="19"/>
    <n v="7506290112"/>
    <n v="7506290112"/>
    <s v="MH0320060005466"/>
    <n v="543581475457"/>
    <d v="2023-11-15T00:00:00"/>
    <s v="Mumbai"/>
    <s v="Both"/>
    <s v="Closed"/>
    <x v="22"/>
  </r>
  <r>
    <d v="2023-08-26T13:46:44"/>
    <x v="33"/>
    <x v="4"/>
    <x v="1"/>
    <s v="Pick up (4W)"/>
    <s v="TATA"/>
    <s v="DL1LW 5243"/>
    <s v="Ravi shanker"/>
    <s v="Ravi shanker"/>
    <s v="Gurgoan"/>
    <x v="27"/>
    <n v="9818564166"/>
    <n v="9818564166"/>
    <s v="BR 28 20050000051"/>
    <n v="651207925609"/>
    <d v="2023-10-12T00:00:00"/>
    <s v="NCR and other"/>
    <s v="Both"/>
    <s v="Closed"/>
    <x v="12"/>
  </r>
  <r>
    <d v="2023-08-26T13:57:42"/>
    <x v="33"/>
    <x v="4"/>
    <x v="1"/>
    <s v="Pick up (4W)"/>
    <s v="TATA"/>
    <s v="DL1LW3207"/>
    <s v="Ravi shanker"/>
    <s v="Ravi shanker"/>
    <s v="Gurgoan"/>
    <x v="28"/>
    <n v="7042115166"/>
    <n v="7042115166"/>
    <s v="BR 28 20050000051"/>
    <n v="651207925609"/>
    <d v="2023-10-14T00:00:00"/>
    <s v="NCR and other"/>
    <s v="Both"/>
    <s v="Closed"/>
    <x v="12"/>
  </r>
  <r>
    <d v="2023-08-26T14:01:31"/>
    <x v="33"/>
    <x v="4"/>
    <x v="1"/>
    <s v="Pick up (4W)"/>
    <s v="TATA"/>
    <s v="MH03DV7066"/>
    <s v="Shafique shaikh"/>
    <s v="Shafique shaikh"/>
    <s v="Mumbai"/>
    <x v="24"/>
    <n v="8169515370"/>
    <n v="8169515370"/>
    <s v="MH0320160034344"/>
    <n v="893951672481"/>
    <d v="2023-11-10T00:00:00"/>
    <s v="Navi Mumbai"/>
    <s v="Both"/>
    <s v="Closed"/>
    <x v="22"/>
  </r>
  <r>
    <d v="2023-08-26T14:07:46"/>
    <x v="33"/>
    <x v="4"/>
    <x v="1"/>
    <s v="Maruti super 1 8 feet"/>
    <s v="Maruti Suzuki"/>
    <s v="DL1LAF6911"/>
    <s v="Ravindra kumar"/>
    <s v="Ravindra kumar"/>
    <s v="A83 okhla ph 2 delhi"/>
    <x v="0"/>
    <n v="8860011314"/>
    <n v="8860011314"/>
    <s v="DL320180004416"/>
    <n v="429489601359"/>
    <d v="2024-05-11T00:00:00"/>
    <s v="Delhi/Ncr"/>
    <s v="Inter City"/>
    <s v="Open"/>
    <x v="11"/>
  </r>
  <r>
    <d v="2023-08-26T14:10:31"/>
    <x v="33"/>
    <x v="4"/>
    <x v="1"/>
    <s v="Pick up (4W)"/>
    <s v="TATA"/>
    <s v="DL 1LV 9043"/>
    <s v="Kousar khan"/>
    <s v="Kousar khan"/>
    <s v="Gurgoan"/>
    <x v="27"/>
    <n v="8860829310"/>
    <n v="8860829310"/>
    <s v="DL 120220090589"/>
    <n v="290510905838"/>
    <d v="2023-11-15T00:00:00"/>
    <s v="NCR and other"/>
    <s v="Both"/>
    <s v="Closed"/>
    <x v="12"/>
  </r>
  <r>
    <d v="2023-08-26T14:29:21"/>
    <x v="33"/>
    <x v="4"/>
    <x v="1"/>
    <s v="Pick up (4W)"/>
    <s v="TATA"/>
    <s v="MH03DV9437"/>
    <s v="Sameer shaikh"/>
    <s v="Sameer shaikh"/>
    <s v="Mumbai"/>
    <x v="24"/>
    <n v="9004583256"/>
    <n v="9004583256"/>
    <s v="MH0320120000369"/>
    <n v="364964292059"/>
    <d v="2024-07-17T00:00:00"/>
    <s v="Navi Mumbai"/>
    <s v="Both"/>
    <s v="Closed"/>
    <x v="24"/>
  </r>
  <r>
    <d v="2023-08-26T15:09:57"/>
    <x v="33"/>
    <x v="4"/>
    <x v="1"/>
    <s v="Euler 3 wheeler"/>
    <s v="Euler"/>
    <s v="DL51GD3925"/>
    <s v="Inderjeet"/>
    <s v="Inderjeet"/>
    <s v="RZ-C2/55 VIJAY ENCLAVE PALAM ROAD"/>
    <x v="0"/>
    <n v="8287215984"/>
    <n v="8287215984"/>
    <s v="DL920220001955"/>
    <n v="717106222448"/>
    <d v="2023-10-02T00:00:00"/>
    <s v="Delhi ncr"/>
    <s v="Inter City"/>
    <s v="Open"/>
    <x v="11"/>
  </r>
  <r>
    <d v="2023-08-26T15:12:51"/>
    <x v="33"/>
    <x v="4"/>
    <x v="1"/>
    <s v="Maruti super 1 8 feet"/>
    <s v="Maruti Suzuki"/>
    <s v="DL1LAG6304"/>
    <s v="Ravinder kumar"/>
    <s v="Ravinder kumar"/>
    <s v="OKHLA PH. 2 A83 DELHI"/>
    <x v="0"/>
    <n v="8860011314"/>
    <n v="8860011314"/>
    <s v="DL320180004416"/>
    <n v="429489601359"/>
    <d v="2024-03-15T00:00:00"/>
    <s v="Delhi ncr"/>
    <s v="Inter City"/>
    <s v="Open"/>
    <x v="11"/>
  </r>
  <r>
    <d v="2023-08-26T15:19:04"/>
    <x v="33"/>
    <x v="4"/>
    <x v="1"/>
    <s v="Pick up (4W)"/>
    <s v="TATA"/>
    <s v="MH01EE1287"/>
    <s v="RAFIQUE SHAIKH"/>
    <s v="RAFIQUE shaikh"/>
    <s v="Vashi"/>
    <x v="24"/>
    <n v="9867762218"/>
    <n v="9867762218"/>
    <s v="MH0420090046455"/>
    <n v="632733306747"/>
    <d v="2023-12-15T00:00:00"/>
    <s v="Navi Mumbai"/>
    <s v="Both"/>
    <s v="Closed"/>
    <x v="13"/>
  </r>
  <r>
    <d v="2023-08-26T19:27:07"/>
    <x v="33"/>
    <x v="4"/>
    <x v="1"/>
    <s v="Champion 3 wheeler"/>
    <s v="Mahindra"/>
    <s v="DL1LN8212"/>
    <s v="Shailender kumar"/>
    <s v="Shailender kumar"/>
    <s v="F24/3 okhla ph.2 delhi"/>
    <x v="0"/>
    <n v="9910774406"/>
    <n v="9910774406"/>
    <s v="UP4420060007955"/>
    <n v="872172703042"/>
    <d v="2024-02-10T00:00:00"/>
    <s v="Delhi/ncr"/>
    <s v="Inter City"/>
    <s v="Open"/>
    <x v="11"/>
  </r>
  <r>
    <d v="2023-08-26T19:50:22"/>
    <x v="33"/>
    <x v="4"/>
    <x v="1"/>
    <s v="Tata ace 8 feet"/>
    <s v="TATA"/>
    <s v="DL1LAG1314"/>
    <s v="Ankur"/>
    <s v="Ankur"/>
    <s v="Kalka ji industrial area govindpuri delhi"/>
    <x v="0"/>
    <n v="9958134900"/>
    <n v="9958134900"/>
    <s v="DL0320090089235"/>
    <n v="773785239421"/>
    <d v="2023-12-14T00:00:00"/>
    <s v="Delhi ncr"/>
    <s v="Inter City"/>
    <s v="Closed"/>
    <x v="11"/>
  </r>
  <r>
    <d v="2023-08-26T20:16:31"/>
    <x v="33"/>
    <x v="4"/>
    <x v="1"/>
    <s v="Pick up (4W)"/>
    <s v="Mahindra"/>
    <s v="DL1LJ0743"/>
    <s v="Bisnu kumar"/>
    <s v="Bisnu kumar"/>
    <s v="Sec 121 noida"/>
    <x v="5"/>
    <n v="9654319485"/>
    <n v="9654319485"/>
    <s v="Up 8620060019639"/>
    <n v="656651046375"/>
    <d v="2023-03-28T00:00:00"/>
    <s v="All ncr"/>
    <s v="Intra City"/>
    <s v="Open"/>
    <x v="15"/>
  </r>
  <r>
    <d v="2023-08-26T20:56:26"/>
    <x v="33"/>
    <x v="4"/>
    <x v="1"/>
    <s v="Mahindra CHAMPION 3 wheeler"/>
    <s v="Mahindra"/>
    <s v="DL1LU5343"/>
    <s v="Ankur"/>
    <s v="Ankur"/>
    <s v="Kalka ji industriel area govindpuri"/>
    <x v="0"/>
    <n v="9958134900"/>
    <n v="9958134900"/>
    <s v="DL0320090089235"/>
    <n v="773785239421"/>
    <d v="2024-05-15T00:00:00"/>
    <s v="Delhi ncr"/>
    <s v="Inter City"/>
    <s v="Open"/>
    <x v="11"/>
  </r>
  <r>
    <d v="2023-08-26T23:28:41"/>
    <x v="33"/>
    <x v="4"/>
    <x v="1"/>
    <s v="CNG/Diesel 3W"/>
    <s v="TATA"/>
    <s v="DL 1LAC4303"/>
    <s v="Rajinder Singh"/>
    <s v="Rajinder Singh"/>
    <s v="Delhi yamuna nagar"/>
    <x v="0"/>
    <n v="9318422093"/>
    <n v="9318422093"/>
    <s v="Dl1319770076443"/>
    <n v="862315431520"/>
    <d v="2023-08-26T00:00:00"/>
    <s v="Local"/>
    <s v="Intra City"/>
    <s v="Open"/>
    <x v="14"/>
  </r>
  <r>
    <d v="2023-08-27T16:10:00"/>
    <x v="34"/>
    <x v="4"/>
    <x v="1"/>
    <s v="Other"/>
    <s v="Force Motors"/>
    <s v="KA13D1738"/>
    <s v="Rajesh DM"/>
    <s v="Rajesh DM"/>
    <s v="Hasan"/>
    <x v="22"/>
    <n v="9901292667"/>
    <n v="9901292667"/>
    <s v="KA1320180052628"/>
    <n v="581280883786"/>
    <d v="2023-10-18T00:00:00"/>
    <s v="Highway road"/>
    <s v="Intra City"/>
    <s v="Open"/>
    <x v="19"/>
  </r>
  <r>
    <d v="2023-08-28T11:31:06"/>
    <x v="35"/>
    <x v="4"/>
    <x v="1"/>
    <s v="TATA"/>
    <s v="TATA"/>
    <s v="KA-542583"/>
    <s v="Tapaish pasha"/>
    <s v="Tapaish pasha"/>
    <s v="BTM, Bangalore"/>
    <x v="22"/>
    <n v="9886058898"/>
    <n v="9886058898"/>
    <s v="KA0120052014036"/>
    <n v="817952675076"/>
    <d v="2023-09-15T00:00:00"/>
    <s v="Highway riad"/>
    <s v="Intra City"/>
    <s v="Closed"/>
    <x v="19"/>
  </r>
  <r>
    <d v="2023-08-28T12:07:02"/>
    <x v="35"/>
    <x v="4"/>
    <x v="1"/>
    <s v="Tata ace 8 feet"/>
    <s v="TATA"/>
    <s v="DL1LAG7598"/>
    <s v="Pradeep"/>
    <s v="Pradeep"/>
    <s v="F24/3 okhla ph. 2 delhi"/>
    <x v="0"/>
    <n v="8375983217"/>
    <n v="8375983217"/>
    <s v="UP4420150088531"/>
    <n v="830980388803"/>
    <d v="2023-12-08T00:00:00"/>
    <s v="Delhi ncr"/>
    <s v="Inter City"/>
    <s v="Open"/>
    <x v="11"/>
  </r>
  <r>
    <d v="2023-08-28T12:54:00"/>
    <x v="35"/>
    <x v="4"/>
    <x v="1"/>
    <s v="Mahindra CHAMPION 3 wheeler"/>
    <s v="Mahindra"/>
    <s v="DL1LQ0932"/>
    <s v="Ankur"/>
    <s v="Ankur"/>
    <s v="Okhla phase 2 industriel area delhi"/>
    <x v="0"/>
    <n v="9958134900"/>
    <n v="9958134900"/>
    <s v="DL0320090089235"/>
    <n v="773785239421"/>
    <d v="2024-05-09T00:00:00"/>
    <s v="Delhi ncr"/>
    <s v="Inter City"/>
    <s v="Open"/>
    <x v="11"/>
  </r>
  <r>
    <d v="2023-08-28T13:30:26"/>
    <x v="35"/>
    <x v="4"/>
    <x v="1"/>
    <s v="Mahindra CHAMPION 3 wheeler 6 feet"/>
    <s v="Mahindra"/>
    <s v="DL1LU5343"/>
    <s v="Sonu"/>
    <s v="Sonu"/>
    <s v="Okhla industriel area kalka ji delhi"/>
    <x v="0"/>
    <n v="9717759224"/>
    <n v="9717759224"/>
    <s v="BR3020160058272"/>
    <n v="326684679679"/>
    <d v="2024-04-19T00:00:00"/>
    <s v="Delhi ncr"/>
    <s v="Inter City"/>
    <s v="Open"/>
    <x v="11"/>
  </r>
  <r>
    <d v="2023-08-28T13:30:31"/>
    <x v="35"/>
    <x v="4"/>
    <x v="1"/>
    <s v="Tata mega xl"/>
    <s v="TATA"/>
    <s v="KA04AB6949"/>
    <s v="Waseem pasha"/>
    <s v="Waseem"/>
    <s v="BTM"/>
    <x v="22"/>
    <n v="9066620786"/>
    <n v="9066620786"/>
    <s v="KA04200802211"/>
    <n v="241404985294"/>
    <d v="2023-09-22T00:00:00"/>
    <s v="Highway road"/>
    <s v="Intra City"/>
    <s v="Closed"/>
    <x v="19"/>
  </r>
  <r>
    <d v="2023-08-28T14:22:27"/>
    <x v="35"/>
    <x v="4"/>
    <x v="1"/>
    <s v="TATA 407 (4W)"/>
    <s v="TATA"/>
    <s v="TS02UC5887"/>
    <s v="Shaik quadeer"/>
    <s v="Shaik quadeer"/>
    <s v="Vatapali falknuma"/>
    <x v="18"/>
    <n v="9100651193"/>
    <m/>
    <s v="TS01120190004478"/>
    <n v="644422410105"/>
    <d v="2023-12-21T00:00:00"/>
    <s v="Hyderabad"/>
    <s v="Both"/>
    <s v="Open"/>
    <x v="9"/>
  </r>
  <r>
    <d v="2023-08-28T15:47:30"/>
    <x v="35"/>
    <x v="4"/>
    <x v="1"/>
    <s v="Pick up (4W)"/>
    <s v="TATA"/>
    <s v="MH03CV3273"/>
    <s v="Bashir"/>
    <s v="Bashir"/>
    <s v="Turbhe"/>
    <x v="19"/>
    <n v="9594672732"/>
    <n v="9594672732"/>
    <s v="MH0320010002546"/>
    <n v="259467319070"/>
    <d v="2023-10-19T00:00:00"/>
    <s v="Navi Mumbai"/>
    <s v="Both"/>
    <s v="Closed"/>
    <x v="22"/>
  </r>
  <r>
    <d v="2023-08-28T16:18:12"/>
    <x v="35"/>
    <x v="4"/>
    <x v="1"/>
    <s v="Pick up (4W)"/>
    <s v="TATA"/>
    <s v="MH03DV3252"/>
    <s v="Mobin"/>
    <s v="Mobin"/>
    <s v="Turbhe"/>
    <x v="19"/>
    <n v="8591087428"/>
    <n v="8591087428"/>
    <s v="MH0120090117890"/>
    <n v="305567448299"/>
    <d v="2023-11-24T00:00:00"/>
    <s v="Navi Mumbai"/>
    <s v="Both"/>
    <s v="Closed"/>
    <x v="22"/>
  </r>
  <r>
    <d v="2023-08-28T16:25:12"/>
    <x v="35"/>
    <x v="4"/>
    <x v="1"/>
    <s v="Pick up (4W)"/>
    <s v="TATA"/>
    <s v="MH47AS6378"/>
    <s v="Sandeep Yadav"/>
    <s v="Sandeep Yadav"/>
    <s v="Turbhe MIDC"/>
    <x v="19"/>
    <n v="7900119225"/>
    <n v="7900119225"/>
    <s v="UP7020130034291"/>
    <n v="230258668044"/>
    <d v="2023-08-11T00:00:00"/>
    <s v="All Mumbai"/>
    <s v="Both"/>
    <s v="Closed"/>
    <x v="13"/>
  </r>
  <r>
    <d v="2023-08-28T16:46:47"/>
    <x v="35"/>
    <x v="4"/>
    <x v="1"/>
    <s v="Pick up (4W)"/>
    <s v="TATA"/>
    <s v="MH03DV0712"/>
    <s v="Shamsad"/>
    <s v="Shamsad"/>
    <s v="Mumbai"/>
    <x v="24"/>
    <n v="8879470991"/>
    <n v="8879470991"/>
    <s v="MH0320200000792"/>
    <n v="359820141580"/>
    <d v="2024-03-14T00:00:00"/>
    <s v="Navi Mumbai"/>
    <s v="Both"/>
    <s v="Closed"/>
    <x v="22"/>
  </r>
  <r>
    <d v="2023-08-28T18:31:38"/>
    <x v="35"/>
    <x v="4"/>
    <x v="1"/>
    <s v="CNG/Diesel 3W"/>
    <s v="Piaggio"/>
    <s v="UP78 CT 3248"/>
    <s v="Ramesh soni"/>
    <s v="Ramesh soni"/>
    <s v="Kanpur uttar pradesh"/>
    <x v="4"/>
    <n v="9696759373"/>
    <n v="9696759373"/>
    <s v="Up7820190005602"/>
    <n v="909791419352"/>
    <d v="2024-06-22T00:00:00"/>
    <s v="Kanpur"/>
    <s v="Inter City"/>
    <s v="Open"/>
    <x v="7"/>
  </r>
  <r>
    <d v="2023-08-28T20:47:59"/>
    <x v="35"/>
    <x v="4"/>
    <x v="1"/>
    <s v="Maruti suzuki 6 feet"/>
    <s v="Maruti Suzuki"/>
    <s v="DL1LV9946"/>
    <s v="Vijay kumar"/>
    <s v="Vijay kumar"/>
    <s v="Navjeevan camp kalka ji govindpuri"/>
    <x v="0"/>
    <n v="8929325899"/>
    <n v="8929325899"/>
    <s v="UP6220160020684"/>
    <n v="907876716671"/>
    <d v="2023-12-26T00:00:00"/>
    <s v="Delhi ncr"/>
    <s v="Inter City"/>
    <s v="Closed"/>
    <x v="11"/>
  </r>
  <r>
    <d v="2023-08-28T20:50:41"/>
    <x v="35"/>
    <x v="4"/>
    <x v="1"/>
    <s v="Maruti suzuki EECO 6 feet"/>
    <s v="Maruti Suzuki"/>
    <s v="DL1LT9644"/>
    <s v="Vijay kumar"/>
    <s v="Vijay kumar"/>
    <s v="Navjeevan camp kalkaji govindpuri"/>
    <x v="0"/>
    <n v="8929325899"/>
    <n v="8929325899"/>
    <s v="UP6220160020684"/>
    <n v="907876716671"/>
    <d v="2024-04-11T00:00:00"/>
    <s v="Delhi ncr"/>
    <s v="Inter City"/>
    <s v="Closed"/>
    <x v="11"/>
  </r>
  <r>
    <d v="2023-08-28T20:52:55"/>
    <x v="35"/>
    <x v="4"/>
    <x v="1"/>
    <s v="Mahindra CHAMPION 3 wheeler"/>
    <s v="Mahindra"/>
    <s v="DL1LU5343"/>
    <s v="Ankur"/>
    <s v="Ankur"/>
    <s v="Kalka ji industriel area govindpuri"/>
    <x v="0"/>
    <n v="9958134900"/>
    <n v="9958134900"/>
    <s v="DL0320090089235"/>
    <n v="773785239421"/>
    <d v="2024-04-12T00:00:00"/>
    <s v="Delhi ncr"/>
    <s v="Inter City"/>
    <s v="Open"/>
    <x v="11"/>
  </r>
  <r>
    <d v="2023-08-29T11:59:21"/>
    <x v="36"/>
    <x v="4"/>
    <x v="1"/>
    <s v="Ashok layland dost"/>
    <s v="Ashok Leyland"/>
    <s v="KA51AA4420"/>
    <s v="Satish M"/>
    <s v="Satish M"/>
    <s v="BTM"/>
    <x v="22"/>
    <n v="9945775225"/>
    <n v="9945775225"/>
    <s v="KA0120050013113"/>
    <n v="228115489739"/>
    <d v="2023-09-22T00:00:00"/>
    <s v="Highway"/>
    <s v="Both"/>
    <s v="Closed"/>
    <x v="19"/>
  </r>
  <r>
    <d v="2023-08-29T12:56:10"/>
    <x v="36"/>
    <x v="4"/>
    <x v="1"/>
    <s v="TATA 407 (4W)"/>
    <s v="Ashok Leyland"/>
    <s v="TS13UD0931"/>
    <s v="Salman"/>
    <s v="Salman"/>
    <s v="Mehdipatnam"/>
    <x v="18"/>
    <n v="9618713801"/>
    <s v="."/>
    <s v="AP01320140001759"/>
    <n v="491318598633"/>
    <d v="2025-07-24T00:00:00"/>
    <s v="District and local"/>
    <s v="Both"/>
    <s v="Open"/>
    <x v="9"/>
  </r>
  <r>
    <d v="2023-08-29T22:12:16"/>
    <x v="36"/>
    <x v="4"/>
    <x v="1"/>
    <s v="Pick up (4W)"/>
    <s v="Mahindra"/>
    <s v="Dl1lac3937"/>
    <s v="Satpal singh"/>
    <s v="Satpal simgh"/>
    <s v="Sahibabad gajiyabad"/>
    <x v="13"/>
    <n v="9650518163"/>
    <n v="9650518163"/>
    <s v="Up14 20130037046"/>
    <s v="3255-2140-1309"/>
    <d v="2023-03-16T00:00:00"/>
    <s v="Ncr"/>
    <s v="Inter City"/>
    <s v="Open"/>
    <x v="15"/>
  </r>
  <r>
    <d v="2023-08-29T22:14:35"/>
    <x v="36"/>
    <x v="4"/>
    <x v="1"/>
    <s v="CNG/Diesel 3W"/>
    <s v="Mahindra"/>
    <s v="DL 1LN5717"/>
    <s v="Monu Raghav"/>
    <s v="Monu Raghav"/>
    <s v="Shahibabad Ghaziabad"/>
    <x v="11"/>
    <n v="7503418381"/>
    <n v="7503418381"/>
    <s v="UP 1429180005458"/>
    <n v="506463768158"/>
    <d v="2023-08-29T00:00:00"/>
    <s v="NCR, UK"/>
    <s v="Inter City"/>
    <s v="Open"/>
    <x v="14"/>
  </r>
  <r>
    <d v="2023-08-29T22:17:24"/>
    <x v="36"/>
    <x v="4"/>
    <x v="1"/>
    <s v="CNG/Diesel 3W"/>
    <s v="Mahindra"/>
    <s v="DL 1LN5248"/>
    <s v="Monu Raghav"/>
    <s v="Monu Raghav"/>
    <s v="Shahibabad Ghaziabad"/>
    <x v="11"/>
    <n v="7503418381"/>
    <n v="7503418381"/>
    <s v="UP 1429180005458"/>
    <n v="506463768158"/>
    <d v="2023-08-29T00:00:00"/>
    <s v="NCR, UK"/>
    <s v="Both"/>
    <s v="Open"/>
    <x v="14"/>
  </r>
  <r>
    <d v="2023-08-29T22:17:50"/>
    <x v="36"/>
    <x v="4"/>
    <x v="1"/>
    <s v="Pick up (4W)"/>
    <s v="TATA"/>
    <s v="Up14 jt 9199"/>
    <s v="Satpal singh"/>
    <s v="Satpal singh"/>
    <s v="Saibabad"/>
    <x v="13"/>
    <n v="9650518153"/>
    <n v="9650518153"/>
    <s v="Up14 20130037046"/>
    <s v="3255-2140-1309"/>
    <d v="2023-01-11T00:00:00"/>
    <s v="Ncr"/>
    <s v="Inter City"/>
    <s v="Open"/>
    <x v="15"/>
  </r>
  <r>
    <d v="2023-08-29T22:19:40"/>
    <x v="36"/>
    <x v="4"/>
    <x v="1"/>
    <s v="Pick up (4W)"/>
    <s v="Mahindra"/>
    <s v="DL 1LV7185"/>
    <s v="Monu Raghav"/>
    <s v="Monu Raghav"/>
    <s v="Ghaziabad"/>
    <x v="11"/>
    <n v="7503418381"/>
    <n v="7503418381"/>
    <s v="UP 1429180005458"/>
    <n v="506463768158"/>
    <d v="2023-08-29T00:00:00"/>
    <s v="NCR, UK"/>
    <s v="Both"/>
    <s v="Open"/>
    <x v="14"/>
  </r>
  <r>
    <d v="2023-08-29T22:56:36"/>
    <x v="36"/>
    <x v="4"/>
    <x v="1"/>
    <s v="Pick up (4W)"/>
    <s v="TATA"/>
    <s v="UP 78 GT 0589"/>
    <s v="Vicky jaswal"/>
    <s v="Vicky jaswal"/>
    <s v="Kanpur uttar pradesh"/>
    <x v="4"/>
    <n v="7275027589"/>
    <n v="7275027690"/>
    <s v="UP78 20070022190"/>
    <n v="642229916144"/>
    <d v="2024-08-25T00:00:00"/>
    <s v="Any"/>
    <s v="Both"/>
    <s v="Open"/>
    <x v="7"/>
  </r>
  <r>
    <d v="2023-08-29T22:59:37"/>
    <x v="36"/>
    <x v="4"/>
    <x v="1"/>
    <s v="Pick up (4W)"/>
    <s v="Mahindra"/>
    <s v="UP 78 FT 3624"/>
    <s v="Amit jaswal"/>
    <s v="Amit jaswal"/>
    <s v="Kanpur uttar pradesh"/>
    <x v="4"/>
    <n v="8687128014"/>
    <n v="8687128014"/>
    <s v="UP 78 20050041804"/>
    <n v="318700101403"/>
    <d v="2023-09-26T00:00:00"/>
    <s v="Any"/>
    <s v="Both"/>
    <s v="Open"/>
    <x v="7"/>
  </r>
  <r>
    <d v="2023-08-30T11:59:28"/>
    <x v="37"/>
    <x v="5"/>
    <x v="1"/>
    <s v="Uper ACE"/>
    <s v="TATA"/>
    <s v="KA28B9187"/>
    <s v="Ramesh"/>
    <s v="Jameeni raj"/>
    <s v="BTM, Bangalore"/>
    <x v="22"/>
    <n v="7795655935"/>
    <n v="7795655935"/>
    <s v="KA2698850002375"/>
    <n v="786551707362"/>
    <d v="2023-09-22T00:00:00"/>
    <s v="Highway"/>
    <s v="Both"/>
    <s v="Closed"/>
    <x v="19"/>
  </r>
  <r>
    <d v="2023-08-30T12:17:51"/>
    <x v="37"/>
    <x v="5"/>
    <x v="1"/>
    <s v="Pick up (4W)"/>
    <s v="TATA"/>
    <s v="MH15FV3419"/>
    <s v="Mirza"/>
    <s v="Mirza"/>
    <s v="Navi Mumbai"/>
    <x v="19"/>
    <n v="8850145244"/>
    <n v="8850145244"/>
    <s v="MH0320160042924"/>
    <n v="79693485549"/>
    <d v="2024-02-22T00:00:00"/>
    <s v="Mumbai"/>
    <s v="Both"/>
    <s v="Closed"/>
    <x v="22"/>
  </r>
  <r>
    <d v="2023-08-30T14:10:32"/>
    <x v="37"/>
    <x v="5"/>
    <x v="1"/>
    <s v="Pick up (4W)"/>
    <s v="Ashok Leyland"/>
    <s v="MH12PQ2081"/>
    <s v="ASIF KHAN"/>
    <s v="Asif khan"/>
    <s v="Navi Mumbai"/>
    <x v="19"/>
    <n v="9967535333"/>
    <n v="9967535333"/>
    <s v="MH0320200008262"/>
    <n v="219887877870"/>
    <d v="2023-10-12T00:00:00"/>
    <s v="Navi Mumbai"/>
    <s v="Both"/>
    <s v="Closed"/>
    <x v="22"/>
  </r>
  <r>
    <d v="2023-08-30T14:15:12"/>
    <x v="37"/>
    <x v="5"/>
    <x v="1"/>
    <s v="TATA 407 (4W)"/>
    <s v="TATA"/>
    <s v="AP28TC7307"/>
    <s v="Syed Jaleel"/>
    <s v="Syed Jaleel"/>
    <s v="Asif nagar"/>
    <x v="18"/>
    <n v="9391786100"/>
    <n v="9391786100"/>
    <s v="DLFAP013156152008"/>
    <n v="697798835957"/>
    <d v="2022-05-19T00:00:00"/>
    <s v="BOTH"/>
    <s v="Both"/>
    <s v="Open"/>
    <x v="9"/>
  </r>
  <r>
    <d v="2023-08-29T13:55:50"/>
    <x v="36"/>
    <x v="4"/>
    <x v="1"/>
    <s v="TATA 407 (4W)"/>
    <s v="TATA"/>
    <s v="AP28TD1357"/>
    <s v="Syed Mehmood"/>
    <s v="Syed Mehmood"/>
    <s v="Asif nagar"/>
    <x v="18"/>
    <n v="9705509113"/>
    <s v="."/>
    <s v="20499/HW/1995"/>
    <n v="410871209355"/>
    <d v="2023-11-23T00:00:00"/>
    <s v="District and local"/>
    <s v="Both"/>
    <s v="Open"/>
    <x v="9"/>
  </r>
  <r>
    <d v="2023-08-31T19:14:54"/>
    <x v="38"/>
    <x v="5"/>
    <x v="1"/>
    <s v="TATA 407 (4W)"/>
    <s v="TATA"/>
    <s v="AP28TC7307"/>
    <s v="Jaleel"/>
    <s v="Jaleel"/>
    <s v="Asif nagar"/>
    <x v="18"/>
    <n v="9391786100"/>
    <m/>
    <s v="DLFAP013156152008"/>
    <n v="697798835957"/>
    <d v="2022-07-14T00:00:00"/>
    <s v="Hyderabad"/>
    <s v="Both"/>
    <s v="Open"/>
    <x v="9"/>
  </r>
  <r>
    <d v="2023-08-31T19:52:17"/>
    <x v="38"/>
    <x v="5"/>
    <x v="1"/>
    <s v="CNG/Diesel 3W"/>
    <s v="TATA"/>
    <s v="DL 1LAH8417"/>
    <s v="Ajay"/>
    <s v="Ajay"/>
    <s v="Delhi"/>
    <x v="0"/>
    <n v="9873884695"/>
    <n v="9873884695"/>
    <s v="UP 7220220006596"/>
    <n v="507191360050"/>
    <d v="2023-08-31T00:00:00"/>
    <s v="NCR"/>
    <s v="Inter City"/>
    <s v="Open"/>
    <x v="14"/>
  </r>
  <r>
    <d v="2023-09-02T17:22:20"/>
    <x v="39"/>
    <x v="5"/>
    <x v="2"/>
    <s v="Sml 14 feet"/>
    <s v="Others"/>
    <s v="DL1LAF7593"/>
    <s v="Santosh rana"/>
    <s v="Jai prakash"/>
    <s v="Dlf industrial area shop no. 6 faridabad"/>
    <x v="17"/>
    <n v="9870308289"/>
    <n v="9958340087"/>
    <s v="DL0720010073489"/>
    <n v="983023938650"/>
    <d v="2024-05-17T00:00:00"/>
    <s v="Delhi ncr"/>
    <s v="Inter City"/>
    <s v="Open"/>
    <x v="11"/>
  </r>
  <r>
    <d v="2023-09-02T18:21:50"/>
    <x v="39"/>
    <x v="5"/>
    <x v="2"/>
    <s v="Tata ace gold 8 feet"/>
    <s v="TATA"/>
    <s v="DL1LAG0682"/>
    <s v="Ranvijay yadav"/>
    <s v="Ranvijay yadav"/>
    <s v="Dlf faridabad"/>
    <x v="17"/>
    <n v="9810483476"/>
    <n v="9810483476"/>
    <s v="HR3820100196411"/>
    <n v="664168845089"/>
    <d v="2024-05-01T00:00:00"/>
    <s v="Delhi ncr"/>
    <s v="Inter City"/>
    <s v="Open"/>
    <x v="11"/>
  </r>
  <r>
    <d v="2023-09-02T18:34:47"/>
    <x v="39"/>
    <x v="5"/>
    <x v="2"/>
    <s v="Champion 3 wheeler"/>
    <s v="Mahindra"/>
    <s v="DL1LN3067"/>
    <s v="Govinda"/>
    <s v="Nandlal"/>
    <s v="Dlf industrial area faridabad"/>
    <x v="17"/>
    <n v="9643902663"/>
    <n v="7835001482"/>
    <s v="HR5120170010776"/>
    <n v="646589178771"/>
    <d v="2024-06-13T00:00:00"/>
    <s v="Delhi ncr"/>
    <s v="Inter City"/>
    <s v="Open"/>
    <x v="11"/>
  </r>
  <r>
    <d v="2023-09-02T18:48:16"/>
    <x v="39"/>
    <x v="5"/>
    <x v="2"/>
    <s v="Tata ace 7 feet"/>
    <s v="TATA"/>
    <s v="DL1LW4866"/>
    <s v="Babloo"/>
    <s v="Babloo"/>
    <s v="Dlf industrial area"/>
    <x v="17"/>
    <n v="8178893917"/>
    <n v="8178893917"/>
    <s v="DL0320160541528"/>
    <n v="421833170213"/>
    <d v="2024-09-13T00:00:00"/>
    <s v="Delhi ncr"/>
    <s v="Inter City"/>
    <s v="Closed"/>
    <x v="11"/>
  </r>
  <r>
    <d v="2023-09-02T18:52:21"/>
    <x v="39"/>
    <x v="5"/>
    <x v="2"/>
    <s v="Tata ace 8 feet"/>
    <s v="TATA"/>
    <s v="DL1LV4098"/>
    <s v="Avinash"/>
    <s v="Avinash"/>
    <s v="Dlf industrial area"/>
    <x v="17"/>
    <n v="9289575433"/>
    <n v="9289575433"/>
    <s v="UP8120150014846"/>
    <n v="666137203489"/>
    <d v="2024-04-12T00:00:00"/>
    <s v="Delhi ncr"/>
    <s v="Inter City"/>
    <s v="Closed"/>
    <x v="11"/>
  </r>
  <r>
    <d v="2023-09-02T18:56:28"/>
    <x v="39"/>
    <x v="5"/>
    <x v="2"/>
    <s v="Tata ace 8 feet"/>
    <s v="TATA"/>
    <s v="DL1LAD4238"/>
    <s v="Shiv shankar"/>
    <s v="Shiv shankar"/>
    <s v="Industrial area"/>
    <x v="17"/>
    <n v="8588834440"/>
    <n v="8588834440"/>
    <s v="DL0320130387882"/>
    <n v="473317479032"/>
    <d v="2024-04-19T00:00:00"/>
    <s v="Delhi ncr"/>
    <s v="Inter City"/>
    <s v="Closed"/>
    <x v="11"/>
  </r>
  <r>
    <d v="2023-09-02T19:53:14"/>
    <x v="39"/>
    <x v="5"/>
    <x v="2"/>
    <s v="EV 3W"/>
    <s v="Mahindra"/>
    <s v="Dl1ln5717"/>
    <s v="Monu"/>
    <s v="Monu"/>
    <s v="Sahibabad Ghaziabad"/>
    <x v="11"/>
    <n v="7503418381"/>
    <n v="7503418381"/>
    <s v="Up1429180005458"/>
    <n v="506463768158"/>
    <d v="2023-08-07T00:00:00"/>
    <s v="Ncr"/>
    <s v="Intra City"/>
    <s v="Open"/>
    <x v="15"/>
  </r>
  <r>
    <d v="2023-09-02T20:07:00"/>
    <x v="39"/>
    <x v="5"/>
    <x v="2"/>
    <s v="Pick up (4W)"/>
    <s v="Mahindra"/>
    <s v="Dl1lu9228"/>
    <s v="Sunil"/>
    <s v="Sunil"/>
    <s v="Sahibabad"/>
    <x v="11"/>
    <n v="7982245262"/>
    <n v="7982245262"/>
    <s v="Up8020150002837"/>
    <n v="810608722269"/>
    <d v="2023-04-03T00:00:00"/>
    <s v="Ncr"/>
    <s v="Intra City"/>
    <s v="Open"/>
    <x v="15"/>
  </r>
  <r>
    <d v="2023-09-02T21:38:52"/>
    <x v="39"/>
    <x v="5"/>
    <x v="2"/>
    <s v="Truck (14 feet)"/>
    <s v="Ashok Leyland"/>
    <s v="DL1LAE6081"/>
    <s v="Lala Ram"/>
    <s v="Lala Ram"/>
    <s v="Delhi"/>
    <x v="0"/>
    <s v="98735 32374"/>
    <s v="98735 32374"/>
    <s v="DL0720040002376"/>
    <n v="304381666898"/>
    <d v="2023-09-02T00:00:00"/>
    <s v="UP, UK, RJ"/>
    <s v="Both"/>
    <s v="Open"/>
    <x v="14"/>
  </r>
  <r>
    <m/>
    <x v="40"/>
    <x v="0"/>
    <x v="3"/>
    <m/>
    <m/>
    <m/>
    <m/>
    <m/>
    <m/>
    <x v="29"/>
    <m/>
    <m/>
    <m/>
    <m/>
    <m/>
    <m/>
    <m/>
    <m/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C14" firstHeaderRow="0" firstDataRow="1" firstDataCol="1" rowPageCount="2" colPageCount="1"/>
  <pivotFields count="28">
    <pivotField showAll="0"/>
    <pivotField axis="axisPage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7">
        <item x="0"/>
        <item x="4"/>
        <item x="1"/>
        <item m="1" x="5"/>
        <item x="2"/>
        <item x="3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0">
        <item x="2"/>
        <item m="1" x="16"/>
        <item m="1" x="13"/>
        <item x="1"/>
        <item x="8"/>
        <item x="4"/>
        <item x="3"/>
        <item m="1" x="9"/>
        <item m="1" x="10"/>
        <item x="0"/>
        <item m="1" x="14"/>
        <item m="1" x="12"/>
        <item x="5"/>
        <item m="1" x="11"/>
        <item m="1" x="18"/>
        <item x="6"/>
        <item m="1" x="17"/>
        <item x="7"/>
        <item m="1" x="15"/>
        <item t="default"/>
      </items>
    </pivotField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3"/>
  </rowFields>
  <rowItems count="10">
    <i>
      <x/>
    </i>
    <i>
      <x v="3"/>
    </i>
    <i>
      <x v="4"/>
    </i>
    <i>
      <x v="5"/>
    </i>
    <i>
      <x v="6"/>
    </i>
    <i>
      <x v="9"/>
    </i>
    <i>
      <x v="12"/>
    </i>
    <i>
      <x v="15"/>
    </i>
    <i>
      <x v="17"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2" hier="-1"/>
  </pageFields>
  <dataFields count="2">
    <dataField name="Count of Employ Name" fld="23" subtotal="count" baseField="0" baseItem="0"/>
    <dataField name="Sum of Billing Amount (Delivery + Assurance Charge)" fld="11" baseField="2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U6:W11" firstHeaderRow="0" firstDataRow="1" firstDataCol="1" rowPageCount="3" colPageCount="1"/>
  <pivotFields count="28">
    <pivotField showAll="0"/>
    <pivotField axis="axisPage" multipleItemSelectionAllowed="1" showAll="0">
      <items count="36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t="default"/>
      </items>
    </pivotField>
    <pivotField axis="axisPage" multipleItemSelectionAllowed="1" showAll="0">
      <items count="7">
        <item h="1" x="0"/>
        <item h="1" x="1"/>
        <item m="1" x="5"/>
        <item h="1" x="4"/>
        <item h="1" x="2"/>
        <item x="3"/>
        <item t="default"/>
      </items>
    </pivotField>
    <pivotField multipleItemSelectionAllowed="1" showAll="0" defaultSubtotal="0"/>
    <pivotField showAll="0"/>
    <pivotField axis="axisPage" multipleItemSelectionAllowed="1" showAll="0">
      <items count="95">
        <item x="65"/>
        <item x="31"/>
        <item x="13"/>
        <item x="72"/>
        <item x="78"/>
        <item x="51"/>
        <item x="35"/>
        <item x="71"/>
        <item x="70"/>
        <item x="50"/>
        <item x="82"/>
        <item x="61"/>
        <item x="52"/>
        <item x="37"/>
        <item x="49"/>
        <item x="16"/>
        <item x="9"/>
        <item x="18"/>
        <item x="4"/>
        <item x="76"/>
        <item x="23"/>
        <item x="12"/>
        <item x="77"/>
        <item x="2"/>
        <item x="73"/>
        <item x="14"/>
        <item x="20"/>
        <item x="81"/>
        <item x="44"/>
        <item x="62"/>
        <item x="47"/>
        <item x="7"/>
        <item x="63"/>
        <item x="40"/>
        <item x="45"/>
        <item x="43"/>
        <item x="27"/>
        <item x="57"/>
        <item x="10"/>
        <item x="55"/>
        <item x="1"/>
        <item m="1" x="93"/>
        <item x="84"/>
        <item x="58"/>
        <item x="74"/>
        <item x="53"/>
        <item x="5"/>
        <item x="30"/>
        <item m="1" x="91"/>
        <item x="79"/>
        <item x="66"/>
        <item x="64"/>
        <item x="15"/>
        <item x="69"/>
        <item x="41"/>
        <item x="0"/>
        <item x="21"/>
        <item x="60"/>
        <item x="80"/>
        <item x="38"/>
        <item x="39"/>
        <item x="54"/>
        <item x="11"/>
        <item x="6"/>
        <item m="1" x="92"/>
        <item x="3"/>
        <item x="29"/>
        <item x="22"/>
        <item x="19"/>
        <item x="28"/>
        <item x="24"/>
        <item x="59"/>
        <item x="32"/>
        <item x="75"/>
        <item x="17"/>
        <item x="25"/>
        <item x="36"/>
        <item x="26"/>
        <item x="33"/>
        <item x="46"/>
        <item x="42"/>
        <item x="67"/>
        <item x="34"/>
        <item x="8"/>
        <item x="68"/>
        <item x="56"/>
        <item x="48"/>
        <item x="90"/>
        <item x="83"/>
        <item x="85"/>
        <item x="86"/>
        <item x="87"/>
        <item x="88"/>
        <item x="89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20">
        <item m="1" x="14"/>
        <item m="1" x="10"/>
        <item x="2"/>
        <item x="0"/>
        <item m="1" x="16"/>
        <item m="1" x="9"/>
        <item x="3"/>
        <item m="1" x="13"/>
        <item x="1"/>
        <item x="4"/>
        <item x="8"/>
        <item m="1" x="12"/>
        <item x="5"/>
        <item m="1" x="11"/>
        <item m="1" x="18"/>
        <item x="6"/>
        <item m="1" x="17"/>
        <item x="7"/>
        <item m="1" x="15"/>
        <item t="default"/>
      </items>
    </pivotField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3"/>
  </rowFields>
  <rowItems count="5">
    <i>
      <x v="2"/>
    </i>
    <i>
      <x v="3"/>
    </i>
    <i>
      <x v="9"/>
    </i>
    <i>
      <x v="12"/>
    </i>
    <i t="grand">
      <x/>
    </i>
  </rowItems>
  <colFields count="1">
    <field x="-2"/>
  </colFields>
  <colItems count="2">
    <i>
      <x/>
    </i>
    <i i="1">
      <x v="1"/>
    </i>
  </colItems>
  <pageFields count="3">
    <pageField fld="2" hier="-1"/>
    <pageField fld="5" hier="-1"/>
    <pageField fld="1" hier="-1"/>
  </pageFields>
  <dataFields count="2">
    <dataField name="Count of Employ Name" fld="23" subtotal="count" baseField="0" baseItem="0"/>
    <dataField name="Sum of Billing Amount (Delivery + Assurance Charge)" fld="11" baseField="24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E15" firstHeaderRow="0" firstDataRow="1" firstDataCol="1" rowPageCount="2" colPageCount="1"/>
  <pivotFields count="28">
    <pivotField showAll="0"/>
    <pivotField axis="axisPage" multipleItemSelectionAllowed="1" showAll="0">
      <items count="36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t="default"/>
      </items>
    </pivotField>
    <pivotField axis="axisPage" multipleItemSelectionAllowed="1" showAll="0">
      <items count="7">
        <item h="1" x="0"/>
        <item h="1" x="1"/>
        <item m="1" x="5"/>
        <item h="1" x="4"/>
        <item x="2"/>
        <item h="1" x="3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dataField="1" showAll="0">
      <items count="20">
        <item x="2"/>
        <item m="1" x="16"/>
        <item m="1" x="13"/>
        <item x="1"/>
        <item x="8"/>
        <item x="4"/>
        <item x="3"/>
        <item m="1" x="9"/>
        <item m="1" x="10"/>
        <item x="0"/>
        <item m="1" x="14"/>
        <item m="1" x="12"/>
        <item x="5"/>
        <item m="1" x="11"/>
        <item m="1" x="18"/>
        <item x="6"/>
        <item m="1" x="17"/>
        <item x="7"/>
        <item m="1" x="15"/>
        <item t="default"/>
      </items>
    </pivotField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3"/>
  </rowFields>
  <rowItems count="9">
    <i>
      <x/>
    </i>
    <i>
      <x v="3"/>
    </i>
    <i>
      <x v="5"/>
    </i>
    <i>
      <x v="6"/>
    </i>
    <i>
      <x v="9"/>
    </i>
    <i>
      <x v="12"/>
    </i>
    <i>
      <x v="15"/>
    </i>
    <i>
      <x v="1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2" hier="-1"/>
    <pageField fld="1" hier="-1"/>
  </pageFields>
  <dataFields count="4">
    <dataField name="Count of Employ Name" fld="23" subtotal="count" baseField="0" baseItem="0"/>
    <dataField name="Sum of Consignment Weight" fld="7" baseField="23" baseItem="0"/>
    <dataField name="Sum of Distance (As per Google Map)" fld="17" baseField="23" baseItem="0"/>
    <dataField name="Sum of Billing Amount (Delivery + Assurance Charge)" fld="11" baseField="2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Date">
  <location ref="A6:E35" firstHeaderRow="0" firstDataRow="1" firstDataCol="1" rowPageCount="3" colPageCount="1"/>
  <pivotFields count="28">
    <pivotField showAll="0"/>
    <pivotField axis="axisRow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multipleItemSelectionAllowed="1" showAll="0">
      <items count="7">
        <item h="1" x="0"/>
        <item h="1" x="1"/>
        <item m="1" x="5"/>
        <item h="1" x="4"/>
        <item x="2"/>
        <item h="1" x="3"/>
        <item t="default"/>
      </items>
    </pivotField>
    <pivotField axis="axisPage" multipleItemSelectionAllowed="1" showAll="0" defaultSubtotal="0">
      <items count="11">
        <item x="1"/>
        <item x="2"/>
        <item x="3"/>
        <item x="4"/>
        <item x="5"/>
        <item x="6"/>
        <item x="0"/>
        <item x="7"/>
        <item x="8"/>
        <item x="9"/>
        <item x="10"/>
      </items>
    </pivotField>
    <pivotField showAll="0"/>
    <pivotField multipleItemSelectionAllowed="1"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Page" dataField="1" multipleItemSelectionAllowed="1" showAll="0">
      <items count="20">
        <item m="1" x="14"/>
        <item m="1" x="12"/>
        <item m="1" x="10"/>
        <item x="2"/>
        <item x="5"/>
        <item m="1" x="17"/>
        <item x="6"/>
        <item m="1" x="15"/>
        <item x="0"/>
        <item m="1" x="16"/>
        <item m="1" x="9"/>
        <item x="3"/>
        <item m="1" x="13"/>
        <item x="1"/>
        <item m="1" x="11"/>
        <item x="7"/>
        <item x="4"/>
        <item m="1" x="18"/>
        <item x="8"/>
        <item t="default"/>
      </items>
    </pivotField>
    <pivotField showAll="0"/>
    <pivotField showAll="0"/>
    <pivotField showAll="0" defaultSubtota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"/>
  </rowFields>
  <rowItems count="29">
    <i>
      <x v="214"/>
    </i>
    <i>
      <x v="215"/>
    </i>
    <i>
      <x v="216"/>
    </i>
    <i>
      <x v="217"/>
    </i>
    <i>
      <x v="218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2" hier="-1"/>
    <pageField fld="3" hier="-1"/>
    <pageField fld="23" hier="-1"/>
  </pageFields>
  <dataFields count="4">
    <dataField name="No. of trips" fld="23" subtotal="count" baseField="0" baseItem="0"/>
    <dataField name="Total Load" fld="7" baseField="1" baseItem="218"/>
    <dataField name="Distance" fld="17" baseField="1" baseItem="218"/>
    <dataField name="Revenue" fld="11" baseField="1" baseItem="21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8:O20" firstHeaderRow="1" firstDataRow="1" firstDataCol="1" rowPageCount="2" colPageCount="1"/>
  <pivotFields count="15">
    <pivotField showAll="0"/>
    <pivotField axis="axisPage" multipleItemSelectionAllowed="1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42"/>
        <item x="36"/>
        <item x="37"/>
        <item x="38"/>
        <item x="39"/>
        <item x="40"/>
        <item x="41"/>
        <item t="default"/>
      </items>
    </pivotField>
    <pivotField axis="axisPage" multipleItemSelectionAllowed="1" showAll="0">
      <items count="6">
        <item x="0"/>
        <item x="1"/>
        <item x="2"/>
        <item x="4"/>
        <item x="3"/>
        <item t="default"/>
      </items>
    </pivotField>
    <pivotField showAll="0" defaultSubtotal="0"/>
    <pivotField showAll="0"/>
    <pivotField showAll="0"/>
    <pivotField axis="axisRow" dataField="1" showAll="0">
      <items count="12">
        <item x="4"/>
        <item x="6"/>
        <item x="2"/>
        <item x="5"/>
        <item x="3"/>
        <item x="7"/>
        <item x="0"/>
        <item x="1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1" hier="-1"/>
    <pageField fld="2" hier="-1"/>
  </pageFields>
  <dataFields count="1">
    <dataField name="Count of Employee Na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B11" firstHeaderRow="1" firstDataRow="1" firstDataCol="1" rowPageCount="3" colPageCount="1"/>
  <pivotFields count="15">
    <pivotField showAll="0"/>
    <pivotField axis="axisPage" multipleItemSelectionAllowed="1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42"/>
        <item x="36"/>
        <item x="37"/>
        <item x="38"/>
        <item x="39"/>
        <item x="40"/>
        <item x="41"/>
        <item t="default"/>
      </items>
    </pivotField>
    <pivotField axis="axisPage" multipleItemSelectionAllowed="1" showAll="0">
      <items count="6">
        <item h="1" x="0"/>
        <item h="1" x="1"/>
        <item h="1" x="2"/>
        <item h="1" x="4"/>
        <item x="3"/>
        <item t="default"/>
      </items>
    </pivotField>
    <pivotField showAll="0" defaultSubtotal="0"/>
    <pivotField showAll="0"/>
    <pivotField showAll="0"/>
    <pivotField axis="axisRow" dataField="1" showAll="0">
      <items count="12">
        <item x="4"/>
        <item x="6"/>
        <item x="2"/>
        <item x="5"/>
        <item x="3"/>
        <item x="7"/>
        <item x="0"/>
        <item x="1"/>
        <item x="10"/>
        <item x="8"/>
        <item x="9"/>
        <item t="default"/>
      </items>
    </pivotField>
    <pivotField showAll="0"/>
    <pivotField showAll="0"/>
    <pivotField showAll="0"/>
    <pivotField axis="axisPage" showAll="0">
      <items count="10">
        <item x="5"/>
        <item x="1"/>
        <item x="7"/>
        <item x="4"/>
        <item x="3"/>
        <item x="0"/>
        <item x="6"/>
        <item x="2"/>
        <item x="8"/>
        <item t="default"/>
      </items>
    </pivotField>
    <pivotField showAll="0"/>
    <pivotField showAll="0"/>
    <pivotField showAll="0"/>
    <pivotField showAll="0"/>
  </pivotFields>
  <rowFields count="1">
    <field x="6"/>
  </rowFields>
  <rowItems count="5">
    <i>
      <x v="1"/>
    </i>
    <i>
      <x v="5"/>
    </i>
    <i>
      <x v="9"/>
    </i>
    <i>
      <x v="10"/>
    </i>
    <i t="grand">
      <x/>
    </i>
  </rowItems>
  <colItems count="1">
    <i/>
  </colItems>
  <pageFields count="3">
    <pageField fld="10" hier="-1"/>
    <pageField fld="1" hier="-1"/>
    <pageField fld="2" hier="-1"/>
  </pageFields>
  <dataFields count="1">
    <dataField name="Count of Employee Na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7:B11" firstHeaderRow="1" firstDataRow="1" firstDataCol="1" rowPageCount="2" colPageCount="1"/>
  <pivotFields count="29">
    <pivotField showAll="0"/>
    <pivotField axis="axisPage" multipleItemSelectionAllowed="1" showAll="0">
      <items count="37">
        <item x="2"/>
        <item x="0"/>
        <item x="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2"/>
        <item x="23"/>
        <item x="35"/>
        <item x="24"/>
        <item x="25"/>
        <item x="26"/>
        <item x="27"/>
        <item x="28"/>
        <item x="29"/>
        <item x="30"/>
        <item x="31"/>
        <item x="32"/>
        <item x="33"/>
        <item x="21"/>
        <item x="34"/>
        <item t="default"/>
      </items>
    </pivotField>
    <pivotField showAll="0" defaultSubtotal="0"/>
    <pivotField axis="axisPage" multipleItemSelectionAllowed="1" showAll="0">
      <items count="6">
        <item h="1" x="0"/>
        <item h="1" x="1"/>
        <item h="1" x="2"/>
        <item h="1"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2">
        <item m="1" x="8"/>
        <item x="1"/>
        <item x="0"/>
        <item m="1" x="10"/>
        <item x="4"/>
        <item m="1" x="9"/>
        <item x="2"/>
        <item x="5"/>
        <item x="3"/>
        <item x="7"/>
        <item x="6"/>
        <item t="default"/>
      </items>
    </pivotField>
    <pivotField showAll="0"/>
    <pivotField showAll="0"/>
  </pivotFields>
  <rowFields count="1">
    <field x="26"/>
  </rowFields>
  <rowItems count="4">
    <i>
      <x v="4"/>
    </i>
    <i>
      <x v="7"/>
    </i>
    <i>
      <x v="10"/>
    </i>
    <i t="grand">
      <x/>
    </i>
  </rowItems>
  <colItems count="1">
    <i/>
  </colItems>
  <pageFields count="2">
    <pageField fld="1" hier="-1"/>
    <pageField fld="3" hier="-1"/>
  </pageFields>
  <dataFields count="1">
    <dataField name="Count of Employ Name" fld="2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7:O10" firstHeaderRow="1" firstDataRow="1" firstDataCol="1" rowPageCount="2" colPageCount="1"/>
  <pivotFields count="29">
    <pivotField showAll="0"/>
    <pivotField axis="axisPage" multipleItemSelectionAllowed="1" showAll="0">
      <items count="37">
        <item h="1" x="2"/>
        <item h="1" x="0"/>
        <item h="1" x="1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2"/>
        <item h="1" x="23"/>
        <item x="3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21"/>
        <item x="34"/>
        <item t="default"/>
      </items>
    </pivotField>
    <pivotField showAll="0" defaultSubtotal="0"/>
    <pivotField axis="axisPage" multipleItemSelectionAllowed="1" showAll="0">
      <items count="6">
        <item h="1" x="0"/>
        <item h="1" x="1"/>
        <item h="1" x="2"/>
        <item h="1"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2">
        <item m="1" x="8"/>
        <item x="1"/>
        <item x="0"/>
        <item m="1" x="10"/>
        <item x="4"/>
        <item m="1" x="9"/>
        <item x="2"/>
        <item x="5"/>
        <item x="3"/>
        <item x="7"/>
        <item x="6"/>
        <item t="default"/>
      </items>
    </pivotField>
    <pivotField showAll="0"/>
    <pivotField showAll="0"/>
  </pivotFields>
  <rowFields count="1">
    <field x="26"/>
  </rowFields>
  <rowItems count="3">
    <i>
      <x v="7"/>
    </i>
    <i>
      <x v="10"/>
    </i>
    <i t="grand">
      <x/>
    </i>
  </rowItems>
  <colItems count="1">
    <i/>
  </colItems>
  <pageFields count="2">
    <pageField fld="1" hier="-1"/>
    <pageField fld="3" hier="-1"/>
  </pageFields>
  <dataFields count="1">
    <dataField name="Count of Employ Name" fld="2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6:M8" firstHeaderRow="1" firstDataRow="1" firstDataCol="1" rowPageCount="4" colPageCount="1"/>
  <pivotFields count="28">
    <pivotField showAll="0"/>
    <pivotField axis="axisPage" multipleItemSelectionAllowed="1" showAll="0">
      <items count="26">
        <item h="1" m="1" x="24"/>
        <item h="1" x="0"/>
        <item h="1" x="1"/>
        <item h="1" x="2"/>
        <item h="1" x="3"/>
        <item h="1" x="4"/>
        <item h="1" x="6"/>
        <item h="1" x="7"/>
        <item h="1" x="8"/>
        <item h="1" x="23"/>
        <item h="1" x="9"/>
        <item h="1" x="10"/>
        <item h="1" x="5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t="default"/>
      </items>
    </pivotField>
    <pivotField axis="axisPage" multipleItemSelectionAllowed="1" showAll="0">
      <items count="5">
        <item h="1" x="0"/>
        <item h="1" x="1"/>
        <item h="1" x="3"/>
        <item x="2"/>
        <item t="default"/>
      </items>
    </pivotField>
    <pivotField axis="axisPage" multipleItemSelectionAllowed="1" showAll="0">
      <items count="10">
        <item m="1" x="7"/>
        <item m="1" x="8"/>
        <item m="1" x="6"/>
        <item x="5"/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19">
        <item x="4"/>
        <item x="2"/>
        <item x="1"/>
        <item x="3"/>
        <item x="0"/>
        <item x="12"/>
        <item m="1" x="15"/>
        <item x="6"/>
        <item m="1" x="14"/>
        <item m="1" x="16"/>
        <item m="1" x="17"/>
        <item m="1" x="13"/>
        <item x="7"/>
        <item x="5"/>
        <item x="8"/>
        <item x="9"/>
        <item x="10"/>
        <item x="11"/>
        <item t="default"/>
      </items>
    </pivotField>
    <pivotField showAll="0"/>
    <pivotField showAll="0"/>
    <pivotField axis="axisRow" showAll="0">
      <items count="17">
        <item x="3"/>
        <item x="5"/>
        <item x="4"/>
        <item x="0"/>
        <item x="2"/>
        <item m="1" x="11"/>
        <item x="1"/>
        <item m="1" x="14"/>
        <item m="1" x="15"/>
        <item x="6"/>
        <item x="7"/>
        <item x="8"/>
        <item x="9"/>
        <item m="1" x="12"/>
        <item x="10"/>
        <item m="1" x="13"/>
        <item t="default"/>
      </items>
    </pivotField>
  </pivotFields>
  <rowFields count="1">
    <field x="27"/>
  </rowFields>
  <rowItems count="2">
    <i>
      <x v="12"/>
    </i>
    <i t="grand">
      <x/>
    </i>
  </rowItems>
  <colItems count="1">
    <i/>
  </colItems>
  <pageFields count="4">
    <pageField fld="2" hier="-1"/>
    <pageField fld="1" hier="-1"/>
    <pageField fld="24" hier="-1"/>
    <pageField fld="3" hier="-1"/>
  </pageFields>
  <dataFields count="1">
    <dataField name="Count of Employee name" fld="2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8:B21" firstHeaderRow="1" firstDataRow="1" firstDataCol="1" rowPageCount="3" colPageCount="1"/>
  <pivotFields count="28">
    <pivotField showAll="0"/>
    <pivotField axis="axisPage" multipleItemSelectionAllowed="1" showAll="0">
      <items count="26">
        <item m="1" x="24"/>
        <item x="0"/>
        <item x="1"/>
        <item x="2"/>
        <item x="3"/>
        <item x="23"/>
        <item x="4"/>
        <item x="6"/>
        <item x="7"/>
        <item x="8"/>
        <item x="9"/>
        <item x="10"/>
        <item x="5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Page" multipleItemSelectionAllowed="1" showAll="0">
      <items count="5">
        <item h="1" x="0"/>
        <item x="1"/>
        <item h="1" x="3"/>
        <item h="1" x="2"/>
        <item t="default"/>
      </items>
    </pivotField>
    <pivotField axis="axisPage" multipleItemSelectionAllowed="1" showAll="0">
      <items count="10">
        <item m="1" x="7"/>
        <item m="1" x="8"/>
        <item m="1" x="6"/>
        <item x="5"/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19">
        <item x="2"/>
        <item x="1"/>
        <item x="0"/>
        <item x="12"/>
        <item x="3"/>
        <item x="4"/>
        <item m="1" x="15"/>
        <item x="6"/>
        <item m="1" x="14"/>
        <item m="1" x="16"/>
        <item m="1" x="17"/>
        <item m="1" x="13"/>
        <item x="7"/>
        <item x="5"/>
        <item x="8"/>
        <item x="9"/>
        <item x="10"/>
        <item x="11"/>
        <item t="default"/>
      </items>
    </pivotField>
    <pivotField showAll="0"/>
    <pivotField showAll="0"/>
    <pivotField showAll="0"/>
  </pivotFields>
  <rowFields count="1">
    <field x="24"/>
  </rowFields>
  <rowItems count="13">
    <i>
      <x/>
    </i>
    <i>
      <x v="1"/>
    </i>
    <i>
      <x v="2"/>
    </i>
    <i>
      <x v="4"/>
    </i>
    <i>
      <x v="5"/>
    </i>
    <i>
      <x v="7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ageFields count="3">
    <pageField fld="2" hier="-1"/>
    <pageField fld="3" hier="-1"/>
    <pageField fld="1" hier="-1"/>
  </pageFields>
  <dataFields count="1">
    <dataField name="Count of Employee name" fld="2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B29" firstHeaderRow="1" firstDataRow="1" firstDataCol="1" rowPageCount="3" colPageCount="1"/>
  <pivotFields count="21">
    <pivotField showAll="0"/>
    <pivotField axis="axisPage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multipleItemSelectionAllowed="1" showAll="0" defaultSubtotal="0">
      <items count="7">
        <item x="2"/>
        <item x="0"/>
        <item x="3"/>
        <item x="1"/>
        <item x="4"/>
        <item m="1" x="6"/>
        <item x="5"/>
      </items>
    </pivotField>
    <pivotField axis="axisPage" multipleItemSelectionAllowed="1" showAll="0" defaultSubtotal="0">
      <items count="6">
        <item h="1" x="0"/>
        <item x="1"/>
        <item h="1" x="3"/>
        <item m="1" x="4"/>
        <item m="1" x="5"/>
        <item h="1" x="2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39">
        <item x="2"/>
        <item x="4"/>
        <item x="0"/>
        <item x="1"/>
        <item x="5"/>
        <item x="3"/>
        <item x="25"/>
        <item x="6"/>
        <item x="7"/>
        <item m="1" x="36"/>
        <item m="1" x="33"/>
        <item m="1" x="35"/>
        <item x="8"/>
        <item m="1" x="26"/>
        <item x="10"/>
        <item x="11"/>
        <item x="12"/>
        <item x="13"/>
        <item x="14"/>
        <item x="15"/>
        <item x="16"/>
        <item x="17"/>
        <item x="9"/>
        <item x="18"/>
        <item m="1" x="31"/>
        <item m="1" x="29"/>
        <item x="20"/>
        <item x="21"/>
        <item x="19"/>
        <item m="1" x="27"/>
        <item m="1" x="28"/>
        <item m="1" x="34"/>
        <item m="1" x="32"/>
        <item x="22"/>
        <item x="23"/>
        <item m="1" x="30"/>
        <item x="24"/>
        <item m="1" x="37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9"/>
  </rowFields>
  <rowItems count="23">
    <i>
      <x v="3"/>
    </i>
    <i>
      <x v="4"/>
    </i>
    <i>
      <x v="5"/>
    </i>
    <i>
      <x v="7"/>
    </i>
    <i>
      <x v="8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6"/>
    </i>
    <i>
      <x v="27"/>
    </i>
    <i>
      <x v="28"/>
    </i>
    <i>
      <x v="33"/>
    </i>
    <i>
      <x v="34"/>
    </i>
    <i>
      <x v="36"/>
    </i>
    <i t="grand">
      <x/>
    </i>
  </rowItems>
  <colItems count="1">
    <i/>
  </colItems>
  <pageFields count="3">
    <pageField fld="3" hier="-1"/>
    <pageField fld="2" hier="-1"/>
    <pageField fld="1" hier="-1"/>
  </pageFields>
  <dataFields count="1">
    <dataField name="Count of Employee name" fld="1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5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Date">
  <location ref="I6:J10" firstHeaderRow="1" firstDataRow="1" firstDataCol="1" rowPageCount="4" colPageCount="1"/>
  <pivotFields count="21">
    <pivotField showAll="0"/>
    <pivotField axis="axisPage" multipleItemSelectionAllowed="1" showAll="0">
      <items count="36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t="default"/>
      </items>
    </pivotField>
    <pivotField axis="axisPage" multipleItemSelectionAllowed="1" showAll="0" defaultSubtotal="0">
      <items count="7">
        <item x="1"/>
        <item x="2"/>
        <item x="3"/>
        <item x="0"/>
        <item x="4"/>
        <item h="1" m="1" x="6"/>
        <item x="5"/>
      </items>
    </pivotField>
    <pivotField axis="axisPage" multipleItemSelectionAllowed="1" showAll="0" defaultSubtotal="0">
      <items count="6">
        <item h="1" x="0"/>
        <item h="1" x="1"/>
        <item h="1" x="3"/>
        <item m="1" x="4"/>
        <item m="1" x="5"/>
        <item x="2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1">
        <item x="16"/>
        <item x="22"/>
        <item x="26"/>
        <item x="27"/>
        <item x="0"/>
        <item x="20"/>
        <item x="17"/>
        <item x="11"/>
        <item x="12"/>
        <item x="3"/>
        <item x="7"/>
        <item x="21"/>
        <item x="18"/>
        <item x="10"/>
        <item x="4"/>
        <item x="9"/>
        <item x="8"/>
        <item x="23"/>
        <item x="19"/>
        <item x="14"/>
        <item x="24"/>
        <item x="1"/>
        <item x="5"/>
        <item x="25"/>
        <item x="6"/>
        <item x="13"/>
        <item x="15"/>
        <item x="28"/>
        <item x="2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9">
        <item x="2"/>
        <item x="4"/>
        <item x="0"/>
        <item x="1"/>
        <item x="5"/>
        <item x="3"/>
        <item x="25"/>
        <item x="6"/>
        <item x="7"/>
        <item m="1" x="36"/>
        <item m="1" x="33"/>
        <item m="1" x="35"/>
        <item x="8"/>
        <item m="1" x="26"/>
        <item x="10"/>
        <item x="11"/>
        <item x="12"/>
        <item x="13"/>
        <item x="14"/>
        <item x="15"/>
        <item x="16"/>
        <item x="17"/>
        <item x="9"/>
        <item x="18"/>
        <item m="1" x="31"/>
        <item m="1" x="29"/>
        <item x="20"/>
        <item x="21"/>
        <item x="19"/>
        <item m="1" x="27"/>
        <item m="1" x="28"/>
        <item m="1" x="34"/>
        <item m="1" x="32"/>
        <item x="22"/>
        <item x="23"/>
        <item m="1" x="30"/>
        <item x="24"/>
        <item m="1" x="37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0"/>
  </rowFields>
  <rowItems count="4">
    <i>
      <x v="4"/>
    </i>
    <i>
      <x v="6"/>
    </i>
    <i>
      <x v="7"/>
    </i>
    <i t="grand">
      <x/>
    </i>
  </rowItems>
  <colItems count="1">
    <i/>
  </colItems>
  <pageFields count="4">
    <pageField fld="3" hier="-1"/>
    <pageField fld="2" hier="-1"/>
    <pageField fld="1" hier="-1"/>
    <pageField fld="19" hier="-1"/>
  </pageFields>
  <dataFields count="1">
    <dataField name="Count of Employee name" fld="1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Date">
  <location ref="A6:B14" firstHeaderRow="1" firstDataRow="1" firstDataCol="1" rowPageCount="3" colPageCount="1"/>
  <pivotFields count="18">
    <pivotField showAll="0"/>
    <pivotField axis="axisPage" multipleItemSelectionAllowed="1" showAll="0">
      <items count="17">
        <item x="0"/>
        <item x="15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Page" showAll="0">
      <items count="5">
        <item x="0"/>
        <item x="3"/>
        <item x="1"/>
        <item x="2"/>
        <item t="default"/>
      </items>
    </pivotField>
    <pivotField axis="axisPage" multipleItemSelectionAllowed="1" showAll="0">
      <items count="4">
        <item x="0"/>
        <item h="1"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18">
        <item m="1" x="14"/>
        <item m="1" x="16"/>
        <item m="1" x="15"/>
        <item m="1" x="11"/>
        <item x="5"/>
        <item m="1" x="9"/>
        <item x="2"/>
        <item x="0"/>
        <item m="1" x="8"/>
        <item x="3"/>
        <item x="1"/>
        <item x="7"/>
        <item x="4"/>
        <item x="6"/>
        <item m="1" x="13"/>
        <item m="1" x="12"/>
        <item m="1" x="10"/>
        <item t="default"/>
      </items>
    </pivotField>
    <pivotField showAll="0"/>
    <pivotField showAll="0"/>
  </pivotFields>
  <rowFields count="1">
    <field x="15"/>
  </rowFields>
  <rowItems count="8">
    <i>
      <x v="4"/>
    </i>
    <i>
      <x v="6"/>
    </i>
    <i>
      <x v="7"/>
    </i>
    <i>
      <x v="9"/>
    </i>
    <i>
      <x v="10"/>
    </i>
    <i>
      <x v="12"/>
    </i>
    <i>
      <x v="13"/>
    </i>
    <i t="grand">
      <x/>
    </i>
  </rowItems>
  <colItems count="1">
    <i/>
  </colItems>
  <pageFields count="3">
    <pageField fld="3" hier="-1"/>
    <pageField fld="2" hier="-1"/>
    <pageField fld="1" hier="-1"/>
  </pageFields>
  <dataFields count="1">
    <dataField name="Vehicle Survey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5:M22" firstHeaderRow="1" firstDataRow="1" firstDataCol="1" rowPageCount="3" colPageCount="1"/>
  <pivotFields count="18">
    <pivotField showAll="0"/>
    <pivotField axis="axisPage" multipleItemSelectionAllowed="1" showAll="0">
      <items count="17">
        <item x="0"/>
        <item x="1"/>
        <item x="1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8">
        <item x="7"/>
        <item x="0"/>
        <item x="1"/>
        <item x="2"/>
        <item x="15"/>
        <item x="3"/>
        <item x="4"/>
        <item x="5"/>
        <item x="6"/>
        <item m="1" x="16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axis="axisPage" dataField="1" showAll="0">
      <items count="18">
        <item m="1" x="14"/>
        <item m="1" x="9"/>
        <item x="0"/>
        <item x="3"/>
        <item x="1"/>
        <item x="7"/>
        <item x="5"/>
        <item x="2"/>
        <item m="1" x="8"/>
        <item m="1" x="11"/>
        <item m="1" x="15"/>
        <item m="1" x="16"/>
        <item x="4"/>
        <item x="6"/>
        <item m="1" x="13"/>
        <item m="1" x="12"/>
        <item m="1" x="10"/>
        <item t="default"/>
      </items>
    </pivotField>
    <pivotField showAll="0"/>
    <pivotField showAll="0"/>
  </pivotFields>
  <rowFields count="1">
    <field x="1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ageFields count="3">
    <pageField fld="1" hier="-1"/>
    <pageField fld="3" hier="-1"/>
    <pageField fld="15" hier="-1"/>
  </pageFields>
  <dataFields count="1">
    <dataField name="Count of Employee Name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lrC1ifr6zIzL55HkL6oInLz232eVnWdF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drive.google.com/open?id=1bJdy4w6EKLm1sz4ZmMxE_JUNTYR-mHjI" TargetMode="External"/><Relationship Id="rId1" Type="http://schemas.openxmlformats.org/officeDocument/2006/relationships/hyperlink" Target="https://drive.google.com/open?id=1I3xM1Bps8qhNcPbvixFVhnjzoqbfzjm2" TargetMode="External"/><Relationship Id="rId6" Type="http://schemas.openxmlformats.org/officeDocument/2006/relationships/hyperlink" Target="https://drive.google.com/open?id=1C4NS5lxqHAlv6_5zFsk2tr2PdPr2Tzzg" TargetMode="External"/><Relationship Id="rId5" Type="http://schemas.openxmlformats.org/officeDocument/2006/relationships/hyperlink" Target="https://drive.google.com/open?id=1Q8xFB07l7xWqfdMw7qr9kf1nFFptpVRq" TargetMode="External"/><Relationship Id="rId4" Type="http://schemas.openxmlformats.org/officeDocument/2006/relationships/hyperlink" Target="https://drive.google.com/open?id=15iLK2BFIFcpxt1L2lhAtObB7fuWtk5A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EFmKakluLQ2ELcKaPPiajkkjo_FmIprk" TargetMode="External"/><Relationship Id="rId13" Type="http://schemas.openxmlformats.org/officeDocument/2006/relationships/hyperlink" Target="https://drive.google.com/open?id=1iL-kmuG3vXSc5mshEo61leuMcRkjBkwD" TargetMode="External"/><Relationship Id="rId18" Type="http://schemas.openxmlformats.org/officeDocument/2006/relationships/hyperlink" Target="https://drive.google.com/open?id=1x-fXjM3tWUnosQLg74-y6H3aY34VdBH8" TargetMode="External"/><Relationship Id="rId3" Type="http://schemas.openxmlformats.org/officeDocument/2006/relationships/hyperlink" Target="https://drive.google.com/open?id=1PKDRLNu4AkXbTbqU4WSY8iD2DYj0CMo6" TargetMode="External"/><Relationship Id="rId21" Type="http://schemas.openxmlformats.org/officeDocument/2006/relationships/hyperlink" Target="https://drive.google.com/open?id=1P2_E5txGYFOq_HwnDMtCF8eo_e7yR0xa" TargetMode="External"/><Relationship Id="rId7" Type="http://schemas.openxmlformats.org/officeDocument/2006/relationships/hyperlink" Target="https://drive.google.com/open?id=1WAYm4onTnPx2RdDNgsBtGjNQVJGT1rbS" TargetMode="External"/><Relationship Id="rId12" Type="http://schemas.openxmlformats.org/officeDocument/2006/relationships/hyperlink" Target="https://drive.google.com/open?id=1LiMNnJ8hG02FIITQw1qfYSy8MAAJf4me" TargetMode="External"/><Relationship Id="rId17" Type="http://schemas.openxmlformats.org/officeDocument/2006/relationships/hyperlink" Target="https://drive.google.com/open?id=13snMrvQLUmh5h3xZh8gI84Hyx5ItwE4I" TargetMode="External"/><Relationship Id="rId2" Type="http://schemas.openxmlformats.org/officeDocument/2006/relationships/hyperlink" Target="https://drive.google.com/open?id=1k1Z5MoEDfIYWC4CU958goUuOFNrURUVm" TargetMode="External"/><Relationship Id="rId16" Type="http://schemas.openxmlformats.org/officeDocument/2006/relationships/hyperlink" Target="https://drive.google.com/open?id=1hRA8amsuJgGQSvvg9zckVvgexdSybGNh" TargetMode="External"/><Relationship Id="rId20" Type="http://schemas.openxmlformats.org/officeDocument/2006/relationships/hyperlink" Target="https://drive.google.com/open?id=1_FCsE1s44Iu6vjel704i39E5ERMRyO1T" TargetMode="External"/><Relationship Id="rId1" Type="http://schemas.openxmlformats.org/officeDocument/2006/relationships/hyperlink" Target="https://drive.google.com/open?id=1APU-xUSNo3JXPHkE8rStxEzssiwBY7RI" TargetMode="External"/><Relationship Id="rId6" Type="http://schemas.openxmlformats.org/officeDocument/2006/relationships/hyperlink" Target="https://drive.google.com/open?id=1E6UehI5YWajNPAjN_ji3rVQJzP8fVMc3" TargetMode="External"/><Relationship Id="rId11" Type="http://schemas.openxmlformats.org/officeDocument/2006/relationships/hyperlink" Target="https://drive.google.com/open?id=1-MopbVW_rbTiE56wvfi8wTTxooe2m4Bq" TargetMode="External"/><Relationship Id="rId5" Type="http://schemas.openxmlformats.org/officeDocument/2006/relationships/hyperlink" Target="https://drive.google.com/open?id=1pWD6zOR5dnhHyOyLnh8JjXMCslcNcRls" TargetMode="External"/><Relationship Id="rId15" Type="http://schemas.openxmlformats.org/officeDocument/2006/relationships/hyperlink" Target="https://drive.google.com/open?id=19dJOBAkB7YVwnK0sf3j2hfnVwfFWHk62" TargetMode="External"/><Relationship Id="rId23" Type="http://schemas.openxmlformats.org/officeDocument/2006/relationships/printerSettings" Target="../printerSettings/printerSettings11.bin"/><Relationship Id="rId10" Type="http://schemas.openxmlformats.org/officeDocument/2006/relationships/hyperlink" Target="https://drive.google.com/open?id=13npG11fr2Au6uj7lX1N_-hdiB4t_G2Ca" TargetMode="External"/><Relationship Id="rId19" Type="http://schemas.openxmlformats.org/officeDocument/2006/relationships/hyperlink" Target="https://drive.google.com/open?id=1KcssQlbGP8ilqCIRI2hFdM2YGE5QQBBc" TargetMode="External"/><Relationship Id="rId4" Type="http://schemas.openxmlformats.org/officeDocument/2006/relationships/hyperlink" Target="https://drive.google.com/open?id=1E9DmpsTyujRe4JUG2zWEPiu6mCPH1Wlh" TargetMode="External"/><Relationship Id="rId9" Type="http://schemas.openxmlformats.org/officeDocument/2006/relationships/hyperlink" Target="https://drive.google.com/open?id=1WIL020jJBvSHjovt8Vk2kbXX-_kKzY59" TargetMode="External"/><Relationship Id="rId14" Type="http://schemas.openxmlformats.org/officeDocument/2006/relationships/hyperlink" Target="https://drive.google.com/open?id=1UdkfKc5b9R5Q0qx6QG2VkfakVCQKuVmC" TargetMode="External"/><Relationship Id="rId22" Type="http://schemas.openxmlformats.org/officeDocument/2006/relationships/hyperlink" Target="https://drive.google.com/open?id=1xPDDiRi6rkJXd_2bYDqT7bsQkntewPlh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t00mbItjvzT7vAWXsfhPj7o6HrbxBdKj" TargetMode="External"/><Relationship Id="rId13" Type="http://schemas.openxmlformats.org/officeDocument/2006/relationships/hyperlink" Target="https://drive.google.com/open?id=1edmax--FTnHRLkOJpVqMDrU7-C0E1GkY" TargetMode="External"/><Relationship Id="rId18" Type="http://schemas.openxmlformats.org/officeDocument/2006/relationships/hyperlink" Target="https://drive.google.com/open?id=1soiYW-qqFPt3opxNIua_hvB0ohZ7uskb" TargetMode="External"/><Relationship Id="rId3" Type="http://schemas.openxmlformats.org/officeDocument/2006/relationships/hyperlink" Target="https://drive.google.com/open?id=1z3qFeLHxDTg9Co2Pigvi6z9XBL9swn7E" TargetMode="External"/><Relationship Id="rId21" Type="http://schemas.openxmlformats.org/officeDocument/2006/relationships/hyperlink" Target="https://drive.google.com/open?id=1FACS86Ohh2SqwjcbxYKzjXJQVAo6fFjU" TargetMode="External"/><Relationship Id="rId7" Type="http://schemas.openxmlformats.org/officeDocument/2006/relationships/hyperlink" Target="https://drive.google.com/open?id=1Gui8MNNoJCH-hoU1iFszf0J8e2IrczXA" TargetMode="External"/><Relationship Id="rId12" Type="http://schemas.openxmlformats.org/officeDocument/2006/relationships/hyperlink" Target="http://7.pm/" TargetMode="External"/><Relationship Id="rId17" Type="http://schemas.openxmlformats.org/officeDocument/2006/relationships/hyperlink" Target="https://drive.google.com/open?id=1g76-MefHEiyEEvTKkfg17VxfRwABA5en" TargetMode="External"/><Relationship Id="rId25" Type="http://schemas.openxmlformats.org/officeDocument/2006/relationships/printerSettings" Target="../printerSettings/printerSettings12.bin"/><Relationship Id="rId2" Type="http://schemas.openxmlformats.org/officeDocument/2006/relationships/hyperlink" Target="https://drive.google.com/open?id=1oUr31m6i0AaH1vM-HRf1tXpT24CpYz3O" TargetMode="External"/><Relationship Id="rId16" Type="http://schemas.openxmlformats.org/officeDocument/2006/relationships/hyperlink" Target="https://drive.google.com/open?id=1mXeAvAnsiv6eKJgk82VSRznwqPI0pMlp" TargetMode="External"/><Relationship Id="rId20" Type="http://schemas.openxmlformats.org/officeDocument/2006/relationships/hyperlink" Target="https://drive.google.com/open?id=1CrqdyeTBbEH8_VCAh9MAEIB_K9FgX5iH" TargetMode="External"/><Relationship Id="rId1" Type="http://schemas.openxmlformats.org/officeDocument/2006/relationships/hyperlink" Target="https://drive.google.com/open?id=1Im3FcYu-4Osn9YJzVyj8jglLpCGJSyyk" TargetMode="External"/><Relationship Id="rId6" Type="http://schemas.openxmlformats.org/officeDocument/2006/relationships/hyperlink" Target="https://drive.google.com/open?id=1vi7yN9TlmG93ROHjgeu06EANJMXkvJDM" TargetMode="External"/><Relationship Id="rId11" Type="http://schemas.openxmlformats.org/officeDocument/2006/relationships/hyperlink" Target="http://9.30.am/" TargetMode="External"/><Relationship Id="rId24" Type="http://schemas.openxmlformats.org/officeDocument/2006/relationships/hyperlink" Target="https://drive.google.com/open?id=1JhE-6nDxwKTrghAUn2rZc5ALC0qnmW9R" TargetMode="External"/><Relationship Id="rId5" Type="http://schemas.openxmlformats.org/officeDocument/2006/relationships/hyperlink" Target="https://drive.google.com/open?id=1kZt65QeWOTmfP7MGTIMM6xI7Io37MpI0" TargetMode="External"/><Relationship Id="rId15" Type="http://schemas.openxmlformats.org/officeDocument/2006/relationships/hyperlink" Target="https://drive.google.com/open?id=1ejyskBov3HXNsi-JDMMe2TpwJV-mx5at" TargetMode="External"/><Relationship Id="rId23" Type="http://schemas.openxmlformats.org/officeDocument/2006/relationships/hyperlink" Target="https://drive.google.com/open?id=1yhOuYASyagHvFIAYAt3jjoMd4G6QVbeZ" TargetMode="External"/><Relationship Id="rId10" Type="http://schemas.openxmlformats.org/officeDocument/2006/relationships/hyperlink" Target="http://8.pm/" TargetMode="External"/><Relationship Id="rId19" Type="http://schemas.openxmlformats.org/officeDocument/2006/relationships/hyperlink" Target="https://drive.google.com/open?id=1SuZhF_UHzFsp_prUKGJfYqP7mzAl1teY" TargetMode="External"/><Relationship Id="rId4" Type="http://schemas.openxmlformats.org/officeDocument/2006/relationships/hyperlink" Target="https://drive.google.com/open?id=1e81RKimKLRluK-6OvNAX5fvYnRS4xgdN" TargetMode="External"/><Relationship Id="rId9" Type="http://schemas.openxmlformats.org/officeDocument/2006/relationships/hyperlink" Target="http://9.am/" TargetMode="External"/><Relationship Id="rId14" Type="http://schemas.openxmlformats.org/officeDocument/2006/relationships/hyperlink" Target="https://drive.google.com/open?id=199FP8viAOTM9mc0qWkB-xDZKydhoBRgN" TargetMode="External"/><Relationship Id="rId22" Type="http://schemas.openxmlformats.org/officeDocument/2006/relationships/hyperlink" Target="https://drive.google.com/open?id=1j-TvpuszPiDG-eyXoat1jJrZ4wGYnAPJ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14"/>
  <sheetViews>
    <sheetView workbookViewId="0">
      <selection activeCell="F9" sqref="F9"/>
    </sheetView>
  </sheetViews>
  <sheetFormatPr defaultRowHeight="15" x14ac:dyDescent="0.25"/>
  <cols>
    <col min="2" max="2" width="9.7109375" customWidth="1"/>
    <col min="3" max="3" width="19" bestFit="1" customWidth="1"/>
    <col min="4" max="4" width="10" bestFit="1" customWidth="1"/>
    <col min="5" max="5" width="19" bestFit="1" customWidth="1"/>
    <col min="6" max="6" width="14" customWidth="1"/>
    <col min="7" max="7" width="12.5703125" customWidth="1"/>
    <col min="8" max="8" width="11.140625" customWidth="1"/>
    <col min="9" max="9" width="12.7109375" customWidth="1"/>
    <col min="10" max="10" width="13.85546875" bestFit="1" customWidth="1"/>
    <col min="11" max="12" width="10.5703125" customWidth="1"/>
    <col min="13" max="13" width="12.42578125" customWidth="1"/>
    <col min="14" max="15" width="11.85546875" customWidth="1"/>
    <col min="16" max="16" width="9.28515625" customWidth="1"/>
    <col min="17" max="17" width="12" customWidth="1"/>
    <col min="18" max="18" width="12.140625" customWidth="1"/>
    <col min="19" max="20" width="10.28515625" customWidth="1"/>
    <col min="21" max="23" width="11.85546875" customWidth="1"/>
    <col min="24" max="24" width="9.7109375" bestFit="1" customWidth="1"/>
  </cols>
  <sheetData>
    <row r="3" spans="2:24" x14ac:dyDescent="0.25">
      <c r="B3" s="319" t="s">
        <v>1856</v>
      </c>
      <c r="C3" s="319"/>
      <c r="D3" s="319"/>
      <c r="E3" s="319"/>
      <c r="F3" s="319"/>
      <c r="G3" s="319"/>
      <c r="H3" s="319"/>
      <c r="I3" s="319"/>
      <c r="J3" s="319"/>
      <c r="K3" s="319"/>
      <c r="L3" s="319"/>
      <c r="M3" s="319"/>
      <c r="N3" s="319"/>
      <c r="O3" s="319"/>
      <c r="P3" s="319"/>
      <c r="Q3" s="319"/>
      <c r="R3" s="319"/>
      <c r="S3" s="319"/>
      <c r="T3" s="319"/>
      <c r="U3" s="319"/>
      <c r="V3" s="84"/>
      <c r="W3" s="74"/>
      <c r="X3" s="75"/>
    </row>
    <row r="4" spans="2:24" x14ac:dyDescent="0.25">
      <c r="B4" s="321" t="s">
        <v>1854</v>
      </c>
      <c r="C4" s="321"/>
      <c r="D4" s="321"/>
      <c r="E4" s="321"/>
      <c r="F4" s="326" t="s">
        <v>1850</v>
      </c>
      <c r="G4" s="326"/>
      <c r="H4" s="326"/>
      <c r="I4" s="326"/>
      <c r="J4" s="327" t="s">
        <v>1851</v>
      </c>
      <c r="K4" s="327"/>
      <c r="L4" s="327"/>
      <c r="M4" s="327"/>
      <c r="N4" s="327"/>
      <c r="O4" s="327"/>
      <c r="P4" s="327"/>
      <c r="Q4" s="327"/>
      <c r="R4" s="334" t="s">
        <v>1853</v>
      </c>
      <c r="S4" s="334"/>
      <c r="T4" s="334"/>
      <c r="U4" s="334"/>
      <c r="V4" s="85"/>
      <c r="W4" s="80"/>
      <c r="X4" s="79"/>
    </row>
    <row r="5" spans="2:24" ht="15" customHeight="1" x14ac:dyDescent="0.25">
      <c r="B5" s="330" t="s">
        <v>1855</v>
      </c>
      <c r="C5" s="331" t="s">
        <v>211</v>
      </c>
      <c r="D5" s="331" t="s">
        <v>204</v>
      </c>
      <c r="E5" s="331" t="s">
        <v>1893</v>
      </c>
      <c r="F5" s="332" t="s">
        <v>1892</v>
      </c>
      <c r="G5" s="332" t="s">
        <v>328</v>
      </c>
      <c r="H5" s="332" t="s">
        <v>329</v>
      </c>
      <c r="I5" s="332" t="s">
        <v>330</v>
      </c>
      <c r="J5" s="322" t="s">
        <v>1847</v>
      </c>
      <c r="K5" s="323" t="s">
        <v>1848</v>
      </c>
      <c r="L5" s="333" t="s">
        <v>1885</v>
      </c>
      <c r="M5" s="324" t="s">
        <v>1849</v>
      </c>
      <c r="N5" s="325" t="s">
        <v>331</v>
      </c>
      <c r="O5" s="338" t="s">
        <v>1986</v>
      </c>
      <c r="P5" s="325" t="s">
        <v>1980</v>
      </c>
      <c r="Q5" s="329" t="s">
        <v>332</v>
      </c>
      <c r="R5" s="320" t="s">
        <v>215</v>
      </c>
      <c r="S5" s="328" t="s">
        <v>1981</v>
      </c>
      <c r="T5" s="335" t="s">
        <v>1891</v>
      </c>
      <c r="U5" s="328" t="s">
        <v>1852</v>
      </c>
      <c r="V5" s="86"/>
      <c r="W5" s="81"/>
      <c r="X5" s="320"/>
    </row>
    <row r="6" spans="2:24" x14ac:dyDescent="0.25">
      <c r="B6" s="330"/>
      <c r="C6" s="331"/>
      <c r="D6" s="331"/>
      <c r="E6" s="331"/>
      <c r="F6" s="332"/>
      <c r="G6" s="332"/>
      <c r="H6" s="332"/>
      <c r="I6" s="332"/>
      <c r="J6" s="322"/>
      <c r="K6" s="323"/>
      <c r="L6" s="333"/>
      <c r="M6" s="324"/>
      <c r="N6" s="325"/>
      <c r="O6" s="339"/>
      <c r="P6" s="325"/>
      <c r="Q6" s="329"/>
      <c r="R6" s="320"/>
      <c r="S6" s="328"/>
      <c r="T6" s="336"/>
      <c r="U6" s="328"/>
      <c r="V6" s="86"/>
      <c r="W6" s="81"/>
      <c r="X6" s="320"/>
    </row>
    <row r="7" spans="2:24" x14ac:dyDescent="0.25">
      <c r="B7" s="330"/>
      <c r="C7" s="331"/>
      <c r="D7" s="331"/>
      <c r="E7" s="331"/>
      <c r="F7" s="332"/>
      <c r="G7" s="332"/>
      <c r="H7" s="332"/>
      <c r="I7" s="332"/>
      <c r="J7" s="322"/>
      <c r="K7" s="323"/>
      <c r="L7" s="333"/>
      <c r="M7" s="324"/>
      <c r="N7" s="325"/>
      <c r="O7" s="340"/>
      <c r="P7" s="325"/>
      <c r="Q7" s="329"/>
      <c r="R7" s="320"/>
      <c r="S7" s="328"/>
      <c r="T7" s="337"/>
      <c r="U7" s="328"/>
      <c r="V7" s="86"/>
      <c r="W7" s="81"/>
      <c r="X7" s="320"/>
    </row>
    <row r="8" spans="2:24" x14ac:dyDescent="0.25">
      <c r="B8" s="92">
        <f>RANK(S8,$S$8:$S$13,0)</f>
        <v>1</v>
      </c>
      <c r="C8" s="92" t="s">
        <v>1985</v>
      </c>
      <c r="D8" s="92" t="s">
        <v>25</v>
      </c>
      <c r="E8" s="92" t="s">
        <v>1985</v>
      </c>
      <c r="F8" s="92">
        <f>_xlfn.IFNA(VLOOKUP(C8,'Revenue Pivot |Day'!$A$5:$C$9,2,0),0)</f>
        <v>0</v>
      </c>
      <c r="G8" s="92">
        <f>_xlfn.IFNA(VLOOKUP(C8,'onbording pivot old'!$A$8:$B$14,2,0),0)</f>
        <v>0</v>
      </c>
      <c r="H8" s="13">
        <f>IFERROR((F8/G8),0)</f>
        <v>0</v>
      </c>
      <c r="I8" s="92">
        <f>_xlfn.IFNA(VLOOKUP(C8,'onbording pivot old'!$N$8:$O$12,2,0),0)</f>
        <v>0</v>
      </c>
      <c r="J8" s="92">
        <v>15</v>
      </c>
      <c r="K8" s="92">
        <f>_xlfn.IFNA(VLOOKUP(C8,'Vehicle Pivot'!$A$10:$B$14,2,0),0)</f>
        <v>0</v>
      </c>
      <c r="L8" s="92">
        <f>_xlfn.IFNA(VLOOKUP(C8,'Vehicle Pivot'!$O$10:$P$13,2,0),0)</f>
        <v>0</v>
      </c>
      <c r="M8" s="13">
        <f>IFERROR((K8/J8),0)</f>
        <v>0</v>
      </c>
      <c r="N8" s="92">
        <v>225</v>
      </c>
      <c r="O8" s="92">
        <f>_xlfn.IFNA(VLOOKUP(C8,'Revenue Pivot'!$A$7:$E$12,2,0),0)</f>
        <v>16</v>
      </c>
      <c r="P8" s="92">
        <f>_xlfn.IFNA(VLOOKUP(C8,'Revenue Pivot'!$U$7:$W$12,2,0),0)</f>
        <v>1</v>
      </c>
      <c r="Q8" s="13">
        <f>IFERROR((O8/N8),0)</f>
        <v>7.1111111111111111E-2</v>
      </c>
      <c r="R8" s="96">
        <v>22500</v>
      </c>
      <c r="S8" s="92">
        <f>_xlfn.IFNA(VLOOKUP(C8,'Revenue Pivot'!$A$7:$E$12,5,0),0)</f>
        <v>30950</v>
      </c>
      <c r="T8" s="92">
        <f>_xlfn.IFNA(VLOOKUP(C8,'Revenue Pivot |Day'!$A$5:$C$10,3,0),0)</f>
        <v>0</v>
      </c>
      <c r="U8" s="13">
        <f>IFERROR(S8/R8,0)</f>
        <v>1.3755555555555556</v>
      </c>
      <c r="V8" s="87"/>
      <c r="W8" s="71"/>
      <c r="X8" s="72">
        <f>S8-R8</f>
        <v>8450</v>
      </c>
    </row>
    <row r="9" spans="2:24" x14ac:dyDescent="0.25">
      <c r="B9" s="92">
        <f t="shared" ref="B9:B13" si="0">RANK(S9,$S$8:$S$13,0)</f>
        <v>4</v>
      </c>
      <c r="C9" s="92" t="s">
        <v>50</v>
      </c>
      <c r="D9" s="92" t="str">
        <f>VLOOKUP(C9,'[1]Region&amp;ASM'!$B$2:$E$13,4,0)</f>
        <v>Gurgaon</v>
      </c>
      <c r="E9" s="92" t="s">
        <v>1985</v>
      </c>
      <c r="F9" s="99">
        <f>_xlfn.IFNA(VLOOKUP(C9,'Revenue Pivot |Day'!$A$5:$C$9,2,0),0)</f>
        <v>0</v>
      </c>
      <c r="G9" s="99">
        <f>_xlfn.IFNA(VLOOKUP(C9,'onbording pivot old'!$A$8:$B$14,2,0),0)</f>
        <v>0</v>
      </c>
      <c r="H9" s="13">
        <f t="shared" ref="H9:H14" si="1">IFERROR((F9/G9),0)</f>
        <v>0</v>
      </c>
      <c r="I9" s="92">
        <f>_xlfn.IFNA(VLOOKUP(C9,'onbording pivot old'!$N$8:$O$12,2,0),0)</f>
        <v>0</v>
      </c>
      <c r="J9" s="92">
        <v>10</v>
      </c>
      <c r="K9" s="92">
        <f>_xlfn.IFNA(VLOOKUP(C9,'Vehicle Pivot'!$A$10:$B$14,2,0),0)</f>
        <v>0</v>
      </c>
      <c r="L9" s="92">
        <f>_xlfn.IFNA(VLOOKUP(C9,'Vehicle Pivot'!$O$10:$P$13,2,0),0)</f>
        <v>0</v>
      </c>
      <c r="M9" s="13">
        <f t="shared" ref="M9:M14" si="2">IFERROR((K9/J9),0)</f>
        <v>0</v>
      </c>
      <c r="N9" s="92">
        <v>150</v>
      </c>
      <c r="O9" s="107">
        <f>_xlfn.IFNA(VLOOKUP(C9,'Revenue Pivot'!$A$7:$E$12,2,0),0)</f>
        <v>17</v>
      </c>
      <c r="P9" s="107">
        <f>_xlfn.IFNA(VLOOKUP(C9,'Revenue Pivot'!$U$7:$W$12,2,0),0)</f>
        <v>1</v>
      </c>
      <c r="Q9" s="13">
        <f t="shared" ref="Q9:Q13" si="3">IFERROR((O9/N9),0)</f>
        <v>0.11333333333333333</v>
      </c>
      <c r="R9" s="96">
        <v>15000</v>
      </c>
      <c r="S9" s="99">
        <f>_xlfn.IFNA(VLOOKUP(C9,'Revenue Pivot'!$A$7:$E$12,5,0),0)</f>
        <v>6300</v>
      </c>
      <c r="T9" s="99">
        <f>_xlfn.IFNA(VLOOKUP(C9,'Revenue Pivot |Day'!$A$5:$C$10,3,0),0)</f>
        <v>0</v>
      </c>
      <c r="U9" s="13">
        <f t="shared" ref="U9:U14" si="4">IFERROR(S9/R9,0)</f>
        <v>0.42</v>
      </c>
      <c r="V9" s="88"/>
      <c r="W9" s="82"/>
      <c r="X9" s="72">
        <f t="shared" ref="X9:X14" si="5">S9-R9</f>
        <v>-8700</v>
      </c>
    </row>
    <row r="10" spans="2:24" x14ac:dyDescent="0.25">
      <c r="B10" s="92">
        <f t="shared" si="0"/>
        <v>2</v>
      </c>
      <c r="C10" s="92" t="s">
        <v>310</v>
      </c>
      <c r="D10" s="92" t="str">
        <f>VLOOKUP(C10,'[1]Region&amp;ASM'!$B$2:$E$13,4,0)</f>
        <v>Delhi</v>
      </c>
      <c r="E10" s="92" t="s">
        <v>1985</v>
      </c>
      <c r="F10" s="99">
        <f>_xlfn.IFNA(VLOOKUP(C10,'Revenue Pivot |Day'!$A$5:$C$9,2,0),0)</f>
        <v>0</v>
      </c>
      <c r="G10" s="99">
        <f>_xlfn.IFNA(VLOOKUP(C10,'onbording pivot old'!$A$8:$B$14,2,0),0)</f>
        <v>0</v>
      </c>
      <c r="H10" s="13">
        <f t="shared" si="1"/>
        <v>0</v>
      </c>
      <c r="I10" s="92">
        <f>_xlfn.IFNA(VLOOKUP(C10,'onbording pivot old'!$N$8:$O$12,2,0),0)</f>
        <v>0</v>
      </c>
      <c r="J10" s="92">
        <v>10</v>
      </c>
      <c r="K10" s="92">
        <f>_xlfn.IFNA(VLOOKUP(C10,'Vehicle Pivot'!$A$10:$B$14,2,0),0)</f>
        <v>0</v>
      </c>
      <c r="L10" s="92">
        <f>_xlfn.IFNA(VLOOKUP(C10,'Vehicle Pivot'!$O$10:$P$13,2,0),0)</f>
        <v>0</v>
      </c>
      <c r="M10" s="13">
        <f t="shared" si="2"/>
        <v>0</v>
      </c>
      <c r="N10" s="92">
        <v>150</v>
      </c>
      <c r="O10" s="107">
        <f>_xlfn.IFNA(VLOOKUP(C10,'Revenue Pivot'!$A$7:$E$12,2,0),0)</f>
        <v>46</v>
      </c>
      <c r="P10" s="107">
        <f>_xlfn.IFNA(VLOOKUP(C10,'Revenue Pivot'!$U$7:$W$12,2,0),0)</f>
        <v>2</v>
      </c>
      <c r="Q10" s="13">
        <f t="shared" si="3"/>
        <v>0.30666666666666664</v>
      </c>
      <c r="R10" s="96">
        <v>15000</v>
      </c>
      <c r="S10" s="99">
        <f>_xlfn.IFNA(VLOOKUP(C10,'Revenue Pivot'!$A$7:$E$12,5,0),0)</f>
        <v>29700</v>
      </c>
      <c r="T10" s="99">
        <f>_xlfn.IFNA(VLOOKUP(C10,'Revenue Pivot |Day'!$A$5:$C$10,3,0),0)</f>
        <v>0</v>
      </c>
      <c r="U10" s="13">
        <f>IFERROR(S10/R10,0)</f>
        <v>1.98</v>
      </c>
      <c r="V10" s="88"/>
      <c r="W10" s="82"/>
      <c r="X10" s="72">
        <f>S10-R10</f>
        <v>14700</v>
      </c>
    </row>
    <row r="11" spans="2:24" x14ac:dyDescent="0.25">
      <c r="B11" s="92">
        <f t="shared" si="0"/>
        <v>3</v>
      </c>
      <c r="C11" s="92" t="s">
        <v>1846</v>
      </c>
      <c r="D11" s="92" t="s">
        <v>333</v>
      </c>
      <c r="E11" s="92" t="s">
        <v>1985</v>
      </c>
      <c r="F11" s="99">
        <f>_xlfn.IFNA(VLOOKUP(C11,'Revenue Pivot |Day'!$A$5:$C$9,2,0),0)</f>
        <v>0</v>
      </c>
      <c r="G11" s="99">
        <f>_xlfn.IFNA(VLOOKUP(C11,'onbording pivot old'!$A$8:$B$14,2,0),0)</f>
        <v>2</v>
      </c>
      <c r="H11" s="13">
        <f t="shared" si="1"/>
        <v>0</v>
      </c>
      <c r="I11" s="92">
        <f>_xlfn.IFNA(VLOOKUP(C11,'onbording pivot old'!$N$8:$O$12,2,0),0)</f>
        <v>0</v>
      </c>
      <c r="J11" s="92">
        <v>10</v>
      </c>
      <c r="K11" s="92">
        <f>_xlfn.IFNA(VLOOKUP(C11,'Vehicle Pivot'!$A$10:$B$14,2,0),0)</f>
        <v>0</v>
      </c>
      <c r="L11" s="92">
        <f>_xlfn.IFNA(VLOOKUP(C11,'Vehicle Pivot'!$O$10:$P$13,2,0),0)</f>
        <v>0</v>
      </c>
      <c r="M11" s="13">
        <f t="shared" si="2"/>
        <v>0</v>
      </c>
      <c r="N11" s="92">
        <v>150</v>
      </c>
      <c r="O11" s="107">
        <f>_xlfn.IFNA(VLOOKUP(C11,'Revenue Pivot'!$A$7:$E$12,2,0),0)</f>
        <v>39</v>
      </c>
      <c r="P11" s="107">
        <f>_xlfn.IFNA(VLOOKUP(C11,'Revenue Pivot'!$U$7:$W$12,2,0),0)</f>
        <v>0</v>
      </c>
      <c r="Q11" s="13">
        <f t="shared" si="3"/>
        <v>0.26</v>
      </c>
      <c r="R11" s="96">
        <v>15000</v>
      </c>
      <c r="S11" s="99">
        <f>_xlfn.IFNA(VLOOKUP(C11,'Revenue Pivot'!$A$7:$E$12,5,0),0)</f>
        <v>13500</v>
      </c>
      <c r="T11" s="99">
        <f>_xlfn.IFNA(VLOOKUP(C11,'Revenue Pivot |Day'!$A$5:$C$10,3,0),0)</f>
        <v>0</v>
      </c>
      <c r="U11" s="13">
        <f t="shared" si="4"/>
        <v>0.9</v>
      </c>
      <c r="V11" s="88"/>
      <c r="W11" s="82"/>
      <c r="X11" s="72">
        <f t="shared" si="5"/>
        <v>-1500</v>
      </c>
    </row>
    <row r="12" spans="2:24" x14ac:dyDescent="0.25">
      <c r="B12" s="92">
        <f t="shared" si="0"/>
        <v>5</v>
      </c>
      <c r="C12" s="92" t="s">
        <v>196</v>
      </c>
      <c r="D12" s="92" t="str">
        <f>VLOOKUP(C12,'[1]Region&amp;ASM'!$B$2:$E$13,4,0)</f>
        <v>Noida</v>
      </c>
      <c r="E12" s="92" t="s">
        <v>1985</v>
      </c>
      <c r="F12" s="99">
        <f>_xlfn.IFNA(VLOOKUP(C12,'Revenue Pivot |Day'!$A$5:$C$9,2,0),0)</f>
        <v>0</v>
      </c>
      <c r="G12" s="99">
        <f>_xlfn.IFNA(VLOOKUP(C12,'onbording pivot old'!$A$8:$B$14,2,0),0)</f>
        <v>0</v>
      </c>
      <c r="H12" s="13">
        <f t="shared" si="1"/>
        <v>0</v>
      </c>
      <c r="I12" s="92">
        <f>_xlfn.IFNA(VLOOKUP(C12,'onbording pivot old'!$N$8:$O$12,2,0),0)</f>
        <v>0</v>
      </c>
      <c r="J12" s="92">
        <v>10</v>
      </c>
      <c r="K12" s="92">
        <f>_xlfn.IFNA(VLOOKUP(C12,'Vehicle Pivot'!$A$10:$B$14,2,0),0)</f>
        <v>0</v>
      </c>
      <c r="L12" s="92">
        <f>_xlfn.IFNA(VLOOKUP(C12,'Vehicle Pivot'!$O$10:$P$13,2,0),0)</f>
        <v>0</v>
      </c>
      <c r="M12" s="13">
        <f t="shared" si="2"/>
        <v>0</v>
      </c>
      <c r="N12" s="92">
        <v>150</v>
      </c>
      <c r="O12" s="107">
        <f>_xlfn.IFNA(VLOOKUP(C12,'Revenue Pivot'!$A$7:$E$12,2,0),0)</f>
        <v>18</v>
      </c>
      <c r="P12" s="107">
        <f>_xlfn.IFNA(VLOOKUP(C12,'Revenue Pivot'!$U$7:$W$12,2,0),0)</f>
        <v>0</v>
      </c>
      <c r="Q12" s="13">
        <f t="shared" si="3"/>
        <v>0.12</v>
      </c>
      <c r="R12" s="96">
        <v>15000</v>
      </c>
      <c r="S12" s="99">
        <f>_xlfn.IFNA(VLOOKUP(C12,'Revenue Pivot'!$A$7:$E$12,5,0),0)</f>
        <v>4850</v>
      </c>
      <c r="T12" s="99">
        <f>_xlfn.IFNA(VLOOKUP(C12,'Revenue Pivot |Day'!$A$5:$C$10,3,0),0)</f>
        <v>0</v>
      </c>
      <c r="U12" s="13">
        <f t="shared" si="4"/>
        <v>0.32333333333333331</v>
      </c>
      <c r="V12" s="88"/>
      <c r="W12" s="82"/>
      <c r="X12" s="72">
        <f t="shared" si="5"/>
        <v>-10150</v>
      </c>
    </row>
    <row r="13" spans="2:24" x14ac:dyDescent="0.25">
      <c r="B13" s="92">
        <f t="shared" si="0"/>
        <v>6</v>
      </c>
      <c r="C13" s="92" t="s">
        <v>253</v>
      </c>
      <c r="D13" s="92" t="str">
        <f>VLOOKUP(C13,'[1]Region&amp;ASM'!$B$2:$E$13,4,0)</f>
        <v>Kanpur</v>
      </c>
      <c r="E13" s="92" t="s">
        <v>253</v>
      </c>
      <c r="F13" s="99">
        <f>_xlfn.IFNA(VLOOKUP(C13,'Revenue Pivot |Day'!$A$5:$C$9,2,0),0)</f>
        <v>0</v>
      </c>
      <c r="G13" s="99">
        <f>_xlfn.IFNA(VLOOKUP(C13,'onbording pivot old'!$A$8:$B$14,2,0),0)</f>
        <v>3</v>
      </c>
      <c r="H13" s="13">
        <f t="shared" si="1"/>
        <v>0</v>
      </c>
      <c r="I13" s="92">
        <f>_xlfn.IFNA(VLOOKUP(C13,'onbording pivot old'!$N$8:$O$12,2,0),0)</f>
        <v>1</v>
      </c>
      <c r="J13" s="92">
        <v>15</v>
      </c>
      <c r="K13" s="92">
        <f>_xlfn.IFNA(VLOOKUP(C13,'Vehicle Pivot'!$A$10:$B$14,2,0),0)</f>
        <v>0</v>
      </c>
      <c r="L13" s="92">
        <f>_xlfn.IFNA(VLOOKUP(C13,'Vehicle Pivot'!$O$10:$P$13,2,0),0)</f>
        <v>0</v>
      </c>
      <c r="M13" s="13">
        <f t="shared" si="2"/>
        <v>0</v>
      </c>
      <c r="N13" s="92">
        <v>225</v>
      </c>
      <c r="O13" s="107">
        <f>_xlfn.IFNA(VLOOKUP(C13,'Revenue Pivot'!$A$7:$E$12,2,0),0)</f>
        <v>12</v>
      </c>
      <c r="P13" s="107">
        <f>_xlfn.IFNA(VLOOKUP(C13,'Revenue Pivot'!$U$7:$W$12,2,0),0)</f>
        <v>3</v>
      </c>
      <c r="Q13" s="13">
        <f t="shared" si="3"/>
        <v>5.3333333333333337E-2</v>
      </c>
      <c r="R13" s="96">
        <v>22500</v>
      </c>
      <c r="S13" s="99">
        <f>_xlfn.IFNA(VLOOKUP(C13,'Revenue Pivot'!$A$7:$E$12,5,0),0)</f>
        <v>2815</v>
      </c>
      <c r="T13" s="99">
        <f>_xlfn.IFNA(VLOOKUP(C13,'Revenue Pivot |Day'!$A$5:$C$10,3,0),0)</f>
        <v>0</v>
      </c>
      <c r="U13" s="13">
        <f t="shared" si="4"/>
        <v>0.12511111111111112</v>
      </c>
      <c r="V13" s="88"/>
      <c r="W13" s="82"/>
      <c r="X13" s="72">
        <f t="shared" si="5"/>
        <v>-19685</v>
      </c>
    </row>
    <row r="14" spans="2:24" x14ac:dyDescent="0.25">
      <c r="B14" s="319" t="s">
        <v>282</v>
      </c>
      <c r="C14" s="319"/>
      <c r="D14" s="319"/>
      <c r="E14" s="319"/>
      <c r="F14" s="50">
        <f>SUM(F8:F13)</f>
        <v>0</v>
      </c>
      <c r="G14" s="50">
        <f t="shared" ref="G14:T14" si="6">SUM(G8:G13)</f>
        <v>5</v>
      </c>
      <c r="H14" s="62">
        <f t="shared" si="1"/>
        <v>0</v>
      </c>
      <c r="I14" s="50">
        <f t="shared" si="6"/>
        <v>1</v>
      </c>
      <c r="J14" s="50">
        <f t="shared" si="6"/>
        <v>70</v>
      </c>
      <c r="K14" s="50">
        <f t="shared" si="6"/>
        <v>0</v>
      </c>
      <c r="L14" s="50">
        <f t="shared" si="6"/>
        <v>0</v>
      </c>
      <c r="M14" s="62">
        <f t="shared" si="2"/>
        <v>0</v>
      </c>
      <c r="N14" s="50">
        <f t="shared" si="6"/>
        <v>1050</v>
      </c>
      <c r="O14" s="50">
        <f>SUM(O8:O13)</f>
        <v>148</v>
      </c>
      <c r="P14" s="50">
        <f t="shared" si="6"/>
        <v>7</v>
      </c>
      <c r="Q14" s="62">
        <f t="shared" ref="Q14" si="7">IFERROR((P14/N14),0)</f>
        <v>6.6666666666666671E-3</v>
      </c>
      <c r="R14" s="76">
        <f>SUM(R8:R13)</f>
        <v>105000</v>
      </c>
      <c r="S14" s="50">
        <f t="shared" si="6"/>
        <v>88115</v>
      </c>
      <c r="T14" s="50">
        <f t="shared" si="6"/>
        <v>0</v>
      </c>
      <c r="U14" s="62">
        <f t="shared" si="4"/>
        <v>0.83919047619047615</v>
      </c>
      <c r="V14" s="89"/>
      <c r="W14" s="83"/>
      <c r="X14" s="73">
        <f t="shared" si="5"/>
        <v>-16885</v>
      </c>
    </row>
  </sheetData>
  <mergeCells count="27">
    <mergeCell ref="H5:H7"/>
    <mergeCell ref="I5:I7"/>
    <mergeCell ref="L5:L7"/>
    <mergeCell ref="R4:U4"/>
    <mergeCell ref="T5:T7"/>
    <mergeCell ref="O5:O7"/>
    <mergeCell ref="C5:C7"/>
    <mergeCell ref="D5:D7"/>
    <mergeCell ref="E5:E7"/>
    <mergeCell ref="F5:F7"/>
    <mergeCell ref="G5:G7"/>
    <mergeCell ref="B14:E14"/>
    <mergeCell ref="X5:X7"/>
    <mergeCell ref="B3:U3"/>
    <mergeCell ref="B4:E4"/>
    <mergeCell ref="J5:J7"/>
    <mergeCell ref="K5:K7"/>
    <mergeCell ref="M5:M7"/>
    <mergeCell ref="N5:N7"/>
    <mergeCell ref="F4:I4"/>
    <mergeCell ref="J4:Q4"/>
    <mergeCell ref="R5:R7"/>
    <mergeCell ref="S5:S7"/>
    <mergeCell ref="U5:U7"/>
    <mergeCell ref="P5:P7"/>
    <mergeCell ref="Q5:Q7"/>
    <mergeCell ref="B5:B7"/>
  </mergeCells>
  <pageMargins left="0.7" right="0.7" top="0.75" bottom="0.75" header="0.3" footer="0.3"/>
  <pageSetup orientation="portrait" r:id="rId1"/>
  <ignoredErrors>
    <ignoredError sqref="H14 M14 Q1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topLeftCell="A13" workbookViewId="0">
      <selection activeCell="B30" sqref="B30:D30"/>
    </sheetView>
  </sheetViews>
  <sheetFormatPr defaultRowHeight="15" x14ac:dyDescent="0.25"/>
  <cols>
    <col min="2" max="2" width="18.85546875" bestFit="1" customWidth="1"/>
    <col min="3" max="3" width="17" style="225" customWidth="1"/>
    <col min="4" max="4" width="9.140625" customWidth="1"/>
    <col min="5" max="6" width="8.7109375" bestFit="1" customWidth="1"/>
    <col min="13" max="13" width="18.5703125" customWidth="1"/>
  </cols>
  <sheetData>
    <row r="1" spans="2:15" x14ac:dyDescent="0.25">
      <c r="B1" s="341" t="s">
        <v>1979</v>
      </c>
      <c r="C1" s="342"/>
      <c r="D1" s="342"/>
      <c r="E1" s="342"/>
      <c r="F1" s="342"/>
      <c r="G1" s="343"/>
      <c r="K1" s="341" t="s">
        <v>1979</v>
      </c>
      <c r="L1" s="342"/>
      <c r="M1" s="342"/>
      <c r="N1" s="342"/>
      <c r="O1" s="343"/>
    </row>
    <row r="2" spans="2:15" ht="26.25" x14ac:dyDescent="0.25">
      <c r="B2" s="213" t="s">
        <v>211</v>
      </c>
      <c r="C2" s="223" t="s">
        <v>3</v>
      </c>
      <c r="D2" s="214" t="s">
        <v>1894</v>
      </c>
      <c r="E2" s="91" t="s">
        <v>1895</v>
      </c>
      <c r="F2" s="91" t="s">
        <v>1896</v>
      </c>
      <c r="G2" s="220" t="s">
        <v>3124</v>
      </c>
      <c r="K2" s="221" t="s">
        <v>3</v>
      </c>
      <c r="L2" s="222" t="s">
        <v>1894</v>
      </c>
      <c r="M2" s="91" t="s">
        <v>1895</v>
      </c>
      <c r="N2" s="91" t="s">
        <v>1896</v>
      </c>
      <c r="O2" s="220" t="s">
        <v>3124</v>
      </c>
    </row>
    <row r="3" spans="2:15" x14ac:dyDescent="0.25">
      <c r="B3" s="215" t="s">
        <v>50</v>
      </c>
      <c r="C3" s="224" t="str">
        <f>VLOOKUP(B3,'[1]Region&amp;ASM'!B$2:E$16,4,0)</f>
        <v>Gurgaon</v>
      </c>
      <c r="D3" s="215"/>
      <c r="E3" s="215"/>
      <c r="F3" s="215"/>
      <c r="G3" s="215"/>
    </row>
    <row r="4" spans="2:15" s="198" customFormat="1" x14ac:dyDescent="0.25">
      <c r="B4" s="215" t="s">
        <v>1985</v>
      </c>
      <c r="C4" s="224" t="str">
        <f>VLOOKUP(B4,'[1]Region&amp;ASM'!B$2:E$16,4,0)</f>
        <v>NCR</v>
      </c>
      <c r="D4" s="215"/>
      <c r="E4" s="215"/>
      <c r="F4" s="215"/>
      <c r="G4" s="215"/>
    </row>
    <row r="5" spans="2:15" s="225" customFormat="1" x14ac:dyDescent="0.25">
      <c r="B5" s="224" t="s">
        <v>3768</v>
      </c>
      <c r="C5" s="224" t="s">
        <v>25</v>
      </c>
      <c r="D5" s="224"/>
      <c r="E5" s="224"/>
      <c r="F5" s="224"/>
      <c r="G5" s="224"/>
    </row>
    <row r="6" spans="2:15" s="225" customFormat="1" x14ac:dyDescent="0.25">
      <c r="B6" s="224" t="s">
        <v>3158</v>
      </c>
      <c r="C6" s="217" t="s">
        <v>140</v>
      </c>
      <c r="D6" s="224"/>
      <c r="E6" s="224"/>
      <c r="F6" s="224"/>
      <c r="G6" s="224"/>
    </row>
    <row r="7" spans="2:15" x14ac:dyDescent="0.25">
      <c r="B7" s="215" t="s">
        <v>310</v>
      </c>
      <c r="C7" s="224" t="str">
        <f>VLOOKUP(B7,'[1]Region&amp;ASM'!B$2:E$16,4,0)</f>
        <v>Delhi</v>
      </c>
      <c r="D7" s="215"/>
      <c r="E7" s="215"/>
      <c r="F7" s="215"/>
      <c r="G7" s="215"/>
      <c r="I7" s="9"/>
      <c r="J7" s="10"/>
      <c r="K7" s="9"/>
    </row>
    <row r="8" spans="2:15" s="237" customFormat="1" x14ac:dyDescent="0.25">
      <c r="B8" s="236" t="s">
        <v>3263</v>
      </c>
      <c r="C8" s="224" t="s">
        <v>25</v>
      </c>
      <c r="D8" s="236"/>
      <c r="E8" s="236"/>
      <c r="F8" s="236"/>
      <c r="G8" s="236"/>
      <c r="I8" s="9"/>
      <c r="J8" s="10"/>
      <c r="K8" s="9"/>
    </row>
    <row r="9" spans="2:15" x14ac:dyDescent="0.25">
      <c r="B9" s="215" t="s">
        <v>1846</v>
      </c>
      <c r="C9" s="224" t="s">
        <v>129</v>
      </c>
      <c r="D9" s="215"/>
      <c r="E9" s="215"/>
      <c r="F9" s="215"/>
      <c r="G9" s="215"/>
      <c r="I9" s="9"/>
      <c r="J9" s="10"/>
      <c r="K9" s="9"/>
    </row>
    <row r="10" spans="2:15" s="159" customFormat="1" x14ac:dyDescent="0.25">
      <c r="B10" s="215" t="s">
        <v>2566</v>
      </c>
      <c r="C10" s="236" t="s">
        <v>129</v>
      </c>
      <c r="D10" s="215"/>
      <c r="E10" s="215"/>
      <c r="F10" s="215"/>
      <c r="G10" s="215"/>
      <c r="I10" s="9"/>
      <c r="J10" s="10"/>
      <c r="K10" s="9"/>
    </row>
    <row r="11" spans="2:15" s="181" customFormat="1" x14ac:dyDescent="0.25">
      <c r="B11" s="215" t="s">
        <v>2724</v>
      </c>
      <c r="C11" s="236" t="s">
        <v>129</v>
      </c>
      <c r="D11" s="215"/>
      <c r="E11" s="215"/>
      <c r="F11" s="215"/>
      <c r="G11" s="215"/>
      <c r="I11" s="9"/>
      <c r="J11" s="10"/>
      <c r="K11" s="9"/>
    </row>
    <row r="12" spans="2:15" x14ac:dyDescent="0.25">
      <c r="B12" s="215" t="s">
        <v>196</v>
      </c>
      <c r="C12" s="224" t="str">
        <f>VLOOKUP(B12,'[1]Region&amp;ASM'!B$2:E$16,4,0)</f>
        <v>Noida</v>
      </c>
      <c r="D12" s="215"/>
      <c r="E12" s="215"/>
      <c r="F12" s="215"/>
      <c r="G12" s="215"/>
      <c r="I12" s="9"/>
      <c r="J12" s="10"/>
    </row>
    <row r="13" spans="2:15" s="225" customFormat="1" x14ac:dyDescent="0.25">
      <c r="B13" s="224" t="s">
        <v>3333</v>
      </c>
      <c r="C13" s="224" t="s">
        <v>122</v>
      </c>
      <c r="D13" s="224"/>
      <c r="E13" s="224"/>
      <c r="F13" s="224"/>
      <c r="G13" s="224"/>
      <c r="I13" s="9"/>
      <c r="J13" s="10"/>
    </row>
    <row r="14" spans="2:15" s="159" customFormat="1" x14ac:dyDescent="0.25">
      <c r="B14" s="215" t="s">
        <v>253</v>
      </c>
      <c r="C14" s="224" t="str">
        <f>VLOOKUP(B14,'[1]Region&amp;ASM'!B$2:E$16,4,0)</f>
        <v>Kanpur</v>
      </c>
      <c r="D14" s="215"/>
      <c r="E14" s="215"/>
      <c r="F14" s="215"/>
      <c r="G14" s="215"/>
      <c r="I14" s="9"/>
      <c r="J14" s="10"/>
    </row>
    <row r="15" spans="2:15" s="159" customFormat="1" x14ac:dyDescent="0.25">
      <c r="B15" s="166" t="s">
        <v>2507</v>
      </c>
      <c r="C15" s="224" t="s">
        <v>252</v>
      </c>
      <c r="D15" s="215"/>
      <c r="E15" s="215"/>
      <c r="F15" s="215"/>
      <c r="G15" s="215"/>
    </row>
    <row r="16" spans="2:15" s="216" customFormat="1" x14ac:dyDescent="0.25">
      <c r="B16" s="166" t="s">
        <v>3110</v>
      </c>
      <c r="C16" s="224" t="s">
        <v>2565</v>
      </c>
      <c r="D16" s="215"/>
      <c r="E16" s="215"/>
      <c r="F16" s="215"/>
      <c r="G16" s="215"/>
    </row>
    <row r="17" spans="2:7" s="216" customFormat="1" x14ac:dyDescent="0.25">
      <c r="B17" s="215" t="s">
        <v>3024</v>
      </c>
      <c r="C17" s="224" t="s">
        <v>122</v>
      </c>
      <c r="D17" s="215"/>
      <c r="E17" s="215"/>
      <c r="F17" s="215"/>
      <c r="G17" s="215"/>
    </row>
    <row r="18" spans="2:7" s="216" customFormat="1" x14ac:dyDescent="0.25">
      <c r="B18" s="215" t="s">
        <v>3363</v>
      </c>
      <c r="C18" s="224" t="s">
        <v>3004</v>
      </c>
      <c r="D18" s="215"/>
      <c r="E18" s="215"/>
      <c r="F18" s="215"/>
      <c r="G18" s="215"/>
    </row>
    <row r="19" spans="2:7" s="216" customFormat="1" x14ac:dyDescent="0.25">
      <c r="B19" s="217" t="s">
        <v>3030</v>
      </c>
      <c r="C19" s="224" t="s">
        <v>122</v>
      </c>
      <c r="D19" s="215"/>
      <c r="E19" s="215"/>
      <c r="F19" s="215"/>
      <c r="G19" s="215"/>
    </row>
    <row r="20" spans="2:7" x14ac:dyDescent="0.25">
      <c r="B20" s="215" t="s">
        <v>1755</v>
      </c>
      <c r="C20" s="224" t="e">
        <f>VLOOKUP(B20,'[1]Region&amp;ASM'!B$2:E$16,4,0)</f>
        <v>#N/A</v>
      </c>
      <c r="D20" s="215"/>
      <c r="E20" s="215"/>
      <c r="F20" s="215"/>
      <c r="G20" s="215"/>
    </row>
    <row r="21" spans="2:7" x14ac:dyDescent="0.25">
      <c r="B21" s="345" t="s">
        <v>1897</v>
      </c>
      <c r="C21" s="346"/>
      <c r="D21" s="50">
        <f>SUM(D3:D20)</f>
        <v>0</v>
      </c>
      <c r="E21" s="50">
        <f t="shared" ref="E21:G21" si="0">SUM(E3:E20)</f>
        <v>0</v>
      </c>
      <c r="F21" s="50">
        <f t="shared" si="0"/>
        <v>0</v>
      </c>
      <c r="G21" s="50">
        <f t="shared" si="0"/>
        <v>0</v>
      </c>
    </row>
    <row r="24" spans="2:7" x14ac:dyDescent="0.25">
      <c r="G24">
        <f>102+76</f>
        <v>178</v>
      </c>
    </row>
    <row r="26" spans="2:7" x14ac:dyDescent="0.25">
      <c r="B26" s="327" t="s">
        <v>1901</v>
      </c>
      <c r="C26" s="327"/>
      <c r="D26" s="327"/>
    </row>
    <row r="27" spans="2:7" hidden="1" x14ac:dyDescent="0.25">
      <c r="B27" s="321" t="s">
        <v>1900</v>
      </c>
      <c r="C27" s="321"/>
      <c r="D27" s="321"/>
    </row>
    <row r="28" spans="2:7" hidden="1" x14ac:dyDescent="0.25">
      <c r="B28" s="344">
        <f>GETPIVOTDATA("Employee Name",'Survey Pivot'!N$8)</f>
        <v>615</v>
      </c>
      <c r="C28" s="344"/>
      <c r="D28" s="344"/>
    </row>
    <row r="29" spans="2:7" x14ac:dyDescent="0.25">
      <c r="B29" s="321" t="s">
        <v>2060</v>
      </c>
      <c r="C29" s="321"/>
      <c r="D29" s="321"/>
    </row>
    <row r="30" spans="2:7" x14ac:dyDescent="0.25">
      <c r="B30" s="344">
        <f>102+GETPIVOTDATA("Employee name",' Onboarfing new piovt'!$A$8)</f>
        <v>208</v>
      </c>
      <c r="C30" s="344"/>
      <c r="D30" s="344"/>
      <c r="F30">
        <f>102+57</f>
        <v>159</v>
      </c>
      <c r="G30">
        <v>5</v>
      </c>
    </row>
    <row r="31" spans="2:7" x14ac:dyDescent="0.25">
      <c r="B31" s="321" t="s">
        <v>2061</v>
      </c>
      <c r="C31" s="321"/>
      <c r="D31" s="321"/>
    </row>
    <row r="32" spans="2:7" x14ac:dyDescent="0.25">
      <c r="B32" s="344">
        <f>GETPIVOTDATA("Employee name",'Vehicle Pivot'!$A$6)</f>
        <v>341</v>
      </c>
      <c r="C32" s="344"/>
      <c r="D32" s="344"/>
      <c r="F32">
        <v>349</v>
      </c>
      <c r="G32">
        <v>24</v>
      </c>
    </row>
    <row r="33" spans="2:4" hidden="1" x14ac:dyDescent="0.25">
      <c r="B33" s="321" t="s">
        <v>3125</v>
      </c>
      <c r="C33" s="321"/>
      <c r="D33" s="321"/>
    </row>
    <row r="34" spans="2:4" hidden="1" x14ac:dyDescent="0.25">
      <c r="B34" s="344">
        <f>GETPIVOTDATA("Employee Name",'Vehicle Survey Pivot'!$L$4)</f>
        <v>135</v>
      </c>
      <c r="C34" s="344"/>
      <c r="D34" s="344"/>
    </row>
  </sheetData>
  <autoFilter ref="B2:G21"/>
  <mergeCells count="12">
    <mergeCell ref="K1:O1"/>
    <mergeCell ref="B1:G1"/>
    <mergeCell ref="B33:D33"/>
    <mergeCell ref="B34:D34"/>
    <mergeCell ref="B32:D32"/>
    <mergeCell ref="B26:D26"/>
    <mergeCell ref="B27:D27"/>
    <mergeCell ref="B29:D29"/>
    <mergeCell ref="B31:D31"/>
    <mergeCell ref="B28:D28"/>
    <mergeCell ref="B30:D30"/>
    <mergeCell ref="B21:C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60"/>
  <sheetViews>
    <sheetView workbookViewId="0">
      <selection activeCell="J12" sqref="J12"/>
    </sheetView>
  </sheetViews>
  <sheetFormatPr defaultRowHeight="15" x14ac:dyDescent="0.25"/>
  <cols>
    <col min="3" max="3" width="22.28515625" bestFit="1" customWidth="1"/>
    <col min="4" max="4" width="9.140625" hidden="1" customWidth="1"/>
    <col min="7" max="7" width="0" hidden="1" customWidth="1"/>
    <col min="15" max="15" width="18.7109375" bestFit="1" customWidth="1"/>
    <col min="16" max="16" width="24.42578125" bestFit="1" customWidth="1"/>
    <col min="17" max="17" width="23.7109375" bestFit="1" customWidth="1"/>
    <col min="18" max="18" width="14.7109375" bestFit="1" customWidth="1"/>
    <col min="19" max="19" width="14.140625" bestFit="1" customWidth="1"/>
  </cols>
  <sheetData>
    <row r="3" spans="3:19" ht="19.5" customHeight="1" x14ac:dyDescent="0.25">
      <c r="C3" s="327" t="s">
        <v>1979</v>
      </c>
      <c r="D3" s="327"/>
      <c r="E3" s="327"/>
      <c r="F3" s="327"/>
      <c r="G3" s="327"/>
      <c r="J3" s="9"/>
      <c r="K3" s="10"/>
    </row>
    <row r="4" spans="3:19" ht="26.25" x14ac:dyDescent="0.25">
      <c r="C4" s="283" t="s">
        <v>3</v>
      </c>
      <c r="D4" s="284" t="s">
        <v>1894</v>
      </c>
      <c r="E4" s="91" t="s">
        <v>1895</v>
      </c>
      <c r="F4" s="91" t="s">
        <v>1896</v>
      </c>
      <c r="G4" s="228" t="s">
        <v>3124</v>
      </c>
      <c r="J4" s="9"/>
      <c r="K4" s="10"/>
      <c r="O4" s="348">
        <v>45173</v>
      </c>
      <c r="P4" s="347"/>
      <c r="Q4" s="347"/>
      <c r="R4" s="347"/>
      <c r="S4" s="347"/>
    </row>
    <row r="5" spans="3:19" x14ac:dyDescent="0.25">
      <c r="C5" s="292" t="s">
        <v>4172</v>
      </c>
      <c r="D5" s="292"/>
      <c r="E5" s="292">
        <f>_xlfn.IFNA(VLOOKUP(C5,' Onboarfing new piovt'!$L$7:$M$16,2,0),0)</f>
        <v>4</v>
      </c>
      <c r="F5" s="292">
        <f>_xlfn.IFNA(VLOOKUP(C5,'Vehicle Pivot'!$I$7:$J$16,2,0),0)</f>
        <v>0</v>
      </c>
      <c r="G5" s="292">
        <f>_xlfn.IFNA(VLOOKUP(C5,'Vehicle Survey Pivot'!$L$6:$M$9,2,0),0)</f>
        <v>0</v>
      </c>
      <c r="K5" s="10"/>
      <c r="O5" s="317" t="s">
        <v>211</v>
      </c>
      <c r="P5" s="317" t="s">
        <v>5127</v>
      </c>
      <c r="Q5" s="317" t="s">
        <v>5128</v>
      </c>
      <c r="R5" s="317" t="s">
        <v>5129</v>
      </c>
      <c r="S5" s="317" t="s">
        <v>5130</v>
      </c>
    </row>
    <row r="6" spans="3:19" s="286" customFormat="1" x14ac:dyDescent="0.25">
      <c r="C6" s="285" t="s">
        <v>1296</v>
      </c>
      <c r="D6" s="285"/>
      <c r="E6" s="285">
        <f>_xlfn.IFNA(VLOOKUP(C6,' Onboarfing new piovt'!$L$7:$M$16,2,0),0)</f>
        <v>0</v>
      </c>
      <c r="F6" s="285">
        <f>_xlfn.IFNA(VLOOKUP(C6,'Vehicle Pivot'!$I$7:$J$16,2,0),0)</f>
        <v>0</v>
      </c>
      <c r="G6" s="285"/>
      <c r="K6" s="10"/>
      <c r="O6" s="306" t="s">
        <v>1846</v>
      </c>
      <c r="P6" s="306"/>
      <c r="Q6" s="306"/>
      <c r="R6" s="306"/>
      <c r="S6" s="306"/>
    </row>
    <row r="7" spans="3:19" x14ac:dyDescent="0.25">
      <c r="C7" s="285" t="s">
        <v>3004</v>
      </c>
      <c r="D7" s="285">
        <f>_xlfn.IFNA(VLOOKUP(C7,'Survey Pivot'!$A$7:$B$8,2,0),0)</f>
        <v>0</v>
      </c>
      <c r="E7" s="285">
        <f>_xlfn.IFNA(VLOOKUP(C7,' Onboarfing new piovt'!$L$7:$M$16,2,0),0)</f>
        <v>0</v>
      </c>
      <c r="F7" s="285">
        <f>_xlfn.IFNA(VLOOKUP(C7,'Vehicle Pivot'!$I$7:$J$16,2,0),0)</f>
        <v>0</v>
      </c>
      <c r="G7" s="285">
        <f>_xlfn.IFNA(VLOOKUP(C7,'Vehicle Survey Pivot'!$L$6:$M$9,2,0),0)</f>
        <v>0</v>
      </c>
      <c r="K7" s="10"/>
      <c r="O7" s="306" t="s">
        <v>50</v>
      </c>
      <c r="P7" s="306"/>
      <c r="Q7" s="306"/>
      <c r="R7" s="306"/>
      <c r="S7" s="306"/>
    </row>
    <row r="8" spans="3:19" s="268" customFormat="1" x14ac:dyDescent="0.25">
      <c r="C8" s="285" t="s">
        <v>252</v>
      </c>
      <c r="D8" s="285">
        <f>_xlfn.IFNA(VLOOKUP(C8,'Survey Pivot'!$A$7:$B$8,2,0),0)</f>
        <v>0</v>
      </c>
      <c r="E8" s="285">
        <f>_xlfn.IFNA(VLOOKUP(C8,' Onboarfing new piovt'!$L$7:$M$16,2,0),0)</f>
        <v>0</v>
      </c>
      <c r="F8" s="285">
        <f>_xlfn.IFNA(VLOOKUP(C8,'Vehicle Pivot'!$I$7:$J$16,2,0),0)</f>
        <v>0</v>
      </c>
      <c r="G8" s="285"/>
      <c r="J8" s="9"/>
      <c r="K8" s="10"/>
      <c r="O8" s="306" t="s">
        <v>1985</v>
      </c>
      <c r="P8" s="306"/>
      <c r="Q8" s="306"/>
      <c r="R8" s="306"/>
      <c r="S8" s="306"/>
    </row>
    <row r="9" spans="3:19" x14ac:dyDescent="0.25">
      <c r="C9" s="285" t="s">
        <v>4448</v>
      </c>
      <c r="D9" s="285"/>
      <c r="E9" s="285">
        <f>_xlfn.IFNA(VLOOKUP(C9,' Onboarfing new piovt'!$L$7:$M$16,2,0),0)</f>
        <v>0</v>
      </c>
      <c r="F9" s="285">
        <f>_xlfn.IFNA(VLOOKUP(C9,'Vehicle Pivot'!$I$7:$J$16,2,0),0)</f>
        <v>0</v>
      </c>
      <c r="G9" s="285">
        <f>_xlfn.IFNA(VLOOKUP(C9,'Vehicle Survey Pivot'!$L$6:$M$9,2,0),0)</f>
        <v>0</v>
      </c>
      <c r="J9" s="9"/>
      <c r="K9" s="10"/>
      <c r="O9" s="306" t="s">
        <v>5132</v>
      </c>
      <c r="P9" s="306"/>
      <c r="Q9" s="306"/>
      <c r="R9" s="306"/>
      <c r="S9" s="306"/>
    </row>
    <row r="10" spans="3:19" x14ac:dyDescent="0.25">
      <c r="C10" s="285" t="s">
        <v>2565</v>
      </c>
      <c r="D10" s="285">
        <f>_xlfn.IFNA(VLOOKUP(C10,'Survey Pivot'!$A$7:$B$8,2,0),0)</f>
        <v>0</v>
      </c>
      <c r="E10" s="285">
        <f>_xlfn.IFNA(VLOOKUP(C10,' Onboarfing new piovt'!$L$7:$M$16,2,0),0)</f>
        <v>0</v>
      </c>
      <c r="F10" s="285">
        <f>_xlfn.IFNA(VLOOKUP(C10,'Vehicle Pivot'!$I$7:$J$16,2,0),0)</f>
        <v>0</v>
      </c>
      <c r="G10" s="285">
        <f>_xlfn.IFNA(VLOOKUP(C10,'Vehicle Survey Pivot'!$L$6:$M$9,2,0),0)</f>
        <v>1</v>
      </c>
      <c r="J10" s="9"/>
      <c r="K10" s="10"/>
      <c r="L10" s="10"/>
      <c r="O10" s="306" t="s">
        <v>3158</v>
      </c>
      <c r="P10" s="306"/>
      <c r="Q10" s="306"/>
      <c r="R10" s="306"/>
      <c r="S10" s="306"/>
    </row>
    <row r="11" spans="3:19" s="268" customFormat="1" x14ac:dyDescent="0.25">
      <c r="C11" s="285" t="s">
        <v>231</v>
      </c>
      <c r="D11" s="285">
        <f>_xlfn.IFNA(VLOOKUP(C11,'Survey Pivot'!$A$7:$B$8,2,0),0)</f>
        <v>0</v>
      </c>
      <c r="E11" s="285">
        <f>_xlfn.IFNA(VLOOKUP(C11,' Onboarfing new piovt'!$L$7:$M$16,2,0),0)</f>
        <v>0</v>
      </c>
      <c r="F11" s="285">
        <f>_xlfn.IFNA(VLOOKUP(C11,'Vehicle Pivot'!$I$7:$J$16,2,0),0)</f>
        <v>1</v>
      </c>
      <c r="G11" s="285"/>
      <c r="J11" s="9"/>
      <c r="K11" s="10"/>
      <c r="L11" s="10"/>
      <c r="O11" s="306" t="s">
        <v>3263</v>
      </c>
      <c r="P11" s="306"/>
      <c r="Q11" s="306"/>
      <c r="R11" s="306"/>
      <c r="S11" s="306"/>
    </row>
    <row r="12" spans="3:19" x14ac:dyDescent="0.25">
      <c r="C12" s="285" t="s">
        <v>3552</v>
      </c>
      <c r="D12" s="285"/>
      <c r="E12" s="285">
        <f>_xlfn.IFNA(VLOOKUP(C12,' Onboarfing new piovt'!$L$7:$M$16,2,0),0)</f>
        <v>0</v>
      </c>
      <c r="F12" s="285">
        <f>_xlfn.IFNA(VLOOKUP(C12,'Vehicle Pivot'!$I$7:$J$16,2,0),0)</f>
        <v>0</v>
      </c>
      <c r="G12" s="285">
        <f>_xlfn.IFNA(VLOOKUP(C12,'Vehicle Survey Pivot'!$L$6:$M$9,2,0),0)</f>
        <v>0</v>
      </c>
      <c r="J12" s="9"/>
      <c r="K12" s="9"/>
      <c r="L12" s="10"/>
      <c r="O12" s="306" t="s">
        <v>3270</v>
      </c>
      <c r="P12" s="306"/>
      <c r="Q12" s="306"/>
      <c r="R12" s="306"/>
      <c r="S12" s="306"/>
    </row>
    <row r="13" spans="3:19" x14ac:dyDescent="0.25">
      <c r="C13" s="285" t="s">
        <v>122</v>
      </c>
      <c r="D13" s="285">
        <f>_xlfn.IFNA(VLOOKUP(C13,'Survey Pivot'!$A$7:$B$8,2,0),0)</f>
        <v>0</v>
      </c>
      <c r="E13" s="285">
        <f>_xlfn.IFNA(VLOOKUP(C13,' Onboarfing new piovt'!$L$7:$M$16,2,0),0)</f>
        <v>0</v>
      </c>
      <c r="F13" s="285">
        <f>_xlfn.IFNA(VLOOKUP(C13,'Vehicle Pivot'!$I$7:$J$16,2,0),0)</f>
        <v>6</v>
      </c>
      <c r="G13" s="285">
        <f>_xlfn.IFNA(VLOOKUP(C13,'Vehicle Survey Pivot'!$L$6:$M$9,2,0),0)</f>
        <v>0</v>
      </c>
      <c r="J13" s="9"/>
      <c r="K13" s="9"/>
      <c r="L13" s="10"/>
      <c r="O13" s="306"/>
      <c r="P13" s="306"/>
      <c r="Q13" s="306"/>
      <c r="R13" s="306"/>
      <c r="S13" s="306"/>
    </row>
    <row r="14" spans="3:19" s="264" customFormat="1" x14ac:dyDescent="0.25">
      <c r="C14" s="285" t="s">
        <v>129</v>
      </c>
      <c r="D14" s="285">
        <f>_xlfn.IFNA(VLOOKUP(C14,'Survey Pivot'!$A$7:$B$8,2,0),0)</f>
        <v>0</v>
      </c>
      <c r="E14" s="285">
        <f>_xlfn.IFNA(VLOOKUP(C14,' Onboarfing new piovt'!$L$7:$M$16,2,0),0)</f>
        <v>0</v>
      </c>
      <c r="F14" s="285">
        <f>_xlfn.IFNA(VLOOKUP(C14,'Vehicle Pivot'!$I$7:$J$16,2,0),0)</f>
        <v>2</v>
      </c>
      <c r="G14" s="285"/>
      <c r="K14" s="9"/>
      <c r="L14" s="10"/>
      <c r="O14" s="306"/>
      <c r="P14" s="306"/>
      <c r="Q14" s="306"/>
      <c r="R14" s="306"/>
      <c r="S14" s="306"/>
    </row>
    <row r="15" spans="3:19" s="272" customFormat="1" x14ac:dyDescent="0.25">
      <c r="C15" s="285" t="s">
        <v>2279</v>
      </c>
      <c r="D15" s="285"/>
      <c r="E15" s="285">
        <f>_xlfn.IFNA(VLOOKUP(C15,' Onboarfing new piovt'!$L$7:$M$16,2,0),0)</f>
        <v>0</v>
      </c>
      <c r="F15" s="285">
        <f>_xlfn.IFNA(VLOOKUP(C15,'Vehicle Pivot'!$I$7:$J$16,2,0),0)</f>
        <v>0</v>
      </c>
      <c r="G15" s="285"/>
      <c r="K15" s="9"/>
      <c r="L15" s="10"/>
      <c r="O15" s="306"/>
      <c r="P15" s="306"/>
      <c r="Q15" s="306"/>
      <c r="R15" s="306"/>
      <c r="S15" s="306"/>
    </row>
    <row r="16" spans="3:19" x14ac:dyDescent="0.25">
      <c r="C16" s="285" t="s">
        <v>140</v>
      </c>
      <c r="D16" s="285">
        <f>_xlfn.IFNA(VLOOKUP(C16,'Survey Pivot'!$A$7:$B$8,2,0),0)</f>
        <v>0</v>
      </c>
      <c r="E16" s="285">
        <f>_xlfn.IFNA(VLOOKUP(C16,' Onboarfing new piovt'!$L$7:$M$16,2,0),0)</f>
        <v>0</v>
      </c>
      <c r="F16" s="285">
        <f>_xlfn.IFNA(VLOOKUP(C16,'Vehicle Pivot'!$I$7:$J$16,2,0),0)</f>
        <v>0</v>
      </c>
      <c r="G16" s="285">
        <f>_xlfn.IFNA(VLOOKUP(C16,'Vehicle Survey Pivot'!$L$6:$M$9,2,0),0)</f>
        <v>0</v>
      </c>
      <c r="K16" s="9"/>
      <c r="L16" s="10"/>
      <c r="O16" s="306"/>
      <c r="P16" s="306"/>
      <c r="Q16" s="306"/>
      <c r="R16" s="306"/>
      <c r="S16" s="306"/>
    </row>
    <row r="17" spans="3:17" x14ac:dyDescent="0.25">
      <c r="C17" s="285" t="s">
        <v>1993</v>
      </c>
      <c r="D17" s="285">
        <f>_xlfn.IFNA(VLOOKUP(C17,'Survey Pivot'!$A$7:$B$8,2,0),0)</f>
        <v>0</v>
      </c>
      <c r="E17" s="285">
        <f>_xlfn.IFNA(VLOOKUP(C17,' Onboarfing new piovt'!$L$7:$M$16,2,0),0)</f>
        <v>0</v>
      </c>
      <c r="F17" s="285">
        <f>_xlfn.IFNA(VLOOKUP(C17,'Vehicle Pivot'!$I$7:$J$16,2,0),0)</f>
        <v>0</v>
      </c>
      <c r="G17" s="285">
        <f>_xlfn.IFNA(VLOOKUP(C17,'Vehicle Survey Pivot'!$L$6:$M$9,2,0),0)</f>
        <v>0</v>
      </c>
      <c r="I17" s="9"/>
      <c r="J17" s="10"/>
      <c r="K17" s="9"/>
      <c r="L17" s="10"/>
      <c r="P17" s="9"/>
      <c r="Q17" s="10"/>
    </row>
    <row r="18" spans="3:17" s="229" customFormat="1" x14ac:dyDescent="0.25">
      <c r="C18" s="285" t="s">
        <v>3645</v>
      </c>
      <c r="D18" s="285"/>
      <c r="E18" s="285">
        <f>_xlfn.IFNA(VLOOKUP(C18,' Onboarfing new piovt'!$L$7:$M$16,2,0),0)</f>
        <v>0</v>
      </c>
      <c r="F18" s="285">
        <f>_xlfn.IFNA(VLOOKUP(C18,'Vehicle Pivot'!$I$7:$J$16,2,0),0)</f>
        <v>0</v>
      </c>
      <c r="G18" s="285"/>
      <c r="I18" s="9"/>
      <c r="J18" s="10"/>
      <c r="K18" s="9"/>
      <c r="L18" s="10"/>
      <c r="P18" s="9"/>
      <c r="Q18" s="10"/>
    </row>
    <row r="19" spans="3:17" x14ac:dyDescent="0.25">
      <c r="C19" s="285" t="s">
        <v>296</v>
      </c>
      <c r="D19" s="285"/>
      <c r="E19" s="285">
        <f>_xlfn.IFNA(VLOOKUP(C19,' Onboarfing new piovt'!$L$7:$M$16,2,0),0)</f>
        <v>0</v>
      </c>
      <c r="F19" s="285">
        <f>_xlfn.IFNA(VLOOKUP(C19,'Vehicle Pivot'!$I$7:$J$16,2,0),0)</f>
        <v>0</v>
      </c>
      <c r="G19" s="285">
        <f>_xlfn.IFNA(VLOOKUP(C19,'Vehicle Survey Pivot'!$L$6:$M$9,2,0),0)</f>
        <v>0</v>
      </c>
      <c r="I19" s="9"/>
      <c r="J19" s="10"/>
      <c r="K19" s="9"/>
      <c r="L19" s="10"/>
      <c r="P19" s="9"/>
      <c r="Q19" s="10"/>
    </row>
    <row r="20" spans="3:17" s="251" customFormat="1" x14ac:dyDescent="0.25">
      <c r="C20" s="285" t="s">
        <v>3958</v>
      </c>
      <c r="D20" s="285"/>
      <c r="E20" s="285">
        <f>_xlfn.IFNA(VLOOKUP(C20,' Onboarfing new piovt'!$L$7:$M$16,2,0),0)</f>
        <v>0</v>
      </c>
      <c r="F20" s="285">
        <f>_xlfn.IFNA(VLOOKUP(C20,'Vehicle Pivot'!$I$7:$J$16,2,0),0)</f>
        <v>0</v>
      </c>
      <c r="G20" s="285"/>
      <c r="I20" s="9"/>
      <c r="J20" s="10"/>
      <c r="K20" s="9"/>
      <c r="L20" s="10"/>
      <c r="P20" s="9"/>
      <c r="Q20" s="10"/>
    </row>
    <row r="21" spans="3:17" s="251" customFormat="1" x14ac:dyDescent="0.25">
      <c r="C21" s="285" t="s">
        <v>74</v>
      </c>
      <c r="D21" s="285">
        <f>_xlfn.IFNA(VLOOKUP(C21,'Survey Pivot'!$A$7:$B$8,2,0),0)</f>
        <v>0</v>
      </c>
      <c r="E21" s="285">
        <f>_xlfn.IFNA(VLOOKUP(C21,' Onboarfing new piovt'!$L$7:$M$16,2,0),0)</f>
        <v>0</v>
      </c>
      <c r="F21" s="285">
        <f>_xlfn.IFNA(VLOOKUP(C21,'Vehicle Pivot'!$I$7:$J$16,2,0),0)</f>
        <v>0</v>
      </c>
      <c r="G21" s="285"/>
      <c r="I21" s="9"/>
      <c r="J21" s="10"/>
      <c r="K21" s="9"/>
      <c r="L21" s="10"/>
      <c r="P21" s="9"/>
      <c r="Q21" s="10"/>
    </row>
    <row r="22" spans="3:17" s="286" customFormat="1" x14ac:dyDescent="0.25">
      <c r="C22" s="285" t="s">
        <v>4521</v>
      </c>
      <c r="D22" s="285"/>
      <c r="E22" s="285">
        <f>_xlfn.IFNA(VLOOKUP(C22,' Onboarfing new piovt'!$L$7:$M$16,2,0),0)</f>
        <v>0</v>
      </c>
      <c r="F22" s="285">
        <f>_xlfn.IFNA(VLOOKUP(C22,'Vehicle Pivot'!$I$7:$J$16,2,0),0)</f>
        <v>0</v>
      </c>
      <c r="G22" s="285"/>
      <c r="I22" s="9"/>
      <c r="J22" s="10"/>
      <c r="K22" s="9"/>
      <c r="L22" s="10"/>
      <c r="P22" s="9"/>
      <c r="Q22" s="10"/>
    </row>
    <row r="23" spans="3:17" s="286" customFormat="1" x14ac:dyDescent="0.25">
      <c r="C23" s="285" t="s">
        <v>4510</v>
      </c>
      <c r="D23" s="285"/>
      <c r="E23" s="285">
        <f>_xlfn.IFNA(VLOOKUP(C23,' Onboarfing new piovt'!$L$7:$M$16,2,0),0)</f>
        <v>0</v>
      </c>
      <c r="F23" s="285">
        <f>_xlfn.IFNA(VLOOKUP(C23,'Vehicle Pivot'!$I$7:$J$16,2,0),0)</f>
        <v>0</v>
      </c>
      <c r="G23" s="285"/>
      <c r="I23" s="9"/>
      <c r="J23" s="10"/>
      <c r="K23" s="9"/>
      <c r="L23" s="10"/>
      <c r="P23" s="9"/>
      <c r="Q23" s="10"/>
    </row>
    <row r="24" spans="3:17" s="290" customFormat="1" x14ac:dyDescent="0.25">
      <c r="C24" s="285" t="s">
        <v>97</v>
      </c>
      <c r="D24" s="285">
        <f>_xlfn.IFNA(VLOOKUP(C24,'Survey Pivot'!$A$7:$B$8,2,0),0)</f>
        <v>0</v>
      </c>
      <c r="E24" s="285">
        <f>_xlfn.IFNA(VLOOKUP(C24,' Onboarfing new piovt'!$L$7:$M$16,2,0),0)</f>
        <v>0</v>
      </c>
      <c r="F24" s="285">
        <f>_xlfn.IFNA(VLOOKUP(C24,'Vehicle Pivot'!$I$7:$J$16,2,0),0)</f>
        <v>0</v>
      </c>
      <c r="G24" s="285"/>
      <c r="P24" s="9"/>
      <c r="Q24" s="10"/>
    </row>
    <row r="25" spans="3:17" x14ac:dyDescent="0.25">
      <c r="C25" s="285" t="s">
        <v>1903</v>
      </c>
      <c r="D25" s="285"/>
      <c r="E25" s="285">
        <f>_xlfn.IFNA(VLOOKUP(C25,' Onboarfing new piovt'!$L$7:$M$16,2,0),0)</f>
        <v>0</v>
      </c>
      <c r="F25" s="285">
        <f>_xlfn.IFNA(VLOOKUP(C25,'Vehicle Pivot'!$I$7:$J$16,2,0),0)</f>
        <v>0</v>
      </c>
      <c r="G25" s="285">
        <f>_xlfn.IFNA(VLOOKUP(C25,'Vehicle Survey Pivot'!$L$6:$M$9,2,0),0)</f>
        <v>0</v>
      </c>
      <c r="P25" s="9"/>
      <c r="Q25" s="10"/>
    </row>
    <row r="26" spans="3:17" x14ac:dyDescent="0.25">
      <c r="C26" s="291" t="s">
        <v>1897</v>
      </c>
      <c r="D26" s="50">
        <f>SUM(D5:D25)</f>
        <v>0</v>
      </c>
      <c r="E26" s="50">
        <f>SUM(E5:E25)</f>
        <v>4</v>
      </c>
      <c r="F26" s="50">
        <f>SUM(F5:F25)</f>
        <v>9</v>
      </c>
      <c r="G26" s="50">
        <f>SUM(G5:G25)</f>
        <v>1</v>
      </c>
      <c r="P26" s="9"/>
      <c r="Q26" s="10"/>
    </row>
    <row r="27" spans="3:17" x14ac:dyDescent="0.25">
      <c r="P27" s="9"/>
      <c r="Q27" s="10"/>
    </row>
    <row r="28" spans="3:17" x14ac:dyDescent="0.25">
      <c r="L28" s="9"/>
      <c r="M28" s="10"/>
      <c r="P28" s="9"/>
      <c r="Q28" s="10"/>
    </row>
    <row r="29" spans="3:17" x14ac:dyDescent="0.25">
      <c r="L29" s="9"/>
      <c r="M29" s="10"/>
      <c r="P29" s="9"/>
      <c r="Q29" s="10"/>
    </row>
    <row r="30" spans="3:17" x14ac:dyDescent="0.25">
      <c r="L30" s="9"/>
      <c r="M30" s="10"/>
    </row>
    <row r="31" spans="3:17" x14ac:dyDescent="0.25">
      <c r="L31" s="9"/>
      <c r="M31" s="10"/>
    </row>
    <row r="32" spans="3:17" x14ac:dyDescent="0.25">
      <c r="L32" s="9"/>
      <c r="M32" s="10"/>
    </row>
    <row r="33" spans="12:19" x14ac:dyDescent="0.25">
      <c r="L33" s="9"/>
      <c r="M33" s="10"/>
      <c r="O33" s="347" t="s">
        <v>5131</v>
      </c>
      <c r="P33" s="347"/>
      <c r="Q33" s="347"/>
      <c r="R33" s="347"/>
      <c r="S33" s="347"/>
    </row>
    <row r="34" spans="12:19" x14ac:dyDescent="0.25">
      <c r="L34" s="9"/>
      <c r="M34" s="10"/>
      <c r="O34" s="317" t="s">
        <v>211</v>
      </c>
      <c r="P34" s="317" t="s">
        <v>5127</v>
      </c>
      <c r="Q34" s="317" t="s">
        <v>5128</v>
      </c>
      <c r="R34" s="317" t="s">
        <v>5129</v>
      </c>
      <c r="S34" s="317" t="s">
        <v>5130</v>
      </c>
    </row>
    <row r="35" spans="12:19" x14ac:dyDescent="0.25">
      <c r="O35" s="306" t="s">
        <v>3615</v>
      </c>
      <c r="P35" s="306">
        <v>0</v>
      </c>
      <c r="Q35" s="306">
        <v>57</v>
      </c>
      <c r="R35" s="306">
        <v>0</v>
      </c>
      <c r="S35" s="306">
        <v>0</v>
      </c>
    </row>
    <row r="36" spans="12:19" x14ac:dyDescent="0.25">
      <c r="O36" s="306" t="s">
        <v>2594</v>
      </c>
      <c r="P36" s="306">
        <v>0</v>
      </c>
      <c r="Q36" s="306">
        <v>44</v>
      </c>
      <c r="R36" s="306">
        <v>10</v>
      </c>
      <c r="S36" s="306">
        <v>0</v>
      </c>
    </row>
    <row r="37" spans="12:19" x14ac:dyDescent="0.25">
      <c r="O37" s="306" t="s">
        <v>3381</v>
      </c>
      <c r="P37" s="306">
        <v>0</v>
      </c>
      <c r="Q37" s="306">
        <v>40</v>
      </c>
      <c r="R37" s="306">
        <v>15</v>
      </c>
      <c r="S37" s="306">
        <v>0</v>
      </c>
    </row>
    <row r="38" spans="12:19" x14ac:dyDescent="0.25">
      <c r="O38" s="306" t="s">
        <v>3158</v>
      </c>
      <c r="P38" s="306">
        <v>0</v>
      </c>
      <c r="Q38" s="306">
        <v>18</v>
      </c>
      <c r="R38" s="306">
        <v>0</v>
      </c>
      <c r="S38" s="306">
        <v>0</v>
      </c>
    </row>
    <row r="39" spans="12:19" x14ac:dyDescent="0.25">
      <c r="O39" s="306" t="s">
        <v>3263</v>
      </c>
      <c r="P39" s="306">
        <v>2</v>
      </c>
      <c r="Q39" s="306">
        <v>12</v>
      </c>
      <c r="R39" s="306">
        <v>53</v>
      </c>
      <c r="S39" s="306">
        <v>0</v>
      </c>
    </row>
    <row r="40" spans="12:19" x14ac:dyDescent="0.25">
      <c r="O40" s="306" t="s">
        <v>3270</v>
      </c>
      <c r="P40" s="306">
        <v>0</v>
      </c>
      <c r="Q40" s="306">
        <v>11</v>
      </c>
      <c r="R40" s="306">
        <v>32</v>
      </c>
      <c r="S40" s="306">
        <v>0</v>
      </c>
    </row>
    <row r="41" spans="12:19" x14ac:dyDescent="0.25">
      <c r="O41" s="306" t="s">
        <v>1846</v>
      </c>
      <c r="P41" s="306">
        <v>12</v>
      </c>
      <c r="Q41" s="306">
        <v>4</v>
      </c>
      <c r="R41" s="306">
        <v>0</v>
      </c>
      <c r="S41" s="306">
        <v>0</v>
      </c>
    </row>
    <row r="42" spans="12:19" x14ac:dyDescent="0.25">
      <c r="O42" s="306" t="s">
        <v>196</v>
      </c>
      <c r="P42" s="306">
        <v>1</v>
      </c>
      <c r="Q42" s="306">
        <v>2</v>
      </c>
      <c r="R42" s="306">
        <v>0</v>
      </c>
      <c r="S42" s="306">
        <v>0</v>
      </c>
    </row>
    <row r="43" spans="12:19" x14ac:dyDescent="0.25">
      <c r="O43" s="306" t="s">
        <v>253</v>
      </c>
      <c r="P43" s="306">
        <v>6</v>
      </c>
      <c r="Q43" s="306">
        <v>2</v>
      </c>
      <c r="R43" s="306">
        <v>0</v>
      </c>
      <c r="S43" s="306">
        <v>0</v>
      </c>
    </row>
    <row r="44" spans="12:19" x14ac:dyDescent="0.25">
      <c r="O44" s="306" t="s">
        <v>1985</v>
      </c>
      <c r="P44" s="306">
        <v>1</v>
      </c>
      <c r="Q44" s="306">
        <v>0</v>
      </c>
      <c r="R44" s="306">
        <v>0</v>
      </c>
      <c r="S44" s="306">
        <v>0</v>
      </c>
    </row>
    <row r="45" spans="12:19" s="307" customFormat="1" x14ac:dyDescent="0.25">
      <c r="O45" s="306" t="s">
        <v>3333</v>
      </c>
      <c r="P45" s="306">
        <v>3</v>
      </c>
      <c r="Q45" s="306">
        <v>0</v>
      </c>
      <c r="R45" s="306">
        <v>0</v>
      </c>
      <c r="S45" s="306">
        <v>0</v>
      </c>
    </row>
    <row r="46" spans="12:19" x14ac:dyDescent="0.25">
      <c r="O46" s="9"/>
    </row>
    <row r="47" spans="12:19" x14ac:dyDescent="0.25">
      <c r="O47" s="9"/>
      <c r="P47" s="10"/>
    </row>
    <row r="48" spans="12:19" x14ac:dyDescent="0.25">
      <c r="O48" s="9"/>
      <c r="P48" s="10"/>
    </row>
    <row r="49" spans="15:16" x14ac:dyDescent="0.25">
      <c r="O49" s="9"/>
      <c r="P49" s="10"/>
    </row>
    <row r="50" spans="15:16" x14ac:dyDescent="0.25">
      <c r="O50" s="9"/>
      <c r="P50" s="10"/>
    </row>
    <row r="51" spans="15:16" x14ac:dyDescent="0.25">
      <c r="O51" s="9"/>
      <c r="P51" s="10"/>
    </row>
    <row r="52" spans="15:16" x14ac:dyDescent="0.25">
      <c r="O52" s="9"/>
      <c r="P52" s="10"/>
    </row>
    <row r="53" spans="15:16" x14ac:dyDescent="0.25">
      <c r="O53" s="9"/>
      <c r="P53" s="10"/>
    </row>
    <row r="54" spans="15:16" x14ac:dyDescent="0.25">
      <c r="O54" s="9"/>
      <c r="P54" s="10"/>
    </row>
    <row r="55" spans="15:16" x14ac:dyDescent="0.25">
      <c r="O55" s="9"/>
      <c r="P55" s="10"/>
    </row>
    <row r="56" spans="15:16" x14ac:dyDescent="0.25">
      <c r="O56" s="9"/>
      <c r="P56" s="10"/>
    </row>
    <row r="57" spans="15:16" x14ac:dyDescent="0.25">
      <c r="O57" s="9"/>
      <c r="P57" s="10"/>
    </row>
    <row r="58" spans="15:16" x14ac:dyDescent="0.25">
      <c r="O58" s="9"/>
      <c r="P58" s="10"/>
    </row>
    <row r="59" spans="15:16" x14ac:dyDescent="0.25">
      <c r="O59" s="9"/>
      <c r="P59" s="10"/>
    </row>
    <row r="60" spans="15:16" x14ac:dyDescent="0.25">
      <c r="O60" s="9"/>
      <c r="P60" s="10"/>
    </row>
  </sheetData>
  <sortState ref="O35:S45">
    <sortCondition descending="1" ref="Q35:Q45"/>
  </sortState>
  <mergeCells count="3">
    <mergeCell ref="C3:G3"/>
    <mergeCell ref="O33:S33"/>
    <mergeCell ref="O4:S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opLeftCell="E1" workbookViewId="0">
      <selection activeCell="J9" sqref="J9"/>
    </sheetView>
  </sheetViews>
  <sheetFormatPr defaultRowHeight="15" x14ac:dyDescent="0.25"/>
  <cols>
    <col min="1" max="1" width="18.85546875" bestFit="1" customWidth="1"/>
    <col min="2" max="2" width="21.7109375" customWidth="1"/>
    <col min="3" max="3" width="48.7109375" customWidth="1"/>
    <col min="7" max="7" width="5.28515625" customWidth="1"/>
    <col min="8" max="8" width="16.42578125" bestFit="1" customWidth="1"/>
    <col min="9" max="9" width="8.42578125" customWidth="1"/>
    <col min="10" max="10" width="15.42578125" bestFit="1" customWidth="1"/>
    <col min="11" max="11" width="11.7109375" bestFit="1" customWidth="1"/>
    <col min="12" max="12" width="4.5703125" customWidth="1"/>
    <col min="13" max="13" width="10.140625" customWidth="1"/>
  </cols>
  <sheetData>
    <row r="1" spans="1:15" x14ac:dyDescent="0.25">
      <c r="A1" s="305" t="s">
        <v>1</v>
      </c>
      <c r="B1" s="307" t="s">
        <v>194</v>
      </c>
    </row>
    <row r="2" spans="1:15" x14ac:dyDescent="0.25">
      <c r="A2" s="305" t="s">
        <v>2</v>
      </c>
      <c r="B2" s="307" t="s">
        <v>194</v>
      </c>
      <c r="K2" s="11">
        <v>45047</v>
      </c>
      <c r="M2" t="s">
        <v>201</v>
      </c>
    </row>
    <row r="3" spans="1:15" x14ac:dyDescent="0.25">
      <c r="K3" s="11">
        <v>45076</v>
      </c>
      <c r="M3">
        <v>30</v>
      </c>
    </row>
    <row r="4" spans="1:15" x14ac:dyDescent="0.25">
      <c r="A4" s="305" t="s">
        <v>195</v>
      </c>
      <c r="B4" s="307" t="s">
        <v>199</v>
      </c>
      <c r="C4" s="307" t="s">
        <v>200</v>
      </c>
      <c r="K4" s="10">
        <f>K3-K2</f>
        <v>29</v>
      </c>
      <c r="L4">
        <v>26</v>
      </c>
    </row>
    <row r="5" spans="1:15" x14ac:dyDescent="0.25">
      <c r="A5" s="9" t="s">
        <v>50</v>
      </c>
      <c r="B5" s="10">
        <v>66</v>
      </c>
      <c r="C5" s="10">
        <v>22540</v>
      </c>
    </row>
    <row r="6" spans="1:15" x14ac:dyDescent="0.25">
      <c r="A6" s="9" t="s">
        <v>196</v>
      </c>
      <c r="B6" s="10">
        <v>76</v>
      </c>
      <c r="C6" s="10">
        <v>42080</v>
      </c>
    </row>
    <row r="7" spans="1:15" x14ac:dyDescent="0.25">
      <c r="A7" s="9" t="s">
        <v>197</v>
      </c>
      <c r="B7" s="10"/>
      <c r="C7" s="10"/>
      <c r="G7" s="321" t="s">
        <v>208</v>
      </c>
      <c r="H7" s="321"/>
      <c r="I7" s="321"/>
      <c r="J7" s="321"/>
      <c r="K7" s="321"/>
      <c r="L7" s="321"/>
      <c r="M7" s="321"/>
      <c r="O7" t="s">
        <v>220</v>
      </c>
    </row>
    <row r="8" spans="1:15" x14ac:dyDescent="0.25">
      <c r="A8" s="9" t="s">
        <v>253</v>
      </c>
      <c r="B8" s="10">
        <v>36</v>
      </c>
      <c r="C8" s="10">
        <v>6506</v>
      </c>
      <c r="G8" s="15" t="s">
        <v>203</v>
      </c>
      <c r="H8" s="15" t="s">
        <v>202</v>
      </c>
      <c r="I8" s="15" t="s">
        <v>204</v>
      </c>
      <c r="J8" s="15" t="s">
        <v>209</v>
      </c>
      <c r="K8" s="15" t="s">
        <v>205</v>
      </c>
      <c r="L8" s="15" t="s">
        <v>206</v>
      </c>
      <c r="M8" s="15" t="s">
        <v>207</v>
      </c>
      <c r="O8" t="s">
        <v>219</v>
      </c>
    </row>
    <row r="9" spans="1:15" x14ac:dyDescent="0.25">
      <c r="A9" s="9" t="s">
        <v>1846</v>
      </c>
      <c r="B9" s="10">
        <v>91</v>
      </c>
      <c r="C9" s="10">
        <v>35165</v>
      </c>
      <c r="G9" s="6">
        <f>RANK(K9,$K$9:$K$12,0)</f>
        <v>2</v>
      </c>
      <c r="H9" s="6" t="s">
        <v>50</v>
      </c>
      <c r="I9" s="6" t="s">
        <v>25</v>
      </c>
      <c r="J9" s="6">
        <v>50000</v>
      </c>
      <c r="K9" s="6">
        <f>_xlfn.IFNA(VLOOKUP(H9,$A$5:$C$8,3,0),0)</f>
        <v>22540</v>
      </c>
      <c r="L9" s="13">
        <f>IFERROR(K9/J9,0)</f>
        <v>0.45079999999999998</v>
      </c>
      <c r="M9" s="14">
        <f>(K9/$K$4)*($M$3-$K$4)+K9</f>
        <v>23317.241379310344</v>
      </c>
      <c r="N9" s="12"/>
    </row>
    <row r="10" spans="1:15" x14ac:dyDescent="0.25">
      <c r="A10" s="9" t="s">
        <v>310</v>
      </c>
      <c r="B10" s="10">
        <v>166</v>
      </c>
      <c r="C10" s="10">
        <v>108550</v>
      </c>
      <c r="G10" s="6">
        <f t="shared" ref="G10:G12" si="0">RANK(K10,$K$9:$K$12,0)</f>
        <v>3</v>
      </c>
      <c r="H10" s="6" t="s">
        <v>172</v>
      </c>
      <c r="I10" s="6" t="s">
        <v>25</v>
      </c>
      <c r="J10" s="6">
        <v>50000</v>
      </c>
      <c r="K10" s="6">
        <f t="shared" ref="K10:K12" si="1">_xlfn.IFNA(VLOOKUP(H10,$A$5:$C$8,3,0),0)</f>
        <v>0</v>
      </c>
      <c r="L10" s="13">
        <f t="shared" ref="L10:L12" si="2">IFERROR(K10/J10,0)</f>
        <v>0</v>
      </c>
      <c r="M10" s="14">
        <f t="shared" ref="M10:M12" si="3">(K10/$K$4)*($M$3-$K$4)+K10</f>
        <v>0</v>
      </c>
      <c r="N10" s="12"/>
    </row>
    <row r="11" spans="1:15" x14ac:dyDescent="0.25">
      <c r="A11" s="9" t="s">
        <v>1985</v>
      </c>
      <c r="B11" s="10">
        <v>24</v>
      </c>
      <c r="C11" s="10">
        <v>50900</v>
      </c>
      <c r="G11" s="6">
        <f t="shared" si="0"/>
        <v>1</v>
      </c>
      <c r="H11" s="6" t="s">
        <v>196</v>
      </c>
      <c r="I11" s="6" t="s">
        <v>25</v>
      </c>
      <c r="J11" s="6">
        <v>50000</v>
      </c>
      <c r="K11" s="6">
        <f t="shared" si="1"/>
        <v>42080</v>
      </c>
      <c r="L11" s="13">
        <f t="shared" si="2"/>
        <v>0.84160000000000001</v>
      </c>
      <c r="M11" s="14">
        <f t="shared" si="3"/>
        <v>43531.034482758623</v>
      </c>
      <c r="N11" s="12"/>
    </row>
    <row r="12" spans="1:15" x14ac:dyDescent="0.25">
      <c r="A12" s="9" t="s">
        <v>2837</v>
      </c>
      <c r="B12" s="10">
        <v>7</v>
      </c>
      <c r="C12" s="10">
        <v>750</v>
      </c>
      <c r="G12" s="6">
        <f t="shared" si="0"/>
        <v>3</v>
      </c>
      <c r="H12" s="6" t="s">
        <v>125</v>
      </c>
      <c r="I12" s="6" t="s">
        <v>25</v>
      </c>
      <c r="J12" s="6">
        <v>50000</v>
      </c>
      <c r="K12" s="6">
        <f t="shared" si="1"/>
        <v>0</v>
      </c>
      <c r="L12" s="13">
        <f t="shared" si="2"/>
        <v>0</v>
      </c>
      <c r="M12" s="14">
        <f t="shared" si="3"/>
        <v>0</v>
      </c>
      <c r="N12" s="12"/>
    </row>
    <row r="13" spans="1:15" x14ac:dyDescent="0.25">
      <c r="A13" s="9" t="s">
        <v>3333</v>
      </c>
      <c r="B13" s="10">
        <v>6</v>
      </c>
      <c r="C13" s="10">
        <v>1100</v>
      </c>
    </row>
    <row r="14" spans="1:15" x14ac:dyDescent="0.25">
      <c r="A14" s="9" t="s">
        <v>198</v>
      </c>
      <c r="B14" s="10">
        <v>472</v>
      </c>
      <c r="C14" s="10">
        <v>267591</v>
      </c>
    </row>
  </sheetData>
  <mergeCells count="1">
    <mergeCell ref="G7:M7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E8" sqref="E8"/>
    </sheetView>
  </sheetViews>
  <sheetFormatPr defaultRowHeight="15" x14ac:dyDescent="0.25"/>
  <cols>
    <col min="1" max="1" width="5.28515625" customWidth="1"/>
    <col min="2" max="2" width="16.42578125" bestFit="1" customWidth="1"/>
    <col min="3" max="3" width="14.7109375" bestFit="1" customWidth="1"/>
    <col min="4" max="4" width="12.85546875" bestFit="1" customWidth="1"/>
    <col min="5" max="5" width="16.28515625" bestFit="1" customWidth="1"/>
    <col min="6" max="6" width="16.28515625" customWidth="1"/>
    <col min="7" max="7" width="10.140625" customWidth="1"/>
    <col min="8" max="8" width="18.42578125" bestFit="1" customWidth="1"/>
    <col min="13" max="13" width="14.42578125" customWidth="1"/>
    <col min="15" max="15" width="15.42578125" bestFit="1" customWidth="1"/>
  </cols>
  <sheetData>
    <row r="1" spans="1:18" x14ac:dyDescent="0.25">
      <c r="G1" s="11">
        <v>45108</v>
      </c>
      <c r="H1" t="s">
        <v>238</v>
      </c>
      <c r="J1" t="s">
        <v>239</v>
      </c>
      <c r="O1" t="s">
        <v>240</v>
      </c>
      <c r="P1" t="s">
        <v>237</v>
      </c>
    </row>
    <row r="2" spans="1:18" x14ac:dyDescent="0.25">
      <c r="G2" s="11">
        <f ca="1">TODAY()</f>
        <v>45600</v>
      </c>
      <c r="H2">
        <v>27</v>
      </c>
      <c r="J2">
        <v>31</v>
      </c>
      <c r="O2" t="s">
        <v>207</v>
      </c>
      <c r="P2" t="s">
        <v>241</v>
      </c>
    </row>
    <row r="3" spans="1:18" x14ac:dyDescent="0.25">
      <c r="G3">
        <f ca="1">G2-G1</f>
        <v>492</v>
      </c>
      <c r="I3">
        <f>H2-J2</f>
        <v>-4</v>
      </c>
      <c r="O3" t="s">
        <v>242</v>
      </c>
      <c r="P3" t="s">
        <v>243</v>
      </c>
    </row>
    <row r="4" spans="1:18" x14ac:dyDescent="0.25">
      <c r="O4" t="s">
        <v>203</v>
      </c>
      <c r="P4" t="s">
        <v>244</v>
      </c>
    </row>
    <row r="6" spans="1:18" x14ac:dyDescent="0.25">
      <c r="A6" s="77" t="s">
        <v>203</v>
      </c>
      <c r="B6" s="77" t="s">
        <v>211</v>
      </c>
      <c r="C6" s="77" t="s">
        <v>327</v>
      </c>
      <c r="D6" s="77" t="s">
        <v>223</v>
      </c>
      <c r="E6" s="77" t="s">
        <v>236</v>
      </c>
      <c r="F6" s="70"/>
      <c r="G6" s="53" t="s">
        <v>207</v>
      </c>
      <c r="H6" s="53" t="s">
        <v>287</v>
      </c>
      <c r="I6" s="51"/>
      <c r="J6" s="49"/>
      <c r="K6" s="41"/>
      <c r="O6" s="47" t="s">
        <v>283</v>
      </c>
      <c r="P6" s="47" t="s">
        <v>284</v>
      </c>
      <c r="Q6" s="47" t="s">
        <v>285</v>
      </c>
    </row>
    <row r="7" spans="1:18" x14ac:dyDescent="0.25">
      <c r="A7" s="90">
        <f>RANK(D7,$D$7:$D$11,0)</f>
        <v>1</v>
      </c>
      <c r="B7" s="90" t="s">
        <v>50</v>
      </c>
      <c r="C7" s="93">
        <v>15000</v>
      </c>
      <c r="D7" s="90">
        <f>_xlfn.IFNA(VLOOKUP(B7,'Revenue Pivot |Day'!$A$5:$B$7,2,0),0)</f>
        <v>0</v>
      </c>
      <c r="E7" s="13">
        <f>IFERROR(D7/C7,0)</f>
        <v>0</v>
      </c>
      <c r="F7" s="13"/>
      <c r="G7" s="14">
        <f ca="1">(D7/$J$7)*($G$3-$H$2)+D7</f>
        <v>0</v>
      </c>
      <c r="H7" s="21">
        <f>D7-J7</f>
        <v>-60000</v>
      </c>
      <c r="J7" s="21">
        <v>60000</v>
      </c>
      <c r="O7" s="21">
        <v>60000</v>
      </c>
      <c r="P7" s="47">
        <f>O7/30</f>
        <v>2000</v>
      </c>
      <c r="Q7" s="47">
        <f>P7*7</f>
        <v>14000</v>
      </c>
    </row>
    <row r="8" spans="1:18" x14ac:dyDescent="0.25">
      <c r="A8" s="90">
        <f t="shared" ref="A8:A11" si="0">RANK(D8,$D$7:$D$11,0)</f>
        <v>1</v>
      </c>
      <c r="B8" s="90" t="s">
        <v>310</v>
      </c>
      <c r="C8" s="93">
        <v>15000</v>
      </c>
      <c r="D8" s="90">
        <f>_xlfn.IFNA(VLOOKUP(B8,'Revenue Pivot |Day'!$A$5:$B$7,2,0),0)</f>
        <v>0</v>
      </c>
      <c r="E8" s="13">
        <f t="shared" ref="E8:E12" si="1">IFERROR(D8/C8,0)</f>
        <v>0</v>
      </c>
      <c r="F8" s="13"/>
      <c r="G8" s="14">
        <f t="shared" ref="G8:G12" ca="1" si="2">(D8/$J$7)*($G$3-$H$2)+D8</f>
        <v>0</v>
      </c>
      <c r="H8" s="21">
        <f>D8-J8</f>
        <v>-100000</v>
      </c>
      <c r="I8" s="12"/>
      <c r="J8" s="21">
        <v>100000</v>
      </c>
      <c r="O8" s="21">
        <v>100000</v>
      </c>
      <c r="P8" s="47">
        <f t="shared" ref="P8:P11" si="3">O8/30</f>
        <v>3333.3333333333335</v>
      </c>
      <c r="Q8" s="47">
        <f t="shared" ref="Q8:Q11" si="4">P8*7</f>
        <v>23333.333333333336</v>
      </c>
    </row>
    <row r="9" spans="1:18" x14ac:dyDescent="0.25">
      <c r="A9" s="90">
        <f t="shared" si="0"/>
        <v>1</v>
      </c>
      <c r="B9" s="90" t="s">
        <v>1846</v>
      </c>
      <c r="C9" s="93">
        <v>15000</v>
      </c>
      <c r="D9" s="90">
        <f>_xlfn.IFNA(VLOOKUP(B9,'Revenue Pivot |Day'!$A$5:$B$7,2,0),0)</f>
        <v>0</v>
      </c>
      <c r="E9" s="13">
        <f t="shared" si="1"/>
        <v>0</v>
      </c>
      <c r="F9" s="13"/>
      <c r="G9" s="14">
        <f t="shared" ca="1" si="2"/>
        <v>0</v>
      </c>
      <c r="H9" s="21">
        <f>D9-J9</f>
        <v>-120000</v>
      </c>
      <c r="I9" s="12"/>
      <c r="J9" s="21">
        <v>120000</v>
      </c>
      <c r="O9" s="21">
        <v>120000</v>
      </c>
      <c r="P9" s="47">
        <f t="shared" si="3"/>
        <v>4000</v>
      </c>
      <c r="Q9" s="47">
        <f t="shared" si="4"/>
        <v>28000</v>
      </c>
    </row>
    <row r="10" spans="1:18" x14ac:dyDescent="0.25">
      <c r="A10" s="90">
        <f t="shared" si="0"/>
        <v>1</v>
      </c>
      <c r="B10" s="90" t="s">
        <v>196</v>
      </c>
      <c r="C10" s="93">
        <v>15000</v>
      </c>
      <c r="D10" s="90">
        <f>_xlfn.IFNA(VLOOKUP(B10,'Revenue Pivot |Day'!$A$5:$B$7,2,0),0)</f>
        <v>0</v>
      </c>
      <c r="E10" s="13">
        <f t="shared" si="1"/>
        <v>0</v>
      </c>
      <c r="F10" s="13"/>
      <c r="G10" s="14">
        <f t="shared" ca="1" si="2"/>
        <v>0</v>
      </c>
      <c r="H10" s="21">
        <f>D10-J10</f>
        <v>-50000</v>
      </c>
      <c r="I10" s="12"/>
      <c r="J10" s="21">
        <v>50000</v>
      </c>
      <c r="O10" s="21"/>
      <c r="P10" s="47"/>
      <c r="Q10" s="47"/>
    </row>
    <row r="11" spans="1:18" x14ac:dyDescent="0.25">
      <c r="A11" s="90">
        <f t="shared" si="0"/>
        <v>1</v>
      </c>
      <c r="B11" s="94" t="s">
        <v>253</v>
      </c>
      <c r="C11" s="93">
        <v>22500</v>
      </c>
      <c r="D11" s="90">
        <f>_xlfn.IFNA(VLOOKUP(B11,'Revenue Pivot |Day'!$A$5:$C$8,2,0),0)</f>
        <v>0</v>
      </c>
      <c r="E11" s="13">
        <f t="shared" si="1"/>
        <v>0</v>
      </c>
      <c r="F11" s="13"/>
      <c r="G11" s="14">
        <f t="shared" ca="1" si="2"/>
        <v>0</v>
      </c>
      <c r="H11" s="21">
        <f>D11-J11</f>
        <v>0</v>
      </c>
      <c r="I11" s="12"/>
      <c r="O11" s="21">
        <v>50000</v>
      </c>
      <c r="P11" s="47">
        <f t="shared" si="3"/>
        <v>1666.6666666666667</v>
      </c>
      <c r="Q11" s="47">
        <f t="shared" si="4"/>
        <v>11666.666666666668</v>
      </c>
    </row>
    <row r="12" spans="1:18" x14ac:dyDescent="0.25">
      <c r="A12" s="321" t="s">
        <v>282</v>
      </c>
      <c r="B12" s="321"/>
      <c r="C12" s="52">
        <f>SUM(C7:C11)</f>
        <v>82500</v>
      </c>
      <c r="D12" s="52">
        <f>SUM(D7:D11)</f>
        <v>0</v>
      </c>
      <c r="E12" s="62">
        <f t="shared" si="1"/>
        <v>0</v>
      </c>
      <c r="F12" s="62"/>
      <c r="G12" s="63">
        <f t="shared" ca="1" si="2"/>
        <v>0</v>
      </c>
      <c r="H12" s="52">
        <f>D12-C12</f>
        <v>-82500</v>
      </c>
      <c r="I12" s="44"/>
      <c r="O12" s="48" t="s">
        <v>286</v>
      </c>
      <c r="P12" s="48">
        <v>21130</v>
      </c>
      <c r="Q12" s="48">
        <f>SUM(Q7:Q11)</f>
        <v>77000</v>
      </c>
      <c r="R12">
        <f>Q12-P12</f>
        <v>55870</v>
      </c>
    </row>
    <row r="13" spans="1:18" x14ac:dyDescent="0.25">
      <c r="B13" s="46"/>
      <c r="C13" s="42"/>
      <c r="D13" s="42"/>
      <c r="E13" s="43"/>
      <c r="F13" s="43"/>
      <c r="G13" s="42"/>
      <c r="H13" s="44"/>
      <c r="I13" s="44"/>
    </row>
    <row r="14" spans="1:18" ht="15.75" thickBot="1" x14ac:dyDescent="0.3">
      <c r="B14" s="46"/>
      <c r="C14" s="42"/>
      <c r="D14" s="42"/>
      <c r="E14" s="43"/>
      <c r="F14" s="43"/>
      <c r="G14" s="42"/>
      <c r="H14" s="44"/>
      <c r="I14" s="44"/>
    </row>
    <row r="15" spans="1:18" ht="30.75" thickBot="1" x14ac:dyDescent="0.3">
      <c r="B15" s="59" t="s">
        <v>309</v>
      </c>
      <c r="C15" s="57">
        <v>22500</v>
      </c>
      <c r="D15" s="42"/>
      <c r="E15" s="43"/>
      <c r="F15" s="43"/>
      <c r="G15" s="42"/>
      <c r="H15" s="44"/>
      <c r="I15" s="44"/>
    </row>
    <row r="16" spans="1:18" ht="15.75" thickBot="1" x14ac:dyDescent="0.3">
      <c r="B16" s="60" t="s">
        <v>50</v>
      </c>
      <c r="C16" s="58">
        <v>15000</v>
      </c>
      <c r="I16" s="45"/>
    </row>
    <row r="17" spans="2:10" ht="15.75" thickBot="1" x14ac:dyDescent="0.3">
      <c r="B17" s="60" t="s">
        <v>310</v>
      </c>
      <c r="C17" s="58">
        <v>15000</v>
      </c>
      <c r="G17" s="45">
        <f>308870+D12</f>
        <v>308870</v>
      </c>
      <c r="I17" s="45"/>
    </row>
    <row r="18" spans="2:10" ht="15.75" thickBot="1" x14ac:dyDescent="0.3">
      <c r="B18" s="60" t="s">
        <v>311</v>
      </c>
      <c r="C18" s="58">
        <v>15000</v>
      </c>
      <c r="H18" s="30">
        <v>45122</v>
      </c>
    </row>
    <row r="19" spans="2:10" ht="15.75" thickBot="1" x14ac:dyDescent="0.3">
      <c r="B19" s="60" t="s">
        <v>196</v>
      </c>
      <c r="C19" s="58">
        <v>15000</v>
      </c>
      <c r="H19" s="30">
        <v>45138</v>
      </c>
    </row>
    <row r="20" spans="2:10" ht="15.75" thickBot="1" x14ac:dyDescent="0.3">
      <c r="B20" s="60" t="s">
        <v>253</v>
      </c>
      <c r="C20" s="58">
        <v>22500</v>
      </c>
      <c r="H20">
        <f>H19-H18</f>
        <v>16</v>
      </c>
      <c r="I20">
        <f>C15/H20</f>
        <v>1406.25</v>
      </c>
      <c r="J20">
        <f>I20*31</f>
        <v>43593.75</v>
      </c>
    </row>
    <row r="21" spans="2:10" x14ac:dyDescent="0.25">
      <c r="I21">
        <f>C16/H20</f>
        <v>937.5</v>
      </c>
      <c r="J21">
        <f t="shared" ref="J21:J25" si="5">I21*31</f>
        <v>29062.5</v>
      </c>
    </row>
    <row r="22" spans="2:10" x14ac:dyDescent="0.25">
      <c r="I22">
        <f>C17/H20</f>
        <v>937.5</v>
      </c>
      <c r="J22">
        <f t="shared" si="5"/>
        <v>29062.5</v>
      </c>
    </row>
    <row r="23" spans="2:10" x14ac:dyDescent="0.25">
      <c r="I23">
        <v>937.5</v>
      </c>
      <c r="J23">
        <f t="shared" si="5"/>
        <v>29062.5</v>
      </c>
    </row>
    <row r="24" spans="2:10" x14ac:dyDescent="0.25">
      <c r="I24">
        <v>937.5</v>
      </c>
      <c r="J24">
        <f t="shared" si="5"/>
        <v>29062.5</v>
      </c>
    </row>
    <row r="25" spans="2:10" x14ac:dyDescent="0.25">
      <c r="I25">
        <v>1406.25</v>
      </c>
      <c r="J25">
        <f t="shared" si="5"/>
        <v>43593.75</v>
      </c>
    </row>
  </sheetData>
  <mergeCells count="1">
    <mergeCell ref="A12:B12"/>
  </mergeCells>
  <pageMargins left="0.7" right="0.7" top="0.75" bottom="0.75" header="0.3" footer="0.3"/>
  <ignoredErrors>
    <ignoredError sqref="E12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T87"/>
  <sheetViews>
    <sheetView topLeftCell="A40" workbookViewId="0">
      <selection activeCell="S62" sqref="S62"/>
    </sheetView>
  </sheetViews>
  <sheetFormatPr defaultRowHeight="15" x14ac:dyDescent="0.25"/>
  <cols>
    <col min="2" max="2" width="5.28515625" bestFit="1" customWidth="1"/>
    <col min="3" max="3" width="18.85546875" bestFit="1" customWidth="1"/>
    <col min="4" max="4" width="11.5703125" bestFit="1" customWidth="1"/>
    <col min="5" max="6" width="18.85546875" customWidth="1"/>
    <col min="7" max="8" width="20.28515625" bestFit="1" customWidth="1"/>
    <col min="9" max="10" width="17.5703125" bestFit="1" customWidth="1"/>
    <col min="12" max="12" width="7.7109375" bestFit="1" customWidth="1"/>
    <col min="13" max="13" width="9.85546875" bestFit="1" customWidth="1"/>
    <col min="14" max="14" width="25.7109375" bestFit="1" customWidth="1"/>
    <col min="15" max="15" width="27.5703125" bestFit="1" customWidth="1"/>
    <col min="16" max="16" width="9" bestFit="1" customWidth="1"/>
    <col min="17" max="17" width="16.42578125" bestFit="1" customWidth="1"/>
    <col min="19" max="19" width="12.28515625" bestFit="1" customWidth="1"/>
    <col min="20" max="20" width="10.7109375" bestFit="1" customWidth="1"/>
  </cols>
  <sheetData>
    <row r="5" spans="2:10" x14ac:dyDescent="0.25">
      <c r="B5" s="358" t="s">
        <v>2324</v>
      </c>
      <c r="C5" s="358"/>
      <c r="D5" s="358"/>
      <c r="E5" s="358"/>
      <c r="F5" s="358"/>
      <c r="G5" s="358"/>
      <c r="H5" s="358"/>
    </row>
    <row r="6" spans="2:10" x14ac:dyDescent="0.25">
      <c r="B6" s="129" t="s">
        <v>203</v>
      </c>
      <c r="C6" s="129" t="s">
        <v>211</v>
      </c>
      <c r="D6" s="129" t="s">
        <v>204</v>
      </c>
      <c r="E6" s="129" t="s">
        <v>212</v>
      </c>
      <c r="F6" s="129" t="s">
        <v>215</v>
      </c>
      <c r="G6" s="129" t="s">
        <v>223</v>
      </c>
      <c r="H6" s="129" t="s">
        <v>1983</v>
      </c>
      <c r="J6" s="124" t="s">
        <v>2376</v>
      </c>
    </row>
    <row r="7" spans="2:10" x14ac:dyDescent="0.25">
      <c r="B7" s="130">
        <f>RANK(G7,$G$7:$G$13,0)</f>
        <v>2</v>
      </c>
      <c r="C7" s="130" t="s">
        <v>1985</v>
      </c>
      <c r="D7" s="130" t="s">
        <v>25</v>
      </c>
      <c r="E7" s="130" t="s">
        <v>1893</v>
      </c>
      <c r="F7" s="130"/>
      <c r="G7" s="95">
        <f>_xlfn.IFNA(VLOOKUP(C7,'Revenue Pivot'!$U$7:$W$12,3,0),0)</f>
        <v>1100</v>
      </c>
      <c r="H7" s="13"/>
    </row>
    <row r="8" spans="2:10" x14ac:dyDescent="0.25">
      <c r="B8" s="130">
        <f t="shared" ref="B8:B13" si="0">RANK(G8,$G$7:$G$13,0)</f>
        <v>3</v>
      </c>
      <c r="C8" s="130" t="s">
        <v>50</v>
      </c>
      <c r="D8" s="130" t="str">
        <f>VLOOKUP(C8,'[1]Region&amp;ASM'!$B$2:$E$13,4,0)</f>
        <v>Gurgaon</v>
      </c>
      <c r="E8" s="130" t="s">
        <v>202</v>
      </c>
      <c r="F8" s="130">
        <v>1200</v>
      </c>
      <c r="G8" s="95">
        <f>_xlfn.IFNA(VLOOKUP(C8,'Revenue Pivot'!$U$7:$W$12,3,0),0)</f>
        <v>300</v>
      </c>
      <c r="H8" s="142">
        <f t="shared" ref="H8:H14" si="1">_xlfn.IFNA(G8/F8,0)</f>
        <v>0.25</v>
      </c>
      <c r="I8">
        <f>G8/F8*100</f>
        <v>25</v>
      </c>
      <c r="J8">
        <f>G8-F9</f>
        <v>-3700</v>
      </c>
    </row>
    <row r="9" spans="2:10" x14ac:dyDescent="0.25">
      <c r="B9" s="130">
        <f t="shared" si="0"/>
        <v>1</v>
      </c>
      <c r="C9" s="130" t="s">
        <v>310</v>
      </c>
      <c r="D9" s="130" t="str">
        <f>VLOOKUP(C9,'[1]Region&amp;ASM'!$B$2:$E$13,4,0)</f>
        <v>Delhi</v>
      </c>
      <c r="E9" s="130" t="s">
        <v>202</v>
      </c>
      <c r="F9" s="130">
        <v>4000</v>
      </c>
      <c r="G9" s="95">
        <f>_xlfn.IFNA(VLOOKUP(C9,'Revenue Pivot'!$U$7:$W$12,3,0),0)</f>
        <v>1600</v>
      </c>
      <c r="H9" s="142">
        <f t="shared" si="1"/>
        <v>0.4</v>
      </c>
      <c r="I9">
        <f t="shared" ref="I9:I14" si="2">G9/F9*100</f>
        <v>40</v>
      </c>
      <c r="J9">
        <f t="shared" ref="J9:J13" si="3">G9-F10</f>
        <v>400</v>
      </c>
    </row>
    <row r="10" spans="2:10" x14ac:dyDescent="0.25">
      <c r="B10" s="130">
        <f t="shared" si="0"/>
        <v>5</v>
      </c>
      <c r="C10" s="130" t="s">
        <v>1846</v>
      </c>
      <c r="D10" s="130" t="s">
        <v>129</v>
      </c>
      <c r="E10" s="130" t="s">
        <v>202</v>
      </c>
      <c r="F10" s="130">
        <v>1200</v>
      </c>
      <c r="G10" s="95">
        <f>_xlfn.IFNA(VLOOKUP(C10,'Revenue Pivot'!$U$7:$W$12,3,0),0)</f>
        <v>0</v>
      </c>
      <c r="H10" s="142">
        <f t="shared" si="1"/>
        <v>0</v>
      </c>
      <c r="I10">
        <f t="shared" si="2"/>
        <v>0</v>
      </c>
      <c r="J10">
        <f t="shared" si="3"/>
        <v>-4000</v>
      </c>
    </row>
    <row r="11" spans="2:10" x14ac:dyDescent="0.25">
      <c r="B11" s="130">
        <f t="shared" si="0"/>
        <v>5</v>
      </c>
      <c r="C11" s="130" t="s">
        <v>196</v>
      </c>
      <c r="D11" s="130" t="str">
        <f>VLOOKUP(C11,'[1]Region&amp;ASM'!$B$2:$E$13,4,0)</f>
        <v>Noida</v>
      </c>
      <c r="E11" s="130" t="s">
        <v>2430</v>
      </c>
      <c r="F11" s="130">
        <v>4000</v>
      </c>
      <c r="G11" s="95">
        <f>_xlfn.IFNA(VLOOKUP(C11,'Revenue Pivot'!$U$7:$W$12,3,0),0)</f>
        <v>0</v>
      </c>
      <c r="H11" s="142">
        <f t="shared" si="1"/>
        <v>0</v>
      </c>
      <c r="I11">
        <f t="shared" si="2"/>
        <v>0</v>
      </c>
      <c r="J11">
        <f t="shared" si="3"/>
        <v>-300</v>
      </c>
    </row>
    <row r="12" spans="2:10" x14ac:dyDescent="0.25">
      <c r="B12" s="130">
        <f t="shared" si="0"/>
        <v>4</v>
      </c>
      <c r="C12" s="94" t="s">
        <v>253</v>
      </c>
      <c r="D12" s="130" t="str">
        <f>VLOOKUP(C12,'[1]Region&amp;ASM'!$B$2:$E$13,4,0)</f>
        <v>Kanpur</v>
      </c>
      <c r="E12" s="130" t="s">
        <v>1893</v>
      </c>
      <c r="F12" s="94">
        <v>300</v>
      </c>
      <c r="G12" s="95">
        <f>_xlfn.IFNA(VLOOKUP(C12,'Revenue Pivot'!$U$7:$W$12,3,0),0)</f>
        <v>170</v>
      </c>
      <c r="H12" s="142">
        <f t="shared" si="1"/>
        <v>0.56666666666666665</v>
      </c>
      <c r="I12">
        <f t="shared" si="2"/>
        <v>56.666666666666664</v>
      </c>
      <c r="J12">
        <f t="shared" si="3"/>
        <v>-130</v>
      </c>
    </row>
    <row r="13" spans="2:10" x14ac:dyDescent="0.25">
      <c r="B13" s="130">
        <f t="shared" si="0"/>
        <v>5</v>
      </c>
      <c r="C13" s="122" t="s">
        <v>1755</v>
      </c>
      <c r="D13" s="130" t="s">
        <v>252</v>
      </c>
      <c r="E13" s="130" t="s">
        <v>202</v>
      </c>
      <c r="F13" s="94">
        <v>300</v>
      </c>
      <c r="G13" s="95">
        <f>_xlfn.IFNA(VLOOKUP(C13,'Revenue Pivot'!$U$7:$W$12,3,0),0)</f>
        <v>0</v>
      </c>
      <c r="H13" s="142">
        <f t="shared" si="1"/>
        <v>0</v>
      </c>
      <c r="I13">
        <f t="shared" si="2"/>
        <v>0</v>
      </c>
      <c r="J13">
        <f t="shared" si="3"/>
        <v>-11000</v>
      </c>
    </row>
    <row r="14" spans="2:10" x14ac:dyDescent="0.25">
      <c r="B14" s="359" t="s">
        <v>1897</v>
      </c>
      <c r="C14" s="360"/>
      <c r="D14" s="360"/>
      <c r="E14" s="361"/>
      <c r="F14" s="129">
        <f>SUM(F8:F13)</f>
        <v>11000</v>
      </c>
      <c r="G14" s="52">
        <f>SUM(G7:G12)</f>
        <v>3170</v>
      </c>
      <c r="H14" s="143">
        <f t="shared" si="1"/>
        <v>0.28818181818181821</v>
      </c>
      <c r="I14">
        <f t="shared" si="2"/>
        <v>28.81818181818182</v>
      </c>
    </row>
    <row r="19" spans="2:11" x14ac:dyDescent="0.25">
      <c r="B19" s="358" t="s">
        <v>2497</v>
      </c>
      <c r="C19" s="358"/>
      <c r="D19" s="358"/>
      <c r="E19" s="358"/>
      <c r="F19" s="358"/>
      <c r="G19" s="358"/>
      <c r="H19" s="358"/>
      <c r="I19" s="358"/>
    </row>
    <row r="20" spans="2:11" x14ac:dyDescent="0.25">
      <c r="B20" s="129" t="s">
        <v>203</v>
      </c>
      <c r="C20" s="129" t="s">
        <v>211</v>
      </c>
      <c r="D20" s="129" t="s">
        <v>212</v>
      </c>
      <c r="E20" s="129" t="s">
        <v>204</v>
      </c>
      <c r="F20" s="129" t="s">
        <v>215</v>
      </c>
      <c r="G20" s="129" t="s">
        <v>1984</v>
      </c>
      <c r="H20" s="129" t="s">
        <v>1982</v>
      </c>
      <c r="I20" s="129" t="s">
        <v>1983</v>
      </c>
      <c r="K20" s="124" t="s">
        <v>2376</v>
      </c>
    </row>
    <row r="21" spans="2:11" x14ac:dyDescent="0.25">
      <c r="B21" s="130">
        <f>RANK(G21,$G$21:$G$27,0)</f>
        <v>1</v>
      </c>
      <c r="C21" s="130" t="s">
        <v>1985</v>
      </c>
      <c r="D21" s="130" t="s">
        <v>1893</v>
      </c>
      <c r="E21" s="130" t="s">
        <v>25</v>
      </c>
      <c r="F21" s="130">
        <v>45100</v>
      </c>
      <c r="G21" s="130">
        <f>_xlfn.IFNA(VLOOKUP(C21,'Revenue Pivot'!$A$7:$E$12,5,0),0)</f>
        <v>30950</v>
      </c>
      <c r="H21" s="95">
        <f>_xlfn.IFNA(VLOOKUP(C21,'Revenue Pivot'!$U$7:$W$12,3,0),0)</f>
        <v>1100</v>
      </c>
      <c r="I21" s="13">
        <f>_xlfn.IFNA(G21/F21,0)</f>
        <v>0.6862527716186253</v>
      </c>
      <c r="K21">
        <f>G21-F21</f>
        <v>-14150</v>
      </c>
    </row>
    <row r="22" spans="2:11" x14ac:dyDescent="0.25">
      <c r="B22" s="130">
        <f t="shared" ref="B22:B27" si="4">RANK(G22,$G$21:$G$27,0)</f>
        <v>4</v>
      </c>
      <c r="C22" s="130" t="s">
        <v>50</v>
      </c>
      <c r="D22" s="130" t="s">
        <v>202</v>
      </c>
      <c r="E22" s="130" t="str">
        <f>VLOOKUP(C22,'[1]Region&amp;ASM'!$B$2:$E$13,4,0)</f>
        <v>Gurgaon</v>
      </c>
      <c r="F22" s="130">
        <v>66200</v>
      </c>
      <c r="G22" s="130">
        <f>_xlfn.IFNA(VLOOKUP(C22,'Revenue Pivot'!$A$7:$E$12,5,0),0)</f>
        <v>6300</v>
      </c>
      <c r="H22" s="95">
        <f>_xlfn.IFNA(VLOOKUP(C22,'Revenue Pivot'!$U$7:$W$13,3,0),0)</f>
        <v>300</v>
      </c>
      <c r="I22" s="13">
        <f t="shared" ref="I22:I28" si="5">_xlfn.IFNA(G22/F22,0)</f>
        <v>9.5166163141993956E-2</v>
      </c>
      <c r="K22">
        <f t="shared" ref="K22:K28" si="6">G22-F22</f>
        <v>-59900</v>
      </c>
    </row>
    <row r="23" spans="2:11" x14ac:dyDescent="0.25">
      <c r="B23" s="130">
        <f t="shared" si="4"/>
        <v>2</v>
      </c>
      <c r="C23" s="130" t="s">
        <v>310</v>
      </c>
      <c r="D23" s="130" t="s">
        <v>202</v>
      </c>
      <c r="E23" s="130" t="str">
        <f>VLOOKUP(C23,'[1]Region&amp;ASM'!$B$2:$E$13,4,0)</f>
        <v>Delhi</v>
      </c>
      <c r="F23" s="130">
        <v>159500</v>
      </c>
      <c r="G23" s="130">
        <f>_xlfn.IFNA(VLOOKUP(C23,'Revenue Pivot'!$A$7:$E$12,5,0),0)</f>
        <v>29700</v>
      </c>
      <c r="H23" s="95">
        <f>_xlfn.IFNA(VLOOKUP(C23,'Revenue Pivot'!$U$7:$W$13,3,0),0)</f>
        <v>1600</v>
      </c>
      <c r="I23" s="13">
        <f t="shared" si="5"/>
        <v>0.18620689655172415</v>
      </c>
      <c r="K23">
        <f t="shared" si="6"/>
        <v>-129800</v>
      </c>
    </row>
    <row r="24" spans="2:11" x14ac:dyDescent="0.25">
      <c r="B24" s="130">
        <f t="shared" si="4"/>
        <v>3</v>
      </c>
      <c r="C24" s="130" t="s">
        <v>1846</v>
      </c>
      <c r="D24" s="130" t="s">
        <v>202</v>
      </c>
      <c r="E24" s="130" t="s">
        <v>129</v>
      </c>
      <c r="F24" s="130">
        <v>66200</v>
      </c>
      <c r="G24" s="130">
        <f>_xlfn.IFNA(VLOOKUP(C24,'Revenue Pivot'!$A$7:$E$12,5,0),0)</f>
        <v>13500</v>
      </c>
      <c r="H24" s="95">
        <f>_xlfn.IFNA(VLOOKUP(C24,'Revenue Pivot'!$U$7:$W$13,3,0),0)</f>
        <v>0</v>
      </c>
      <c r="I24" s="13">
        <f t="shared" si="5"/>
        <v>0.2039274924471299</v>
      </c>
      <c r="K24">
        <f t="shared" si="6"/>
        <v>-52700</v>
      </c>
    </row>
    <row r="25" spans="2:11" x14ac:dyDescent="0.25">
      <c r="B25" s="130">
        <f t="shared" si="4"/>
        <v>5</v>
      </c>
      <c r="C25" s="130" t="s">
        <v>196</v>
      </c>
      <c r="D25" s="130" t="s">
        <v>2430</v>
      </c>
      <c r="E25" s="130" t="str">
        <f>VLOOKUP(C25,'[1]Region&amp;ASM'!$B$2:$E$13,4,0)</f>
        <v>Noida</v>
      </c>
      <c r="F25" s="130">
        <v>159500</v>
      </c>
      <c r="G25" s="130">
        <f>_xlfn.IFNA(VLOOKUP(C25,'Revenue Pivot'!$A$7:$E$12,5,0),0)</f>
        <v>4850</v>
      </c>
      <c r="H25" s="95">
        <f>_xlfn.IFNA(VLOOKUP(C25,'Revenue Pivot'!$U$7:$W$13,3,0),0)</f>
        <v>0</v>
      </c>
      <c r="I25" s="13">
        <f t="shared" si="5"/>
        <v>3.0407523510971788E-2</v>
      </c>
      <c r="K25">
        <f t="shared" si="6"/>
        <v>-154650</v>
      </c>
    </row>
    <row r="26" spans="2:11" x14ac:dyDescent="0.25">
      <c r="B26" s="130">
        <f t="shared" si="4"/>
        <v>6</v>
      </c>
      <c r="C26" s="94" t="s">
        <v>253</v>
      </c>
      <c r="D26" s="94" t="s">
        <v>1893</v>
      </c>
      <c r="E26" s="130" t="str">
        <f>VLOOKUP(C26,'[1]Region&amp;ASM'!$B$2:$E$13,4,0)</f>
        <v>Kanpur</v>
      </c>
      <c r="F26" s="130">
        <v>31350</v>
      </c>
      <c r="G26" s="130">
        <f>_xlfn.IFNA(VLOOKUP(C26,'Revenue Pivot'!$A$7:$E$12,5,0),0)</f>
        <v>2815</v>
      </c>
      <c r="H26" s="95">
        <f>_xlfn.IFNA(VLOOKUP(C26,'Revenue Pivot'!$U$7:$W$13,3,0),0)</f>
        <v>170</v>
      </c>
      <c r="I26" s="13">
        <f t="shared" si="5"/>
        <v>8.9792663476874007E-2</v>
      </c>
      <c r="K26">
        <f t="shared" si="6"/>
        <v>-28535</v>
      </c>
    </row>
    <row r="27" spans="2:11" x14ac:dyDescent="0.25">
      <c r="B27" s="130">
        <f t="shared" si="4"/>
        <v>7</v>
      </c>
      <c r="C27" s="122" t="s">
        <v>1755</v>
      </c>
      <c r="D27" s="122"/>
      <c r="E27" s="130" t="s">
        <v>252</v>
      </c>
      <c r="F27" s="130">
        <v>31350</v>
      </c>
      <c r="G27" s="130">
        <f>_xlfn.IFNA(VLOOKUP(C27,'Revenue Pivot'!$A$7:$E$12,5,0),0)</f>
        <v>0</v>
      </c>
      <c r="H27" s="95">
        <f>_xlfn.IFNA(VLOOKUP(C27,'Revenue Pivot'!$U$7:$W$13,3,0),0)</f>
        <v>0</v>
      </c>
      <c r="I27" s="13">
        <f t="shared" si="5"/>
        <v>0</v>
      </c>
      <c r="K27">
        <f t="shared" si="6"/>
        <v>-31350</v>
      </c>
    </row>
    <row r="28" spans="2:11" x14ac:dyDescent="0.25">
      <c r="B28" s="321" t="s">
        <v>1897</v>
      </c>
      <c r="C28" s="321"/>
      <c r="D28" s="321"/>
      <c r="E28" s="321"/>
      <c r="F28" s="129">
        <f>SUM(F22:F27)</f>
        <v>514100</v>
      </c>
      <c r="G28" s="121">
        <f>SUM(G21:G27)</f>
        <v>88115</v>
      </c>
      <c r="H28" s="121">
        <f>SUM(H21:H27)</f>
        <v>3170</v>
      </c>
      <c r="I28" s="62">
        <f t="shared" si="5"/>
        <v>0.17139661544446605</v>
      </c>
      <c r="K28">
        <f t="shared" si="6"/>
        <v>-425985</v>
      </c>
    </row>
    <row r="33" spans="2:20" x14ac:dyDescent="0.25">
      <c r="C33" s="173"/>
      <c r="D33" s="173"/>
      <c r="E33" s="173"/>
      <c r="F33" s="173"/>
      <c r="G33" s="173"/>
      <c r="H33" s="173"/>
      <c r="I33" s="173"/>
      <c r="J33" s="173"/>
      <c r="K33" s="169"/>
    </row>
    <row r="34" spans="2:20" x14ac:dyDescent="0.25">
      <c r="B34" s="358" t="s">
        <v>2324</v>
      </c>
      <c r="C34" s="358"/>
      <c r="D34" s="358"/>
      <c r="E34" s="358"/>
      <c r="F34" s="358"/>
      <c r="G34" s="358"/>
      <c r="H34" s="358"/>
      <c r="K34" s="169"/>
    </row>
    <row r="35" spans="2:20" x14ac:dyDescent="0.25">
      <c r="B35" s="193" t="s">
        <v>203</v>
      </c>
      <c r="C35" s="193" t="s">
        <v>211</v>
      </c>
      <c r="D35" s="193" t="s">
        <v>204</v>
      </c>
      <c r="E35" s="193" t="s">
        <v>212</v>
      </c>
      <c r="F35" s="193" t="s">
        <v>215</v>
      </c>
      <c r="G35" s="193" t="s">
        <v>223</v>
      </c>
      <c r="H35" s="193" t="s">
        <v>1983</v>
      </c>
      <c r="K35" s="170"/>
    </row>
    <row r="36" spans="2:20" x14ac:dyDescent="0.25">
      <c r="B36" s="194">
        <f t="shared" ref="B36:B41" si="7">RANK(G36,$G$36:$G$41,0)</f>
        <v>2</v>
      </c>
      <c r="C36" s="194" t="s">
        <v>1985</v>
      </c>
      <c r="D36" s="194" t="s">
        <v>25</v>
      </c>
      <c r="E36" s="194" t="s">
        <v>1893</v>
      </c>
      <c r="F36" s="194"/>
      <c r="G36" s="95">
        <f>_xlfn.IFNA(VLOOKUP(C36,'Revenue Pivot'!$U$7:$W$13,3,0),0)</f>
        <v>1100</v>
      </c>
      <c r="H36" s="13"/>
      <c r="K36" s="170"/>
    </row>
    <row r="37" spans="2:20" x14ac:dyDescent="0.25">
      <c r="B37" s="194">
        <f t="shared" si="7"/>
        <v>3</v>
      </c>
      <c r="C37" s="194" t="s">
        <v>50</v>
      </c>
      <c r="D37" s="194" t="str">
        <f>VLOOKUP(C37,'[1]Region&amp;ASM'!$B$2:$E$13,4,0)</f>
        <v>Gurgaon</v>
      </c>
      <c r="E37" s="194" t="s">
        <v>202</v>
      </c>
      <c r="F37" s="14">
        <f>'August target'!L43</f>
        <v>7866.666666666667</v>
      </c>
      <c r="G37" s="95">
        <f>_xlfn.IFNA(VLOOKUP(C37,'Revenue Pivot'!$U$7:$W$13,3,0),0)</f>
        <v>300</v>
      </c>
      <c r="H37" s="13">
        <f t="shared" ref="H37:H43" si="8">IFERROR(_xlfn.IFNA(G37/F37,0),0)</f>
        <v>3.8135593220338979E-2</v>
      </c>
      <c r="K37" s="170"/>
    </row>
    <row r="38" spans="2:20" x14ac:dyDescent="0.25">
      <c r="B38" s="194">
        <f t="shared" si="7"/>
        <v>1</v>
      </c>
      <c r="C38" s="194" t="s">
        <v>310</v>
      </c>
      <c r="D38" s="194" t="str">
        <f>VLOOKUP(C38,'[1]Region&amp;ASM'!$B$2:$E$13,4,0)</f>
        <v>Delhi</v>
      </c>
      <c r="E38" s="194" t="s">
        <v>202</v>
      </c>
      <c r="F38" s="14">
        <f>'August target'!F43</f>
        <v>13900</v>
      </c>
      <c r="G38" s="95">
        <f>_xlfn.IFNA(VLOOKUP(C38,'Revenue Pivot'!$U$7:$W$13,3,0),0)</f>
        <v>1600</v>
      </c>
      <c r="H38" s="13">
        <f t="shared" si="8"/>
        <v>0.11510791366906475</v>
      </c>
      <c r="K38" s="170"/>
    </row>
    <row r="39" spans="2:20" x14ac:dyDescent="0.25">
      <c r="B39" s="194">
        <f t="shared" si="7"/>
        <v>5</v>
      </c>
      <c r="C39" s="194" t="s">
        <v>1846</v>
      </c>
      <c r="D39" s="194" t="s">
        <v>129</v>
      </c>
      <c r="E39" s="194" t="s">
        <v>202</v>
      </c>
      <c r="F39" s="14">
        <f>'August target'!J43</f>
        <v>6802.5</v>
      </c>
      <c r="G39" s="95">
        <f>_xlfn.IFNA(VLOOKUP(C39,'Revenue Pivot'!$U$7:$W$13,3,0),0)</f>
        <v>0</v>
      </c>
      <c r="H39" s="13">
        <f t="shared" si="8"/>
        <v>0</v>
      </c>
      <c r="K39" s="170"/>
    </row>
    <row r="40" spans="2:20" x14ac:dyDescent="0.25">
      <c r="B40" s="194">
        <f t="shared" si="7"/>
        <v>5</v>
      </c>
      <c r="C40" s="194" t="s">
        <v>196</v>
      </c>
      <c r="D40" s="194" t="str">
        <f>VLOOKUP(C40,'[1]Region&amp;ASM'!$B$2:$E$13,4,0)</f>
        <v>Noida</v>
      </c>
      <c r="E40" s="194" t="s">
        <v>2430</v>
      </c>
      <c r="F40" s="14">
        <f>'August target'!H43</f>
        <v>13807.142857142857</v>
      </c>
      <c r="G40" s="95">
        <f>_xlfn.IFNA(VLOOKUP(C40,'Revenue Pivot'!$U$7:$W$13,3,0),0)</f>
        <v>0</v>
      </c>
      <c r="H40" s="13">
        <f t="shared" si="8"/>
        <v>0</v>
      </c>
      <c r="K40" s="170"/>
    </row>
    <row r="41" spans="2:20" x14ac:dyDescent="0.25">
      <c r="B41" s="194">
        <f t="shared" si="7"/>
        <v>4</v>
      </c>
      <c r="C41" s="94" t="s">
        <v>253</v>
      </c>
      <c r="D41" s="194" t="str">
        <f>VLOOKUP(C41,'[1]Region&amp;ASM'!$B$2:$E$13,4,0)</f>
        <v>Kanpur</v>
      </c>
      <c r="E41" s="194" t="s">
        <v>1893</v>
      </c>
      <c r="F41" s="94">
        <v>592</v>
      </c>
      <c r="G41" s="95">
        <f>_xlfn.IFNA(VLOOKUP(C41,'Revenue Pivot'!$U$7:$W$13,3,0),0)</f>
        <v>170</v>
      </c>
      <c r="H41" s="13">
        <f t="shared" si="8"/>
        <v>0.28716216216216217</v>
      </c>
      <c r="K41" s="170"/>
    </row>
    <row r="42" spans="2:20" s="195" customFormat="1" x14ac:dyDescent="0.25">
      <c r="B42" s="194"/>
      <c r="C42" s="94" t="s">
        <v>1575</v>
      </c>
      <c r="D42" s="194" t="s">
        <v>252</v>
      </c>
      <c r="E42" s="194" t="s">
        <v>202</v>
      </c>
      <c r="F42" s="94">
        <v>2950</v>
      </c>
      <c r="G42" s="95" t="e">
        <f>VLOOKUP(C42,'Revenue Pivot'!U7:W11,3,0)</f>
        <v>#N/A</v>
      </c>
      <c r="H42" s="13">
        <f t="shared" si="8"/>
        <v>0</v>
      </c>
      <c r="K42" s="170"/>
    </row>
    <row r="43" spans="2:20" x14ac:dyDescent="0.25">
      <c r="B43" s="321" t="s">
        <v>1897</v>
      </c>
      <c r="C43" s="321"/>
      <c r="D43" s="321"/>
      <c r="E43" s="321"/>
      <c r="F43" s="196">
        <f>SUM(F37:F41)</f>
        <v>42968.309523809527</v>
      </c>
      <c r="G43" s="193">
        <f>SUM(G36:G41)</f>
        <v>3170</v>
      </c>
      <c r="H43" s="13">
        <f t="shared" si="8"/>
        <v>7.3775301731231591E-2</v>
      </c>
      <c r="K43" s="170"/>
    </row>
    <row r="44" spans="2:20" x14ac:dyDescent="0.25">
      <c r="C44" s="173"/>
      <c r="D44" s="172"/>
      <c r="E44" s="171"/>
      <c r="F44" s="171"/>
      <c r="G44" s="171"/>
      <c r="H44" s="171"/>
      <c r="I44" s="171"/>
      <c r="J44" s="171"/>
      <c r="K44" s="170"/>
    </row>
    <row r="45" spans="2:20" x14ac:dyDescent="0.25">
      <c r="C45" s="173"/>
      <c r="D45" s="172"/>
      <c r="E45" s="171"/>
      <c r="F45" s="171"/>
      <c r="G45" s="171"/>
      <c r="H45" s="171"/>
      <c r="I45" s="171"/>
      <c r="J45" s="171"/>
      <c r="K45" s="170"/>
    </row>
    <row r="46" spans="2:20" x14ac:dyDescent="0.25">
      <c r="C46" s="173"/>
      <c r="D46" s="172"/>
      <c r="E46" s="171"/>
      <c r="F46" s="171"/>
      <c r="G46" s="171"/>
      <c r="H46" s="171"/>
      <c r="I46" s="171"/>
      <c r="J46" s="171"/>
      <c r="K46" s="170"/>
    </row>
    <row r="47" spans="2:20" x14ac:dyDescent="0.25">
      <c r="C47" s="354" t="s">
        <v>2325</v>
      </c>
      <c r="D47" s="354"/>
      <c r="E47" s="354"/>
      <c r="F47" s="354"/>
      <c r="G47" s="354"/>
      <c r="H47" s="354"/>
      <c r="I47" s="354"/>
      <c r="J47" s="354"/>
      <c r="K47" s="354"/>
      <c r="L47" s="354"/>
      <c r="M47" s="354"/>
      <c r="N47" s="354"/>
      <c r="O47" s="354"/>
      <c r="P47" s="354"/>
      <c r="Q47" s="354"/>
      <c r="R47" s="354"/>
      <c r="S47" s="354"/>
      <c r="T47" s="354"/>
    </row>
    <row r="48" spans="2:20" x14ac:dyDescent="0.25">
      <c r="C48" s="354" t="s">
        <v>2326</v>
      </c>
      <c r="D48" s="354"/>
      <c r="E48" s="354"/>
      <c r="F48" s="354"/>
      <c r="G48" s="354"/>
      <c r="H48" s="354"/>
      <c r="I48" s="354"/>
      <c r="J48" s="354"/>
      <c r="K48" s="354"/>
      <c r="L48" s="354"/>
      <c r="M48" s="354"/>
      <c r="N48" s="354"/>
      <c r="O48" s="354"/>
      <c r="P48" s="354"/>
      <c r="Q48" s="354"/>
      <c r="R48" s="354"/>
      <c r="S48" s="354"/>
      <c r="T48" s="354"/>
    </row>
    <row r="49" spans="3:20" x14ac:dyDescent="0.25">
      <c r="C49" s="212" t="s">
        <v>2327</v>
      </c>
      <c r="D49" s="212" t="s">
        <v>1</v>
      </c>
      <c r="E49" s="355" t="s">
        <v>2328</v>
      </c>
      <c r="F49" s="355"/>
      <c r="G49" s="355" t="s">
        <v>2329</v>
      </c>
      <c r="H49" s="355"/>
      <c r="I49" s="355" t="s">
        <v>1846</v>
      </c>
      <c r="J49" s="355"/>
      <c r="K49" s="355" t="s">
        <v>50</v>
      </c>
      <c r="L49" s="355"/>
      <c r="M49" s="355" t="s">
        <v>253</v>
      </c>
      <c r="N49" s="355"/>
      <c r="O49" s="355" t="s">
        <v>1755</v>
      </c>
      <c r="P49" s="355"/>
      <c r="Q49" s="160" t="s">
        <v>2499</v>
      </c>
      <c r="R49" s="356" t="s">
        <v>2500</v>
      </c>
      <c r="S49" s="357" t="s">
        <v>2501</v>
      </c>
      <c r="T49" s="357" t="s">
        <v>2502</v>
      </c>
    </row>
    <row r="50" spans="3:20" x14ac:dyDescent="0.25">
      <c r="C50" s="351" t="s">
        <v>2330</v>
      </c>
      <c r="D50" s="116">
        <v>45139</v>
      </c>
      <c r="E50" s="144" t="s">
        <v>283</v>
      </c>
      <c r="F50" s="144" t="s">
        <v>290</v>
      </c>
      <c r="G50" s="144" t="s">
        <v>283</v>
      </c>
      <c r="H50" s="144" t="s">
        <v>290</v>
      </c>
      <c r="I50" s="144" t="s">
        <v>283</v>
      </c>
      <c r="J50" s="144" t="s">
        <v>290</v>
      </c>
      <c r="K50" s="144" t="s">
        <v>283</v>
      </c>
      <c r="L50" s="144" t="s">
        <v>290</v>
      </c>
      <c r="M50" s="144" t="s">
        <v>283</v>
      </c>
      <c r="N50" s="144" t="s">
        <v>290</v>
      </c>
      <c r="O50" s="144" t="s">
        <v>283</v>
      </c>
      <c r="P50" s="144" t="s">
        <v>290</v>
      </c>
      <c r="Q50" s="153" t="s">
        <v>2503</v>
      </c>
      <c r="R50" s="356"/>
      <c r="S50" s="357"/>
      <c r="T50" s="357"/>
    </row>
    <row r="51" spans="3:20" x14ac:dyDescent="0.25">
      <c r="C51" s="351"/>
      <c r="D51" s="116">
        <v>45140</v>
      </c>
      <c r="E51" s="117">
        <v>3500</v>
      </c>
      <c r="F51" s="145">
        <v>1100</v>
      </c>
      <c r="G51" s="117">
        <v>3500</v>
      </c>
      <c r="H51" s="146">
        <v>1100</v>
      </c>
      <c r="I51" s="117">
        <v>800</v>
      </c>
      <c r="J51" s="161">
        <v>400</v>
      </c>
      <c r="K51" s="117">
        <v>800</v>
      </c>
      <c r="L51" s="162">
        <v>100</v>
      </c>
      <c r="M51" s="117">
        <v>200</v>
      </c>
      <c r="N51" s="146">
        <v>0</v>
      </c>
      <c r="O51" s="117">
        <v>200</v>
      </c>
      <c r="P51" s="147">
        <v>0</v>
      </c>
      <c r="Q51" s="47"/>
      <c r="R51" s="73">
        <f>SUM(F51,H51,J51,L51,N51,P51,Q51)</f>
        <v>2700</v>
      </c>
      <c r="S51" s="164">
        <f>_xlfn.IFNA(R51/SUM(E51,G51,I51,K51,M51,O51),0)</f>
        <v>0.3</v>
      </c>
      <c r="T51" s="72">
        <f>R51-SUM(E51,G51,I51,K51,M51,O51)</f>
        <v>-6300</v>
      </c>
    </row>
    <row r="52" spans="3:20" x14ac:dyDescent="0.25">
      <c r="C52" s="351"/>
      <c r="D52" s="116">
        <v>45141</v>
      </c>
      <c r="E52" s="117">
        <v>3500</v>
      </c>
      <c r="F52" s="145">
        <v>2300</v>
      </c>
      <c r="G52" s="117">
        <v>3500</v>
      </c>
      <c r="H52" s="146"/>
      <c r="I52" s="117">
        <v>800</v>
      </c>
      <c r="J52" s="161">
        <v>400</v>
      </c>
      <c r="K52" s="117">
        <v>800</v>
      </c>
      <c r="L52" s="146">
        <v>200</v>
      </c>
      <c r="M52" s="117">
        <v>200</v>
      </c>
      <c r="N52" s="145">
        <v>200</v>
      </c>
      <c r="O52" s="117">
        <v>200</v>
      </c>
      <c r="P52" s="147">
        <v>0</v>
      </c>
      <c r="Q52" s="47"/>
      <c r="R52" s="73">
        <f t="shared" ref="R52:R80" si="9">SUM(F52,H52,J52,L52,N52,P52,Q52)</f>
        <v>3100</v>
      </c>
      <c r="S52" s="164">
        <f t="shared" ref="S52:S80" si="10">_xlfn.IFNA(R52/SUM(E52,G52,I52,K52,M52,O52),0)</f>
        <v>0.34444444444444444</v>
      </c>
      <c r="T52" s="72">
        <f t="shared" ref="T52:T81" si="11">R52-SUM(E52,G52,I52,K52,M52,O52)</f>
        <v>-5900</v>
      </c>
    </row>
    <row r="53" spans="3:20" x14ac:dyDescent="0.25">
      <c r="C53" s="351"/>
      <c r="D53" s="116">
        <v>45142</v>
      </c>
      <c r="E53" s="117">
        <v>3500</v>
      </c>
      <c r="F53" s="145">
        <v>1050</v>
      </c>
      <c r="G53" s="117">
        <v>3500</v>
      </c>
      <c r="H53" s="146"/>
      <c r="I53" s="117">
        <v>800</v>
      </c>
      <c r="J53" s="161">
        <v>500</v>
      </c>
      <c r="K53" s="117">
        <v>800</v>
      </c>
      <c r="L53" s="146">
        <v>250</v>
      </c>
      <c r="M53" s="117">
        <v>200</v>
      </c>
      <c r="N53" s="145">
        <v>230</v>
      </c>
      <c r="O53" s="117">
        <v>200</v>
      </c>
      <c r="P53" s="147">
        <v>0</v>
      </c>
      <c r="Q53" s="163">
        <v>1900</v>
      </c>
      <c r="R53" s="73">
        <f t="shared" si="9"/>
        <v>3930</v>
      </c>
      <c r="S53" s="164">
        <f t="shared" si="10"/>
        <v>0.43666666666666665</v>
      </c>
      <c r="T53" s="72">
        <f t="shared" si="11"/>
        <v>-5070</v>
      </c>
    </row>
    <row r="54" spans="3:20" x14ac:dyDescent="0.25">
      <c r="C54" s="351"/>
      <c r="D54" s="116">
        <v>45143</v>
      </c>
      <c r="E54" s="117">
        <v>3500</v>
      </c>
      <c r="F54" s="145">
        <v>1000</v>
      </c>
      <c r="G54" s="117">
        <v>3500</v>
      </c>
      <c r="H54" s="146">
        <v>300</v>
      </c>
      <c r="I54" s="117">
        <v>800</v>
      </c>
      <c r="J54" s="145">
        <v>1200</v>
      </c>
      <c r="K54" s="117">
        <v>800</v>
      </c>
      <c r="L54" s="146">
        <v>200</v>
      </c>
      <c r="M54" s="117">
        <v>200</v>
      </c>
      <c r="N54" s="145">
        <v>215</v>
      </c>
      <c r="O54" s="117">
        <v>200</v>
      </c>
      <c r="P54" s="147">
        <v>0</v>
      </c>
      <c r="Q54" s="163">
        <v>1400</v>
      </c>
      <c r="R54" s="73">
        <f t="shared" si="9"/>
        <v>4315</v>
      </c>
      <c r="S54" s="164">
        <f t="shared" si="10"/>
        <v>0.47944444444444445</v>
      </c>
      <c r="T54" s="72">
        <f t="shared" si="11"/>
        <v>-4685</v>
      </c>
    </row>
    <row r="55" spans="3:20" x14ac:dyDescent="0.25">
      <c r="C55" s="351"/>
      <c r="D55" s="118">
        <v>45144</v>
      </c>
      <c r="E55" s="117">
        <v>3500</v>
      </c>
      <c r="F55" s="211" t="s">
        <v>2498</v>
      </c>
      <c r="G55" s="146">
        <v>3500</v>
      </c>
      <c r="H55" s="146" t="s">
        <v>2498</v>
      </c>
      <c r="I55" s="146">
        <v>1200</v>
      </c>
      <c r="J55" s="146" t="s">
        <v>2498</v>
      </c>
      <c r="K55" s="146">
        <v>1200</v>
      </c>
      <c r="L55" s="146" t="s">
        <v>2498</v>
      </c>
      <c r="M55" s="146">
        <v>250</v>
      </c>
      <c r="N55" s="146" t="s">
        <v>2498</v>
      </c>
      <c r="O55" s="146">
        <v>250</v>
      </c>
      <c r="P55" s="211" t="s">
        <v>2498</v>
      </c>
      <c r="Q55" s="163"/>
      <c r="R55" s="73">
        <f t="shared" si="9"/>
        <v>0</v>
      </c>
      <c r="S55" s="13" t="s">
        <v>2505</v>
      </c>
      <c r="T55" s="72">
        <f t="shared" si="11"/>
        <v>-9900</v>
      </c>
    </row>
    <row r="56" spans="3:20" x14ac:dyDescent="0.25">
      <c r="C56" s="351"/>
      <c r="D56" s="118">
        <v>45145</v>
      </c>
      <c r="E56" s="117">
        <f>4000+16410</f>
        <v>20410</v>
      </c>
      <c r="F56" s="117">
        <v>1200</v>
      </c>
      <c r="G56" s="117">
        <v>4000</v>
      </c>
      <c r="H56" s="117">
        <v>300</v>
      </c>
      <c r="I56" s="117">
        <v>1200</v>
      </c>
      <c r="J56" s="117">
        <v>150</v>
      </c>
      <c r="K56" s="117">
        <v>1200</v>
      </c>
      <c r="L56" s="117">
        <v>250</v>
      </c>
      <c r="M56" s="117">
        <v>300</v>
      </c>
      <c r="N56" s="117">
        <v>240</v>
      </c>
      <c r="O56" s="117">
        <v>300</v>
      </c>
      <c r="P56" s="150"/>
      <c r="Q56" s="163">
        <v>1300</v>
      </c>
      <c r="R56" s="73">
        <f t="shared" si="9"/>
        <v>3440</v>
      </c>
      <c r="S56" s="164">
        <f t="shared" si="10"/>
        <v>0.12550164173659248</v>
      </c>
      <c r="T56" s="72">
        <f t="shared" si="11"/>
        <v>-23970</v>
      </c>
    </row>
    <row r="57" spans="3:20" x14ac:dyDescent="0.25">
      <c r="C57" s="351"/>
      <c r="D57" s="118">
        <v>45146</v>
      </c>
      <c r="E57" s="117">
        <f t="shared" ref="E57:E60" si="12">4000+16410</f>
        <v>20410</v>
      </c>
      <c r="F57" s="117">
        <v>1400</v>
      </c>
      <c r="G57" s="117">
        <v>4000</v>
      </c>
      <c r="H57" s="117">
        <v>1200</v>
      </c>
      <c r="I57" s="117">
        <v>1200</v>
      </c>
      <c r="J57" s="117">
        <v>610</v>
      </c>
      <c r="K57" s="117">
        <v>1200</v>
      </c>
      <c r="L57" s="117">
        <v>350</v>
      </c>
      <c r="M57" s="117">
        <v>300</v>
      </c>
      <c r="N57" s="117">
        <v>180</v>
      </c>
      <c r="O57" s="117">
        <v>300</v>
      </c>
      <c r="P57" s="150"/>
      <c r="Q57" s="163">
        <v>1300</v>
      </c>
      <c r="R57" s="73">
        <f t="shared" si="9"/>
        <v>5040</v>
      </c>
      <c r="S57" s="164">
        <f t="shared" si="10"/>
        <v>0.18387449835826342</v>
      </c>
      <c r="T57" s="72">
        <f t="shared" si="11"/>
        <v>-22370</v>
      </c>
    </row>
    <row r="58" spans="3:20" x14ac:dyDescent="0.25">
      <c r="C58" s="351"/>
      <c r="D58" s="118">
        <v>45147</v>
      </c>
      <c r="E58" s="117">
        <f t="shared" si="12"/>
        <v>20410</v>
      </c>
      <c r="F58" s="117">
        <v>1000</v>
      </c>
      <c r="G58" s="117">
        <v>4000</v>
      </c>
      <c r="H58" s="117">
        <v>150</v>
      </c>
      <c r="I58" s="117">
        <v>1200</v>
      </c>
      <c r="J58" s="117">
        <v>100</v>
      </c>
      <c r="K58" s="117">
        <v>1200</v>
      </c>
      <c r="L58" s="117">
        <v>700</v>
      </c>
      <c r="M58" s="117">
        <v>300</v>
      </c>
      <c r="N58" s="117">
        <v>240</v>
      </c>
      <c r="O58" s="117">
        <v>300</v>
      </c>
      <c r="P58" s="150"/>
      <c r="Q58" s="47">
        <v>4500</v>
      </c>
      <c r="R58" s="73">
        <f t="shared" si="9"/>
        <v>6690</v>
      </c>
      <c r="S58" s="164">
        <f t="shared" si="10"/>
        <v>0.24407150674936154</v>
      </c>
      <c r="T58" s="72">
        <f t="shared" si="11"/>
        <v>-20720</v>
      </c>
    </row>
    <row r="59" spans="3:20" x14ac:dyDescent="0.25">
      <c r="C59" s="351" t="s">
        <v>2331</v>
      </c>
      <c r="D59" s="118">
        <v>45148</v>
      </c>
      <c r="E59" s="117">
        <f t="shared" si="12"/>
        <v>20410</v>
      </c>
      <c r="F59" s="117">
        <v>1700</v>
      </c>
      <c r="G59" s="117">
        <v>4000</v>
      </c>
      <c r="H59" s="117">
        <v>200</v>
      </c>
      <c r="I59" s="117">
        <v>1200</v>
      </c>
      <c r="J59" s="117">
        <v>590</v>
      </c>
      <c r="K59" s="117">
        <v>1200</v>
      </c>
      <c r="L59" s="117">
        <v>500</v>
      </c>
      <c r="M59" s="117">
        <v>500</v>
      </c>
      <c r="N59" s="117">
        <v>270</v>
      </c>
      <c r="O59" s="117">
        <v>500</v>
      </c>
      <c r="P59" s="108"/>
      <c r="Q59" s="47">
        <v>1100</v>
      </c>
      <c r="R59" s="73">
        <f t="shared" si="9"/>
        <v>4360</v>
      </c>
      <c r="S59" s="164">
        <f t="shared" si="10"/>
        <v>0.15677813736066162</v>
      </c>
      <c r="T59" s="72">
        <f t="shared" si="11"/>
        <v>-23450</v>
      </c>
    </row>
    <row r="60" spans="3:20" x14ac:dyDescent="0.25">
      <c r="C60" s="351"/>
      <c r="D60" s="118">
        <v>45149</v>
      </c>
      <c r="E60" s="117">
        <f t="shared" si="12"/>
        <v>20410</v>
      </c>
      <c r="F60" s="117">
        <v>300</v>
      </c>
      <c r="G60" s="117">
        <v>4000</v>
      </c>
      <c r="H60" s="117">
        <v>1000</v>
      </c>
      <c r="I60" s="117">
        <v>1500</v>
      </c>
      <c r="J60" s="117">
        <v>1200</v>
      </c>
      <c r="K60" s="117">
        <v>1500</v>
      </c>
      <c r="L60" s="117">
        <v>300</v>
      </c>
      <c r="M60" s="117">
        <v>500</v>
      </c>
      <c r="N60" s="117">
        <v>120</v>
      </c>
      <c r="O60" s="117">
        <v>500</v>
      </c>
      <c r="P60" s="108"/>
      <c r="Q60" s="47">
        <v>1600</v>
      </c>
      <c r="R60" s="73">
        <f t="shared" si="9"/>
        <v>4520</v>
      </c>
      <c r="S60" s="164">
        <f t="shared" si="10"/>
        <v>0.15909890883491729</v>
      </c>
      <c r="T60" s="72">
        <f t="shared" si="11"/>
        <v>-23890</v>
      </c>
    </row>
    <row r="61" spans="3:20" x14ac:dyDescent="0.25">
      <c r="C61" s="351"/>
      <c r="D61" s="116">
        <v>45150</v>
      </c>
      <c r="E61" s="117">
        <f>5000+101116</f>
        <v>106116</v>
      </c>
      <c r="F61" s="117">
        <v>1500</v>
      </c>
      <c r="G61" s="117">
        <v>5000</v>
      </c>
      <c r="H61" s="117">
        <v>200</v>
      </c>
      <c r="I61" s="117">
        <v>1500</v>
      </c>
      <c r="J61" s="117">
        <v>200</v>
      </c>
      <c r="K61" s="117">
        <v>1500</v>
      </c>
      <c r="L61" s="117">
        <v>350</v>
      </c>
      <c r="M61" s="117">
        <v>500</v>
      </c>
      <c r="N61" s="117"/>
      <c r="O61" s="117">
        <v>500</v>
      </c>
      <c r="P61" s="108">
        <v>100</v>
      </c>
      <c r="Q61" s="47"/>
      <c r="R61" s="73">
        <f t="shared" si="9"/>
        <v>2350</v>
      </c>
      <c r="S61" s="164">
        <f t="shared" si="10"/>
        <v>2.0414190903089057E-2</v>
      </c>
      <c r="T61" s="72">
        <f t="shared" si="11"/>
        <v>-112766</v>
      </c>
    </row>
    <row r="62" spans="3:20" x14ac:dyDescent="0.25">
      <c r="C62" s="351"/>
      <c r="D62" s="116">
        <v>45151</v>
      </c>
      <c r="E62" s="117">
        <f>5000+101116</f>
        <v>106116</v>
      </c>
      <c r="F62" s="117" t="s">
        <v>2498</v>
      </c>
      <c r="G62" s="117">
        <v>5000</v>
      </c>
      <c r="H62" s="117"/>
      <c r="I62" s="117">
        <v>1500</v>
      </c>
      <c r="J62" s="117"/>
      <c r="K62" s="117">
        <v>1500</v>
      </c>
      <c r="L62" s="117"/>
      <c r="M62" s="117">
        <v>500</v>
      </c>
      <c r="N62" s="117"/>
      <c r="O62" s="117">
        <v>500</v>
      </c>
      <c r="P62" s="108">
        <v>200</v>
      </c>
      <c r="Q62" s="47">
        <v>13000</v>
      </c>
      <c r="R62" s="73">
        <f t="shared" si="9"/>
        <v>13200</v>
      </c>
      <c r="S62" s="164">
        <f t="shared" si="10"/>
        <v>0.11466694464713854</v>
      </c>
      <c r="T62" s="72">
        <f t="shared" si="11"/>
        <v>-101916</v>
      </c>
    </row>
    <row r="63" spans="3:20" x14ac:dyDescent="0.25">
      <c r="C63" s="351"/>
      <c r="D63" s="116">
        <v>45152</v>
      </c>
      <c r="E63" s="117">
        <f t="shared" ref="E63:E66" si="13">5000+101116</f>
        <v>106116</v>
      </c>
      <c r="F63" s="117">
        <v>1800</v>
      </c>
      <c r="G63" s="117">
        <v>5000</v>
      </c>
      <c r="H63" s="117">
        <v>400</v>
      </c>
      <c r="I63" s="117">
        <v>1500</v>
      </c>
      <c r="J63" s="117">
        <v>200</v>
      </c>
      <c r="K63" s="117">
        <v>1500</v>
      </c>
      <c r="L63" s="117">
        <v>350</v>
      </c>
      <c r="M63" s="117">
        <v>500</v>
      </c>
      <c r="N63" s="117"/>
      <c r="O63" s="117">
        <v>500</v>
      </c>
      <c r="P63" s="108"/>
      <c r="Q63" s="47">
        <v>250</v>
      </c>
      <c r="R63" s="73">
        <f t="shared" si="9"/>
        <v>3000</v>
      </c>
      <c r="S63" s="164">
        <f t="shared" si="10"/>
        <v>2.6060669237986032E-2</v>
      </c>
      <c r="T63" s="72">
        <f t="shared" si="11"/>
        <v>-112116</v>
      </c>
    </row>
    <row r="64" spans="3:20" x14ac:dyDescent="0.25">
      <c r="C64" s="351"/>
      <c r="D64" s="116">
        <v>45153</v>
      </c>
      <c r="E64" s="117">
        <f t="shared" si="13"/>
        <v>106116</v>
      </c>
      <c r="F64" s="117"/>
      <c r="G64" s="117">
        <v>5000</v>
      </c>
      <c r="H64" s="117"/>
      <c r="I64" s="117">
        <v>1500</v>
      </c>
      <c r="J64" s="117"/>
      <c r="K64" s="117">
        <v>1500</v>
      </c>
      <c r="L64" s="117"/>
      <c r="M64" s="117">
        <v>500</v>
      </c>
      <c r="N64" s="117"/>
      <c r="O64" s="117">
        <v>500</v>
      </c>
      <c r="P64" s="108"/>
      <c r="Q64" s="47"/>
      <c r="R64" s="73">
        <f t="shared" si="9"/>
        <v>0</v>
      </c>
      <c r="S64" s="164">
        <f t="shared" si="10"/>
        <v>0</v>
      </c>
      <c r="T64" s="72">
        <f t="shared" si="11"/>
        <v>-115116</v>
      </c>
    </row>
    <row r="65" spans="3:20" x14ac:dyDescent="0.25">
      <c r="C65" s="351"/>
      <c r="D65" s="116">
        <v>45154</v>
      </c>
      <c r="E65" s="117">
        <f t="shared" si="13"/>
        <v>106116</v>
      </c>
      <c r="F65" s="117"/>
      <c r="G65" s="117">
        <v>5000</v>
      </c>
      <c r="H65" s="117"/>
      <c r="I65" s="117">
        <v>1500</v>
      </c>
      <c r="J65" s="117"/>
      <c r="K65" s="117">
        <v>1500</v>
      </c>
      <c r="L65" s="117"/>
      <c r="M65" s="117">
        <v>700</v>
      </c>
      <c r="N65" s="117"/>
      <c r="O65" s="117">
        <v>700</v>
      </c>
      <c r="P65" s="108"/>
      <c r="Q65" s="47"/>
      <c r="R65" s="73">
        <f t="shared" si="9"/>
        <v>0</v>
      </c>
      <c r="S65" s="164">
        <f t="shared" si="10"/>
        <v>0</v>
      </c>
      <c r="T65" s="72">
        <f t="shared" si="11"/>
        <v>-115516</v>
      </c>
    </row>
    <row r="66" spans="3:20" x14ac:dyDescent="0.25">
      <c r="C66" s="351" t="s">
        <v>2332</v>
      </c>
      <c r="D66" s="116">
        <v>45155</v>
      </c>
      <c r="E66" s="117">
        <f t="shared" si="13"/>
        <v>106116</v>
      </c>
      <c r="F66" s="117"/>
      <c r="G66" s="117">
        <v>5000</v>
      </c>
      <c r="H66" s="117"/>
      <c r="I66" s="117">
        <v>2500</v>
      </c>
      <c r="J66" s="117"/>
      <c r="K66" s="117">
        <v>2500</v>
      </c>
      <c r="L66" s="117"/>
      <c r="M66" s="117">
        <v>700</v>
      </c>
      <c r="N66" s="117"/>
      <c r="O66" s="117">
        <v>700</v>
      </c>
      <c r="P66" s="108"/>
      <c r="Q66" s="47"/>
      <c r="R66" s="73">
        <f t="shared" si="9"/>
        <v>0</v>
      </c>
      <c r="S66" s="164">
        <f t="shared" si="10"/>
        <v>0</v>
      </c>
      <c r="T66" s="72">
        <f t="shared" si="11"/>
        <v>-117516</v>
      </c>
    </row>
    <row r="67" spans="3:20" x14ac:dyDescent="0.25">
      <c r="C67" s="351"/>
      <c r="D67" s="116">
        <v>45156</v>
      </c>
      <c r="E67" s="117">
        <v>6000</v>
      </c>
      <c r="F67" s="117"/>
      <c r="G67" s="117">
        <v>6000</v>
      </c>
      <c r="H67" s="117"/>
      <c r="I67" s="117">
        <v>2500</v>
      </c>
      <c r="J67" s="117"/>
      <c r="K67" s="117">
        <v>2500</v>
      </c>
      <c r="L67" s="117"/>
      <c r="M67" s="117">
        <v>700</v>
      </c>
      <c r="N67" s="117"/>
      <c r="O67" s="117">
        <v>700</v>
      </c>
      <c r="P67" s="108"/>
      <c r="Q67" s="47"/>
      <c r="R67" s="73">
        <f t="shared" si="9"/>
        <v>0</v>
      </c>
      <c r="S67" s="164">
        <f t="shared" si="10"/>
        <v>0</v>
      </c>
      <c r="T67" s="72">
        <f t="shared" si="11"/>
        <v>-18400</v>
      </c>
    </row>
    <row r="68" spans="3:20" x14ac:dyDescent="0.25">
      <c r="C68" s="351"/>
      <c r="D68" s="116">
        <v>45157</v>
      </c>
      <c r="E68" s="117">
        <v>6000</v>
      </c>
      <c r="F68" s="117"/>
      <c r="G68" s="117">
        <v>6000</v>
      </c>
      <c r="H68" s="117"/>
      <c r="I68" s="117">
        <v>2500</v>
      </c>
      <c r="J68" s="117"/>
      <c r="K68" s="117">
        <v>2500</v>
      </c>
      <c r="L68" s="117"/>
      <c r="M68" s="117">
        <v>700</v>
      </c>
      <c r="N68" s="117"/>
      <c r="O68" s="117">
        <v>700</v>
      </c>
      <c r="P68" s="108"/>
      <c r="Q68" s="47"/>
      <c r="R68" s="73">
        <f t="shared" si="9"/>
        <v>0</v>
      </c>
      <c r="S68" s="164">
        <f t="shared" si="10"/>
        <v>0</v>
      </c>
      <c r="T68" s="72">
        <f t="shared" si="11"/>
        <v>-18400</v>
      </c>
    </row>
    <row r="69" spans="3:20" x14ac:dyDescent="0.25">
      <c r="C69" s="351"/>
      <c r="D69" s="116">
        <v>45158</v>
      </c>
      <c r="E69" s="117">
        <v>6000</v>
      </c>
      <c r="F69" s="117"/>
      <c r="G69" s="117">
        <v>6000</v>
      </c>
      <c r="H69" s="117"/>
      <c r="I69" s="117">
        <v>2500</v>
      </c>
      <c r="J69" s="117"/>
      <c r="K69" s="117">
        <v>2500</v>
      </c>
      <c r="L69" s="117"/>
      <c r="M69" s="117">
        <v>1200</v>
      </c>
      <c r="N69" s="117"/>
      <c r="O69" s="117">
        <v>1200</v>
      </c>
      <c r="P69" s="108"/>
      <c r="Q69" s="47"/>
      <c r="R69" s="73">
        <f t="shared" si="9"/>
        <v>0</v>
      </c>
      <c r="S69" s="164">
        <f t="shared" si="10"/>
        <v>0</v>
      </c>
      <c r="T69" s="72">
        <f t="shared" si="11"/>
        <v>-19400</v>
      </c>
    </row>
    <row r="70" spans="3:20" x14ac:dyDescent="0.25">
      <c r="C70" s="351"/>
      <c r="D70" s="116">
        <v>45159</v>
      </c>
      <c r="E70" s="117">
        <v>6000</v>
      </c>
      <c r="F70" s="117"/>
      <c r="G70" s="117">
        <v>6000</v>
      </c>
      <c r="H70" s="117"/>
      <c r="I70" s="117">
        <v>2500</v>
      </c>
      <c r="J70" s="117"/>
      <c r="K70" s="117">
        <v>2500</v>
      </c>
      <c r="L70" s="117"/>
      <c r="M70" s="117">
        <v>1200</v>
      </c>
      <c r="N70" s="117"/>
      <c r="O70" s="117">
        <v>1200</v>
      </c>
      <c r="P70" s="108"/>
      <c r="Q70" s="47"/>
      <c r="R70" s="73">
        <f t="shared" si="9"/>
        <v>0</v>
      </c>
      <c r="S70" s="164">
        <f t="shared" si="10"/>
        <v>0</v>
      </c>
      <c r="T70" s="72">
        <f t="shared" si="11"/>
        <v>-19400</v>
      </c>
    </row>
    <row r="71" spans="3:20" x14ac:dyDescent="0.25">
      <c r="C71" s="351"/>
      <c r="D71" s="116">
        <v>45160</v>
      </c>
      <c r="E71" s="117">
        <v>6000</v>
      </c>
      <c r="F71" s="117"/>
      <c r="G71" s="117">
        <v>6000</v>
      </c>
      <c r="H71" s="117"/>
      <c r="I71" s="117">
        <v>2500</v>
      </c>
      <c r="J71" s="117"/>
      <c r="K71" s="117">
        <v>2500</v>
      </c>
      <c r="L71" s="117"/>
      <c r="M71" s="117">
        <v>1200</v>
      </c>
      <c r="N71" s="117"/>
      <c r="O71" s="117">
        <v>1200</v>
      </c>
      <c r="P71" s="108"/>
      <c r="Q71" s="47"/>
      <c r="R71" s="73">
        <f t="shared" si="9"/>
        <v>0</v>
      </c>
      <c r="S71" s="164">
        <f t="shared" si="10"/>
        <v>0</v>
      </c>
      <c r="T71" s="72">
        <f t="shared" si="11"/>
        <v>-19400</v>
      </c>
    </row>
    <row r="72" spans="3:20" x14ac:dyDescent="0.25">
      <c r="C72" s="351"/>
      <c r="D72" s="116">
        <v>45161</v>
      </c>
      <c r="E72" s="117">
        <v>6000</v>
      </c>
      <c r="F72" s="117"/>
      <c r="G72" s="117">
        <v>6000</v>
      </c>
      <c r="H72" s="117"/>
      <c r="I72" s="117">
        <v>2500</v>
      </c>
      <c r="J72" s="117"/>
      <c r="K72" s="117">
        <v>2500</v>
      </c>
      <c r="L72" s="117"/>
      <c r="M72" s="117">
        <v>1500</v>
      </c>
      <c r="N72" s="117"/>
      <c r="O72" s="117">
        <v>1500</v>
      </c>
      <c r="P72" s="108"/>
      <c r="Q72" s="47"/>
      <c r="R72" s="73">
        <f t="shared" si="9"/>
        <v>0</v>
      </c>
      <c r="S72" s="164">
        <f t="shared" si="10"/>
        <v>0</v>
      </c>
      <c r="T72" s="72">
        <f t="shared" si="11"/>
        <v>-20000</v>
      </c>
    </row>
    <row r="73" spans="3:20" x14ac:dyDescent="0.25">
      <c r="C73" s="351"/>
      <c r="D73" s="116">
        <v>45162</v>
      </c>
      <c r="E73" s="117">
        <v>7000</v>
      </c>
      <c r="F73" s="117"/>
      <c r="G73" s="117">
        <v>7000</v>
      </c>
      <c r="H73" s="117"/>
      <c r="I73" s="117">
        <v>2500</v>
      </c>
      <c r="J73" s="117"/>
      <c r="K73" s="117">
        <v>2500</v>
      </c>
      <c r="L73" s="117"/>
      <c r="M73" s="117">
        <v>1500</v>
      </c>
      <c r="N73" s="117"/>
      <c r="O73" s="117">
        <v>1500</v>
      </c>
      <c r="P73" s="108"/>
      <c r="Q73" s="47"/>
      <c r="R73" s="73">
        <f t="shared" si="9"/>
        <v>0</v>
      </c>
      <c r="S73" s="164">
        <f t="shared" si="10"/>
        <v>0</v>
      </c>
      <c r="T73" s="72">
        <f t="shared" si="11"/>
        <v>-22000</v>
      </c>
    </row>
    <row r="74" spans="3:20" x14ac:dyDescent="0.25">
      <c r="C74" s="351" t="s">
        <v>2333</v>
      </c>
      <c r="D74" s="116">
        <v>45163</v>
      </c>
      <c r="E74" s="117">
        <v>7000</v>
      </c>
      <c r="F74" s="117"/>
      <c r="G74" s="117">
        <v>7000</v>
      </c>
      <c r="H74" s="117"/>
      <c r="I74" s="117">
        <v>4000</v>
      </c>
      <c r="J74" s="117"/>
      <c r="K74" s="117">
        <v>4000</v>
      </c>
      <c r="L74" s="117"/>
      <c r="M74" s="117">
        <v>2000</v>
      </c>
      <c r="N74" s="117"/>
      <c r="O74" s="117">
        <v>2000</v>
      </c>
      <c r="P74" s="108"/>
      <c r="Q74" s="47"/>
      <c r="R74" s="73">
        <f t="shared" si="9"/>
        <v>0</v>
      </c>
      <c r="S74" s="164">
        <f t="shared" si="10"/>
        <v>0</v>
      </c>
      <c r="T74" s="72">
        <f t="shared" si="11"/>
        <v>-26000</v>
      </c>
    </row>
    <row r="75" spans="3:20" x14ac:dyDescent="0.25">
      <c r="C75" s="351"/>
      <c r="D75" s="116">
        <v>45164</v>
      </c>
      <c r="E75" s="117">
        <v>7000</v>
      </c>
      <c r="F75" s="117"/>
      <c r="G75" s="117">
        <v>7000</v>
      </c>
      <c r="H75" s="117"/>
      <c r="I75" s="117">
        <v>4000</v>
      </c>
      <c r="J75" s="117"/>
      <c r="K75" s="117">
        <v>4000</v>
      </c>
      <c r="L75" s="117"/>
      <c r="M75" s="117">
        <v>2000</v>
      </c>
      <c r="N75" s="117"/>
      <c r="O75" s="117">
        <v>2000</v>
      </c>
      <c r="P75" s="108"/>
      <c r="Q75" s="47"/>
      <c r="R75" s="73">
        <f t="shared" si="9"/>
        <v>0</v>
      </c>
      <c r="S75" s="164">
        <f t="shared" si="10"/>
        <v>0</v>
      </c>
      <c r="T75" s="72">
        <f t="shared" si="11"/>
        <v>-26000</v>
      </c>
    </row>
    <row r="76" spans="3:20" x14ac:dyDescent="0.25">
      <c r="C76" s="351"/>
      <c r="D76" s="116">
        <v>45165</v>
      </c>
      <c r="E76" s="117">
        <v>7000</v>
      </c>
      <c r="F76" s="117"/>
      <c r="G76" s="117">
        <v>7000</v>
      </c>
      <c r="H76" s="117"/>
      <c r="I76" s="117">
        <v>4000</v>
      </c>
      <c r="J76" s="117"/>
      <c r="K76" s="117">
        <v>4000</v>
      </c>
      <c r="L76" s="117"/>
      <c r="M76" s="117">
        <v>2000</v>
      </c>
      <c r="N76" s="117"/>
      <c r="O76" s="117">
        <v>2000</v>
      </c>
      <c r="P76" s="108"/>
      <c r="Q76" s="47"/>
      <c r="R76" s="73">
        <f t="shared" si="9"/>
        <v>0</v>
      </c>
      <c r="S76" s="164">
        <f t="shared" si="10"/>
        <v>0</v>
      </c>
      <c r="T76" s="72">
        <f t="shared" si="11"/>
        <v>-26000</v>
      </c>
    </row>
    <row r="77" spans="3:20" x14ac:dyDescent="0.25">
      <c r="C77" s="351"/>
      <c r="D77" s="116">
        <v>45166</v>
      </c>
      <c r="E77" s="117">
        <v>7000</v>
      </c>
      <c r="F77" s="117"/>
      <c r="G77" s="117">
        <v>7000</v>
      </c>
      <c r="H77" s="117"/>
      <c r="I77" s="117">
        <v>4000</v>
      </c>
      <c r="J77" s="117"/>
      <c r="K77" s="117">
        <v>4000</v>
      </c>
      <c r="L77" s="117"/>
      <c r="M77" s="117">
        <v>2000</v>
      </c>
      <c r="N77" s="117"/>
      <c r="O77" s="117">
        <v>2000</v>
      </c>
      <c r="P77" s="108"/>
      <c r="Q77" s="47"/>
      <c r="R77" s="73">
        <f t="shared" si="9"/>
        <v>0</v>
      </c>
      <c r="S77" s="164">
        <f t="shared" si="10"/>
        <v>0</v>
      </c>
      <c r="T77" s="72">
        <f t="shared" si="11"/>
        <v>-26000</v>
      </c>
    </row>
    <row r="78" spans="3:20" x14ac:dyDescent="0.25">
      <c r="C78" s="351"/>
      <c r="D78" s="116">
        <v>45167</v>
      </c>
      <c r="E78" s="117">
        <v>7000</v>
      </c>
      <c r="F78" s="117"/>
      <c r="G78" s="117">
        <v>7000</v>
      </c>
      <c r="H78" s="117"/>
      <c r="I78" s="117">
        <v>4000</v>
      </c>
      <c r="J78" s="117"/>
      <c r="K78" s="117">
        <v>4000</v>
      </c>
      <c r="L78" s="117"/>
      <c r="M78" s="117">
        <v>3000</v>
      </c>
      <c r="N78" s="117"/>
      <c r="O78" s="117">
        <v>3000</v>
      </c>
      <c r="P78" s="108"/>
      <c r="Q78" s="47"/>
      <c r="R78" s="73">
        <f t="shared" si="9"/>
        <v>0</v>
      </c>
      <c r="S78" s="164">
        <f t="shared" si="10"/>
        <v>0</v>
      </c>
      <c r="T78" s="72">
        <f t="shared" si="11"/>
        <v>-28000</v>
      </c>
    </row>
    <row r="79" spans="3:20" x14ac:dyDescent="0.25">
      <c r="C79" s="351"/>
      <c r="D79" s="116">
        <v>45168</v>
      </c>
      <c r="E79" s="117">
        <v>7000</v>
      </c>
      <c r="F79" s="117"/>
      <c r="G79" s="117">
        <v>7000</v>
      </c>
      <c r="H79" s="117"/>
      <c r="I79" s="117">
        <v>4000</v>
      </c>
      <c r="J79" s="117"/>
      <c r="K79" s="117">
        <v>4000</v>
      </c>
      <c r="L79" s="117"/>
      <c r="M79" s="117">
        <v>3000</v>
      </c>
      <c r="N79" s="117"/>
      <c r="O79" s="117">
        <v>3000</v>
      </c>
      <c r="P79" s="108"/>
      <c r="Q79" s="47"/>
      <c r="R79" s="73">
        <f t="shared" si="9"/>
        <v>0</v>
      </c>
      <c r="S79" s="164">
        <f t="shared" si="10"/>
        <v>0</v>
      </c>
      <c r="T79" s="72">
        <f t="shared" si="11"/>
        <v>-28000</v>
      </c>
    </row>
    <row r="80" spans="3:20" x14ac:dyDescent="0.25">
      <c r="C80" s="351"/>
      <c r="D80" s="116">
        <v>45169</v>
      </c>
      <c r="E80" s="117">
        <v>7000</v>
      </c>
      <c r="F80" s="117"/>
      <c r="G80" s="117">
        <v>7000</v>
      </c>
      <c r="H80" s="117"/>
      <c r="I80" s="117">
        <v>4000</v>
      </c>
      <c r="J80" s="117"/>
      <c r="K80" s="117">
        <v>4000</v>
      </c>
      <c r="L80" s="117"/>
      <c r="M80" s="117">
        <v>3000</v>
      </c>
      <c r="N80" s="117"/>
      <c r="O80" s="117">
        <v>3000</v>
      </c>
      <c r="P80" s="108"/>
      <c r="Q80" s="47"/>
      <c r="R80" s="73">
        <f t="shared" si="9"/>
        <v>0</v>
      </c>
      <c r="S80" s="164">
        <f t="shared" si="10"/>
        <v>0</v>
      </c>
      <c r="T80" s="72">
        <f t="shared" si="11"/>
        <v>-28000</v>
      </c>
    </row>
    <row r="81" spans="3:20" x14ac:dyDescent="0.25">
      <c r="C81" s="212"/>
      <c r="D81" s="212" t="s">
        <v>1897</v>
      </c>
      <c r="E81" s="120">
        <f t="shared" ref="E81:O81" si="14">SUM(E51:E80)</f>
        <v>848246</v>
      </c>
      <c r="F81" s="120">
        <f>SUM(F51:F80)</f>
        <v>14350</v>
      </c>
      <c r="G81" s="120">
        <f t="shared" si="14"/>
        <v>159500</v>
      </c>
      <c r="H81" s="120">
        <f>SUM(H51:H80)</f>
        <v>4850</v>
      </c>
      <c r="I81" s="120">
        <f t="shared" si="14"/>
        <v>66200</v>
      </c>
      <c r="J81" s="120">
        <f>SUM(J51:J80)</f>
        <v>5550</v>
      </c>
      <c r="K81" s="120">
        <f t="shared" si="14"/>
        <v>66200</v>
      </c>
      <c r="L81" s="120">
        <f>SUM(L51:L80)</f>
        <v>3550</v>
      </c>
      <c r="M81" s="120">
        <f t="shared" si="14"/>
        <v>31350</v>
      </c>
      <c r="N81" s="120">
        <f>SUM(N51:N80)</f>
        <v>1695</v>
      </c>
      <c r="O81" s="120">
        <f t="shared" si="14"/>
        <v>31350</v>
      </c>
      <c r="P81" s="72">
        <f>SUM(P51:P80)</f>
        <v>300</v>
      </c>
      <c r="Q81" s="120">
        <f>SUM(Q51:Q80)</f>
        <v>26350</v>
      </c>
      <c r="R81" s="352">
        <f>SUM(F81,H81,J81,L81,N81,P81,Q81)</f>
        <v>56645</v>
      </c>
      <c r="S81" s="353">
        <f>_xlfn.IFNA(R81/SUM(E81,G81,I81,K81,M81,O81),0)</f>
        <v>4.7092479003962268E-2</v>
      </c>
      <c r="T81" s="349">
        <f t="shared" si="11"/>
        <v>-1146201</v>
      </c>
    </row>
    <row r="82" spans="3:20" x14ac:dyDescent="0.25">
      <c r="C82" s="350" t="s">
        <v>2504</v>
      </c>
      <c r="D82" s="350"/>
      <c r="E82" s="350"/>
      <c r="F82" s="350"/>
      <c r="G82" s="350"/>
      <c r="H82" s="350"/>
      <c r="I82" s="350"/>
      <c r="J82" s="350"/>
      <c r="K82" s="350"/>
      <c r="L82" s="350"/>
      <c r="M82" s="350"/>
      <c r="N82" s="350"/>
      <c r="O82" s="350"/>
      <c r="P82" s="350"/>
      <c r="Q82" s="149">
        <f>SUM(E81,G81,I81,K81,M81,O81)</f>
        <v>1202846</v>
      </c>
      <c r="R82" s="352"/>
      <c r="S82" s="353"/>
      <c r="T82" s="349"/>
    </row>
    <row r="84" spans="3:20" x14ac:dyDescent="0.25">
      <c r="D84">
        <v>17500</v>
      </c>
      <c r="E84">
        <v>5450</v>
      </c>
    </row>
    <row r="85" spans="3:20" x14ac:dyDescent="0.25">
      <c r="D85">
        <f>D84-E84/5</f>
        <v>16410</v>
      </c>
    </row>
    <row r="86" spans="3:20" x14ac:dyDescent="0.25">
      <c r="D86">
        <v>102050</v>
      </c>
      <c r="E86">
        <v>5600</v>
      </c>
    </row>
    <row r="87" spans="3:20" x14ac:dyDescent="0.25">
      <c r="D87">
        <f>D86-E86/6</f>
        <v>101116.66666666667</v>
      </c>
    </row>
  </sheetData>
  <mergeCells count="25">
    <mergeCell ref="B43:E43"/>
    <mergeCell ref="B5:H5"/>
    <mergeCell ref="B14:E14"/>
    <mergeCell ref="B19:I19"/>
    <mergeCell ref="B28:E28"/>
    <mergeCell ref="B34:H34"/>
    <mergeCell ref="C47:T47"/>
    <mergeCell ref="C48:T48"/>
    <mergeCell ref="E49:F49"/>
    <mergeCell ref="G49:H49"/>
    <mergeCell ref="I49:J49"/>
    <mergeCell ref="K49:L49"/>
    <mergeCell ref="M49:N49"/>
    <mergeCell ref="O49:P49"/>
    <mergeCell ref="R49:R50"/>
    <mergeCell ref="S49:S50"/>
    <mergeCell ref="T49:T50"/>
    <mergeCell ref="C50:C58"/>
    <mergeCell ref="T81:T82"/>
    <mergeCell ref="C82:P82"/>
    <mergeCell ref="C59:C65"/>
    <mergeCell ref="C66:C73"/>
    <mergeCell ref="C74:C80"/>
    <mergeCell ref="R81:R82"/>
    <mergeCell ref="S81:S82"/>
  </mergeCells>
  <conditionalFormatting sqref="B19 B28 F28:H28 B20:I21 B22:H27 I22:I28 K34:K43">
    <cfRule type="containsText" dxfId="387" priority="134" operator="containsText" text="off">
      <formula>NOT(ISERROR(SEARCH("off",B19)))</formula>
    </cfRule>
  </conditionalFormatting>
  <conditionalFormatting sqref="C33:K33 C44:K46">
    <cfRule type="containsText" dxfId="386" priority="133" operator="containsText" text="off">
      <formula>NOT(ISERROR(SEARCH("off",C33)))</formula>
    </cfRule>
  </conditionalFormatting>
  <conditionalFormatting sqref="G49:P50 G51:I53 K51:P53 G74:I80 K74:P80 G81:O81 Q50 C47 Q81:Q82 G54:P73 C49:E81">
    <cfRule type="containsText" dxfId="385" priority="132" operator="containsText" text="off">
      <formula>NOT(ISERROR(SEARCH("off",C47)))</formula>
    </cfRule>
  </conditionalFormatting>
  <conditionalFormatting sqref="F51:F54">
    <cfRule type="cellIs" dxfId="384" priority="131" operator="lessThan">
      <formula>3500</formula>
    </cfRule>
  </conditionalFormatting>
  <conditionalFormatting sqref="H51:H54">
    <cfRule type="cellIs" dxfId="383" priority="130" operator="lessThan">
      <formula>3500</formula>
    </cfRule>
  </conditionalFormatting>
  <conditionalFormatting sqref="J54">
    <cfRule type="cellIs" dxfId="382" priority="128" operator="greaterThan">
      <formula>800</formula>
    </cfRule>
    <cfRule type="cellIs" dxfId="381" priority="129" operator="lessThan">
      <formula>800</formula>
    </cfRule>
  </conditionalFormatting>
  <conditionalFormatting sqref="L51:L54">
    <cfRule type="cellIs" dxfId="380" priority="127" operator="lessThan">
      <formula>800</formula>
    </cfRule>
  </conditionalFormatting>
  <conditionalFormatting sqref="J51:J53">
    <cfRule type="cellIs" dxfId="379" priority="126" operator="lessThan">
      <formula>800</formula>
    </cfRule>
  </conditionalFormatting>
  <conditionalFormatting sqref="N51:N54">
    <cfRule type="cellIs" dxfId="378" priority="105" operator="equal">
      <formula>200</formula>
    </cfRule>
    <cfRule type="cellIs" dxfId="377" priority="123" operator="equal">
      <formula>200</formula>
    </cfRule>
    <cfRule type="cellIs" dxfId="376" priority="125" operator="lessThan">
      <formula>200</formula>
    </cfRule>
  </conditionalFormatting>
  <conditionalFormatting sqref="N52:N54">
    <cfRule type="cellIs" dxfId="375" priority="124" operator="greaterThan">
      <formula>200</formula>
    </cfRule>
  </conditionalFormatting>
  <conditionalFormatting sqref="P51:P54">
    <cfRule type="cellIs" dxfId="374" priority="122" operator="lessThan">
      <formula>200</formula>
    </cfRule>
  </conditionalFormatting>
  <conditionalFormatting sqref="F56:F60">
    <cfRule type="cellIs" dxfId="373" priority="109" operator="greaterThan">
      <formula>4000</formula>
    </cfRule>
    <cfRule type="cellIs" dxfId="372" priority="115" operator="equal">
      <formula>4000</formula>
    </cfRule>
    <cfRule type="cellIs" dxfId="371" priority="121" operator="lessThan">
      <formula>4000</formula>
    </cfRule>
  </conditionalFormatting>
  <conditionalFormatting sqref="H56:H60">
    <cfRule type="cellIs" dxfId="370" priority="108" operator="greaterThan">
      <formula>4000</formula>
    </cfRule>
    <cfRule type="cellIs" dxfId="369" priority="114" operator="equal">
      <formula>4000</formula>
    </cfRule>
    <cfRule type="cellIs" dxfId="368" priority="120" operator="lessThan">
      <formula>4000</formula>
    </cfRule>
  </conditionalFormatting>
  <conditionalFormatting sqref="J56:J59">
    <cfRule type="cellIs" dxfId="367" priority="107" operator="greaterThan">
      <formula>1200</formula>
    </cfRule>
    <cfRule type="cellIs" dxfId="366" priority="113" operator="equal">
      <formula>1200</formula>
    </cfRule>
    <cfRule type="cellIs" dxfId="365" priority="119" operator="lessThan">
      <formula>1200</formula>
    </cfRule>
  </conditionalFormatting>
  <conditionalFormatting sqref="L56:L59">
    <cfRule type="cellIs" dxfId="364" priority="106" operator="greaterThan">
      <formula>1200</formula>
    </cfRule>
    <cfRule type="cellIs" dxfId="363" priority="112" operator="equal">
      <formula>1200</formula>
    </cfRule>
    <cfRule type="cellIs" dxfId="362" priority="118" operator="lessThan">
      <formula>1200</formula>
    </cfRule>
  </conditionalFormatting>
  <conditionalFormatting sqref="N56:N58">
    <cfRule type="cellIs" dxfId="361" priority="104" operator="greaterThan">
      <formula>300</formula>
    </cfRule>
    <cfRule type="cellIs" dxfId="360" priority="111" operator="equal">
      <formula>300</formula>
    </cfRule>
    <cfRule type="cellIs" dxfId="359" priority="117" operator="lessThan">
      <formula>300</formula>
    </cfRule>
  </conditionalFormatting>
  <conditionalFormatting sqref="P56:P58">
    <cfRule type="cellIs" dxfId="358" priority="103" operator="greaterThan">
      <formula>300</formula>
    </cfRule>
    <cfRule type="cellIs" dxfId="357" priority="110" operator="equal">
      <formula>300</formula>
    </cfRule>
    <cfRule type="cellIs" dxfId="356" priority="116" operator="lessThan">
      <formula>300</formula>
    </cfRule>
  </conditionalFormatting>
  <conditionalFormatting sqref="F61:F66">
    <cfRule type="cellIs" dxfId="355" priority="100" operator="greaterThan">
      <formula>5000</formula>
    </cfRule>
    <cfRule type="cellIs" dxfId="354" priority="101" operator="equal">
      <formula>5000</formula>
    </cfRule>
    <cfRule type="cellIs" dxfId="353" priority="102" operator="lessThan">
      <formula>5000</formula>
    </cfRule>
  </conditionalFormatting>
  <conditionalFormatting sqref="H61:H66">
    <cfRule type="cellIs" dxfId="352" priority="97" operator="greaterThan">
      <formula>5000</formula>
    </cfRule>
    <cfRule type="cellIs" dxfId="351" priority="98" operator="equal">
      <formula>5000</formula>
    </cfRule>
    <cfRule type="cellIs" dxfId="350" priority="99" operator="lessThan">
      <formula>5000</formula>
    </cfRule>
  </conditionalFormatting>
  <conditionalFormatting sqref="J60:J65">
    <cfRule type="cellIs" dxfId="349" priority="94" operator="greaterThan">
      <formula>1500</formula>
    </cfRule>
    <cfRule type="cellIs" dxfId="348" priority="95" operator="equal">
      <formula>1500</formula>
    </cfRule>
    <cfRule type="cellIs" dxfId="347" priority="96" operator="lessThan">
      <formula>1500</formula>
    </cfRule>
  </conditionalFormatting>
  <conditionalFormatting sqref="L60:L65">
    <cfRule type="cellIs" dxfId="346" priority="91" operator="greaterThan">
      <formula>1500</formula>
    </cfRule>
    <cfRule type="cellIs" dxfId="345" priority="92" operator="equal">
      <formula>1500</formula>
    </cfRule>
    <cfRule type="cellIs" dxfId="344" priority="93" operator="lessThan">
      <formula>1500</formula>
    </cfRule>
  </conditionalFormatting>
  <conditionalFormatting sqref="N59:N64">
    <cfRule type="cellIs" dxfId="343" priority="88" operator="greaterThan">
      <formula>500</formula>
    </cfRule>
    <cfRule type="cellIs" dxfId="342" priority="89" operator="equal">
      <formula>500</formula>
    </cfRule>
    <cfRule type="cellIs" dxfId="341" priority="90" operator="lessThan">
      <formula>500</formula>
    </cfRule>
  </conditionalFormatting>
  <conditionalFormatting sqref="P59:P64">
    <cfRule type="cellIs" dxfId="340" priority="85" operator="greaterThan">
      <formula>500</formula>
    </cfRule>
    <cfRule type="cellIs" dxfId="339" priority="86" operator="equal">
      <formula>500</formula>
    </cfRule>
    <cfRule type="cellIs" dxfId="338" priority="87" operator="lessThan">
      <formula>500</formula>
    </cfRule>
  </conditionalFormatting>
  <conditionalFormatting sqref="F67:F72">
    <cfRule type="cellIs" dxfId="337" priority="82" operator="greaterThan">
      <formula>6000</formula>
    </cfRule>
    <cfRule type="cellIs" dxfId="336" priority="83" operator="equal">
      <formula>6000</formula>
    </cfRule>
    <cfRule type="cellIs" dxfId="335" priority="84" operator="lessThan">
      <formula>6000</formula>
    </cfRule>
  </conditionalFormatting>
  <conditionalFormatting sqref="H67:H72">
    <cfRule type="cellIs" dxfId="334" priority="79" operator="greaterThan">
      <formula>6000</formula>
    </cfRule>
    <cfRule type="cellIs" dxfId="333" priority="80" operator="lessThan">
      <formula>6000</formula>
    </cfRule>
    <cfRule type="cellIs" dxfId="332" priority="81" operator="equal">
      <formula>6000</formula>
    </cfRule>
  </conditionalFormatting>
  <conditionalFormatting sqref="J66:J73">
    <cfRule type="cellIs" dxfId="331" priority="76" operator="greaterThan">
      <formula>2500</formula>
    </cfRule>
    <cfRule type="cellIs" dxfId="330" priority="77" operator="equal">
      <formula>2500</formula>
    </cfRule>
    <cfRule type="cellIs" dxfId="329" priority="78" operator="lessThan">
      <formula>2500</formula>
    </cfRule>
  </conditionalFormatting>
  <conditionalFormatting sqref="L66:L73">
    <cfRule type="cellIs" dxfId="328" priority="73" operator="equal">
      <formula>2500</formula>
    </cfRule>
    <cfRule type="cellIs" dxfId="327" priority="74" operator="lessThan">
      <formula>2500</formula>
    </cfRule>
    <cfRule type="cellIs" dxfId="326" priority="75" operator="greaterThan">
      <formula>2500</formula>
    </cfRule>
  </conditionalFormatting>
  <conditionalFormatting sqref="N65:N68">
    <cfRule type="cellIs" dxfId="325" priority="70" operator="lessThan">
      <formula>700</formula>
    </cfRule>
    <cfRule type="cellIs" dxfId="324" priority="71" operator="lessThan">
      <formula>700</formula>
    </cfRule>
    <cfRule type="cellIs" dxfId="323" priority="72" operator="greaterThan">
      <formula>700</formula>
    </cfRule>
  </conditionalFormatting>
  <conditionalFormatting sqref="P65:P68">
    <cfRule type="cellIs" dxfId="322" priority="67" operator="equal">
      <formula>700</formula>
    </cfRule>
    <cfRule type="cellIs" dxfId="321" priority="68" operator="lessThan">
      <formula>700</formula>
    </cfRule>
    <cfRule type="cellIs" dxfId="320" priority="69" operator="greaterThan">
      <formula>700</formula>
    </cfRule>
  </conditionalFormatting>
  <conditionalFormatting sqref="F73:F80">
    <cfRule type="cellIs" dxfId="319" priority="64" operator="equal">
      <formula>7000</formula>
    </cfRule>
    <cfRule type="cellIs" dxfId="318" priority="65" operator="lessThan">
      <formula>7000</formula>
    </cfRule>
    <cfRule type="cellIs" dxfId="317" priority="66" operator="greaterThan">
      <formula>7000</formula>
    </cfRule>
  </conditionalFormatting>
  <conditionalFormatting sqref="H73:H80">
    <cfRule type="cellIs" dxfId="316" priority="61" operator="lessThan">
      <formula>7000</formula>
    </cfRule>
    <cfRule type="cellIs" dxfId="315" priority="62" operator="equal">
      <formula>7000</formula>
    </cfRule>
    <cfRule type="cellIs" dxfId="314" priority="63" operator="greaterThan">
      <formula>7000</formula>
    </cfRule>
  </conditionalFormatting>
  <conditionalFormatting sqref="J74:J80">
    <cfRule type="cellIs" dxfId="313" priority="58" operator="equal">
      <formula>4000</formula>
    </cfRule>
    <cfRule type="cellIs" dxfId="312" priority="59" operator="lessThan">
      <formula>4000</formula>
    </cfRule>
    <cfRule type="cellIs" dxfId="311" priority="60" operator="greaterThan">
      <formula>4000</formula>
    </cfRule>
  </conditionalFormatting>
  <conditionalFormatting sqref="L74:L80">
    <cfRule type="cellIs" dxfId="310" priority="55" operator="equal">
      <formula>4000</formula>
    </cfRule>
    <cfRule type="cellIs" dxfId="309" priority="56" operator="lessThan">
      <formula>4000</formula>
    </cfRule>
    <cfRule type="cellIs" dxfId="308" priority="57" operator="greaterThan">
      <formula>4000</formula>
    </cfRule>
  </conditionalFormatting>
  <conditionalFormatting sqref="N69:N71">
    <cfRule type="cellIs" dxfId="307" priority="52" operator="equal">
      <formula>1200</formula>
    </cfRule>
    <cfRule type="cellIs" dxfId="306" priority="53" operator="lessThan">
      <formula>1200</formula>
    </cfRule>
    <cfRule type="cellIs" dxfId="305" priority="54" operator="greaterThan">
      <formula>1200</formula>
    </cfRule>
  </conditionalFormatting>
  <conditionalFormatting sqref="P69:P71">
    <cfRule type="cellIs" dxfId="304" priority="49" operator="equal">
      <formula>1200</formula>
    </cfRule>
    <cfRule type="cellIs" dxfId="303" priority="50" operator="greaterThan">
      <formula>1200</formula>
    </cfRule>
    <cfRule type="cellIs" dxfId="302" priority="51" operator="lessThan">
      <formula>1200</formula>
    </cfRule>
  </conditionalFormatting>
  <conditionalFormatting sqref="N72:N73">
    <cfRule type="cellIs" dxfId="301" priority="46" operator="equal">
      <formula>1500</formula>
    </cfRule>
    <cfRule type="cellIs" dxfId="300" priority="47" operator="lessThan">
      <formula>1500</formula>
    </cfRule>
    <cfRule type="cellIs" dxfId="299" priority="48" operator="greaterThan">
      <formula>1500</formula>
    </cfRule>
  </conditionalFormatting>
  <conditionalFormatting sqref="P72:P73">
    <cfRule type="cellIs" dxfId="298" priority="43" operator="equal">
      <formula>1500</formula>
    </cfRule>
    <cfRule type="cellIs" dxfId="297" priority="44" operator="lessThan">
      <formula>1500</formula>
    </cfRule>
    <cfRule type="cellIs" dxfId="296" priority="45" operator="greaterThan">
      <formula>1500</formula>
    </cfRule>
  </conditionalFormatting>
  <conditionalFormatting sqref="N74:N77">
    <cfRule type="cellIs" dxfId="295" priority="40" operator="equal">
      <formula>2000</formula>
    </cfRule>
    <cfRule type="cellIs" dxfId="294" priority="41" operator="lessThan">
      <formula>2000</formula>
    </cfRule>
    <cfRule type="cellIs" dxfId="293" priority="42" operator="greaterThan">
      <formula>2000</formula>
    </cfRule>
  </conditionalFormatting>
  <conditionalFormatting sqref="P74:P77">
    <cfRule type="cellIs" dxfId="292" priority="37" operator="equal">
      <formula>2000</formula>
    </cfRule>
    <cfRule type="cellIs" dxfId="291" priority="38" operator="greaterThan">
      <formula>2000</formula>
    </cfRule>
    <cfRule type="cellIs" dxfId="290" priority="39" operator="lessThan">
      <formula>2000</formula>
    </cfRule>
  </conditionalFormatting>
  <conditionalFormatting sqref="N78:N80">
    <cfRule type="cellIs" dxfId="289" priority="34" operator="equal">
      <formula>3000</formula>
    </cfRule>
    <cfRule type="cellIs" dxfId="288" priority="35" operator="lessThan">
      <formula>3000</formula>
    </cfRule>
    <cfRule type="cellIs" dxfId="287" priority="36" operator="greaterThan">
      <formula>3000</formula>
    </cfRule>
  </conditionalFormatting>
  <conditionalFormatting sqref="P78:P80">
    <cfRule type="cellIs" dxfId="286" priority="31" operator="equal">
      <formula>3000</formula>
    </cfRule>
    <cfRule type="cellIs" dxfId="285" priority="32" operator="lessThan">
      <formula>3000</formula>
    </cfRule>
    <cfRule type="cellIs" dxfId="284" priority="33" operator="greaterThan">
      <formula>3000</formula>
    </cfRule>
  </conditionalFormatting>
  <conditionalFormatting sqref="F81">
    <cfRule type="cellIs" dxfId="283" priority="28" operator="equal">
      <formula>159500</formula>
    </cfRule>
    <cfRule type="cellIs" dxfId="282" priority="29" operator="lessThan">
      <formula>159500</formula>
    </cfRule>
    <cfRule type="cellIs" dxfId="281" priority="30" operator="greaterThan">
      <formula>159500</formula>
    </cfRule>
  </conditionalFormatting>
  <conditionalFormatting sqref="H81">
    <cfRule type="cellIs" dxfId="280" priority="25" operator="equal">
      <formula>159500</formula>
    </cfRule>
    <cfRule type="cellIs" dxfId="279" priority="26" operator="lessThan">
      <formula>159500</formula>
    </cfRule>
    <cfRule type="cellIs" dxfId="278" priority="27" operator="greaterThan">
      <formula>159500</formula>
    </cfRule>
  </conditionalFormatting>
  <conditionalFormatting sqref="J81">
    <cfRule type="cellIs" dxfId="277" priority="22" operator="equal">
      <formula>66200</formula>
    </cfRule>
    <cfRule type="cellIs" dxfId="276" priority="23" operator="lessThan">
      <formula>66200</formula>
    </cfRule>
    <cfRule type="cellIs" dxfId="275" priority="24" operator="greaterThan">
      <formula>66200</formula>
    </cfRule>
  </conditionalFormatting>
  <conditionalFormatting sqref="L81">
    <cfRule type="cellIs" dxfId="274" priority="19" operator="equal">
      <formula>66200</formula>
    </cfRule>
    <cfRule type="cellIs" dxfId="273" priority="20" operator="lessThan">
      <formula>66200</formula>
    </cfRule>
    <cfRule type="cellIs" dxfId="272" priority="21" operator="greaterThan">
      <formula>66200</formula>
    </cfRule>
  </conditionalFormatting>
  <conditionalFormatting sqref="N81">
    <cfRule type="cellIs" dxfId="271" priority="16" operator="equal">
      <formula>31350</formula>
    </cfRule>
    <cfRule type="cellIs" dxfId="270" priority="17" operator="lessThan">
      <formula>31350</formula>
    </cfRule>
    <cfRule type="cellIs" dxfId="269" priority="18" operator="greaterThan">
      <formula>31350</formula>
    </cfRule>
  </conditionalFormatting>
  <conditionalFormatting sqref="P81">
    <cfRule type="cellIs" dxfId="268" priority="13" operator="equal">
      <formula>31350</formula>
    </cfRule>
    <cfRule type="cellIs" dxfId="267" priority="14" operator="lessThan">
      <formula>31350</formula>
    </cfRule>
    <cfRule type="cellIs" dxfId="266" priority="15" operator="greaterThan">
      <formula>31350</formula>
    </cfRule>
  </conditionalFormatting>
  <conditionalFormatting sqref="R81:R82">
    <cfRule type="cellIs" dxfId="265" priority="10" operator="equal">
      <formula>514100</formula>
    </cfRule>
    <cfRule type="cellIs" dxfId="264" priority="11" operator="lessThan">
      <formula>514100</formula>
    </cfRule>
    <cfRule type="cellIs" dxfId="263" priority="12" operator="greaterThan">
      <formula>514100</formula>
    </cfRule>
  </conditionalFormatting>
  <conditionalFormatting sqref="C48">
    <cfRule type="containsText" dxfId="262" priority="9" operator="containsText" text="off">
      <formula>NOT(ISERROR(SEARCH("off",C48)))</formula>
    </cfRule>
  </conditionalFormatting>
  <conditionalFormatting sqref="R51:R8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{3588ECDC-6CD2-408C-B6D6-482462453EC1}</x14:id>
        </ext>
      </extLst>
    </cfRule>
  </conditionalFormatting>
  <conditionalFormatting sqref="S81:S82">
    <cfRule type="cellIs" dxfId="261" priority="6" operator="lessThan">
      <formula>0.5</formula>
    </cfRule>
    <cfRule type="cellIs" dxfId="260" priority="7" operator="greaterThan">
      <formula>0.75</formula>
    </cfRule>
  </conditionalFormatting>
  <conditionalFormatting sqref="S51:S54 S56:S80">
    <cfRule type="cellIs" dxfId="259" priority="2" operator="greaterThan">
      <formula>1</formula>
    </cfRule>
    <cfRule type="cellIs" dxfId="258" priority="3" operator="greaterThan">
      <formula>0.8</formula>
    </cfRule>
    <cfRule type="cellIs" dxfId="257" priority="4" operator="greaterThan">
      <formula>0.6</formula>
    </cfRule>
    <cfRule type="top10" dxfId="256" priority="5" percent="1" rank="10"/>
  </conditionalFormatting>
  <conditionalFormatting sqref="S51:S54 S56:S80">
    <cfRule type="cellIs" dxfId="255" priority="1" operator="greaterThan">
      <formula>1</formula>
    </cfRule>
  </conditionalFormatting>
  <pageMargins left="0.7" right="0.7" top="0.75" bottom="0.75" header="0.3" footer="0.3"/>
  <pageSetup orientation="portrait" r:id="rId1"/>
  <ignoredErrors>
    <ignoredError sqref="F14 F28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88ECDC-6CD2-408C-B6D6-482462453E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R51:R80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2"/>
  <sheetViews>
    <sheetView workbookViewId="0">
      <selection activeCell="P8" sqref="P8"/>
    </sheetView>
  </sheetViews>
  <sheetFormatPr defaultRowHeight="15" x14ac:dyDescent="0.25"/>
  <cols>
    <col min="4" max="4" width="18.85546875" bestFit="1" customWidth="1"/>
    <col min="5" max="5" width="10.140625" bestFit="1" customWidth="1"/>
    <col min="6" max="6" width="11.5703125" bestFit="1" customWidth="1"/>
    <col min="7" max="7" width="15" hidden="1" customWidth="1"/>
    <col min="8" max="8" width="12.85546875" bestFit="1" customWidth="1"/>
    <col min="9" max="9" width="17.5703125" hidden="1" customWidth="1"/>
  </cols>
  <sheetData>
    <row r="4" spans="3:9" x14ac:dyDescent="0.25">
      <c r="C4" s="358" t="s">
        <v>2324</v>
      </c>
      <c r="D4" s="358"/>
      <c r="E4" s="358"/>
      <c r="F4" s="358"/>
      <c r="G4" s="358"/>
      <c r="H4" s="358"/>
      <c r="I4" s="358"/>
    </row>
    <row r="5" spans="3:9" x14ac:dyDescent="0.25">
      <c r="C5" s="193" t="s">
        <v>203</v>
      </c>
      <c r="D5" s="193" t="s">
        <v>211</v>
      </c>
      <c r="E5" s="193" t="s">
        <v>204</v>
      </c>
      <c r="F5" s="193" t="s">
        <v>212</v>
      </c>
      <c r="G5" s="193" t="s">
        <v>215</v>
      </c>
      <c r="H5" s="193" t="s">
        <v>223</v>
      </c>
      <c r="I5" s="193" t="s">
        <v>1983</v>
      </c>
    </row>
    <row r="6" spans="3:9" x14ac:dyDescent="0.25">
      <c r="C6" s="194">
        <f t="shared" ref="C6:C11" si="0">RANK(H6,$H$6:$H$11,0)</f>
        <v>1</v>
      </c>
      <c r="D6" s="194" t="s">
        <v>310</v>
      </c>
      <c r="E6" s="194" t="str">
        <f>VLOOKUP(D6,'[1]Region&amp;ASM'!$B$2:$E$13,4,0)</f>
        <v>Delhi</v>
      </c>
      <c r="F6" s="194" t="s">
        <v>202</v>
      </c>
      <c r="G6" s="14">
        <f>'August target'!F48</f>
        <v>31325</v>
      </c>
      <c r="H6" s="95">
        <f>_xlfn.IFNA(VLOOKUP(D6,'Revenue Pivot'!$U$7:$W$13,3,0),0)</f>
        <v>1600</v>
      </c>
      <c r="I6" s="13">
        <f>IFERROR(_xlfn.IFNA(H6/G6,0),0)</f>
        <v>5.1077414205905829E-2</v>
      </c>
    </row>
    <row r="7" spans="3:9" s="264" customFormat="1" x14ac:dyDescent="0.25">
      <c r="C7" s="263">
        <f t="shared" si="0"/>
        <v>2</v>
      </c>
      <c r="D7" s="285" t="s">
        <v>1985</v>
      </c>
      <c r="E7" s="263" t="s">
        <v>25</v>
      </c>
      <c r="F7" s="263" t="s">
        <v>1893</v>
      </c>
      <c r="G7" s="306"/>
      <c r="H7" s="95">
        <f>_xlfn.IFNA(VLOOKUP(D7,'Revenue Pivot'!$U$7:$W$13,3,0),0)</f>
        <v>1100</v>
      </c>
      <c r="I7" s="13">
        <f>IFERROR(_xlfn.IFNA(H7/G7,0),0)</f>
        <v>0</v>
      </c>
    </row>
    <row r="8" spans="3:9" x14ac:dyDescent="0.25">
      <c r="C8" s="263">
        <f t="shared" si="0"/>
        <v>3</v>
      </c>
      <c r="D8" s="194" t="s">
        <v>50</v>
      </c>
      <c r="E8" s="194" t="str">
        <f>VLOOKUP(D8,'[1]Region&amp;ASM'!$B$2:$E$13,4,0)</f>
        <v>Gurgaon</v>
      </c>
      <c r="F8" s="194" t="s">
        <v>202</v>
      </c>
      <c r="G8" s="14">
        <f>'August target'!L48</f>
        <v>14050</v>
      </c>
      <c r="H8" s="95">
        <f>_xlfn.IFNA(VLOOKUP(D8,'Revenue Pivot'!$U$7:$W$13,3,0),0)</f>
        <v>300</v>
      </c>
      <c r="I8" s="13"/>
    </row>
    <row r="9" spans="3:9" x14ac:dyDescent="0.25">
      <c r="C9" s="263">
        <f t="shared" si="0"/>
        <v>4</v>
      </c>
      <c r="D9" s="94" t="s">
        <v>253</v>
      </c>
      <c r="E9" s="194" t="str">
        <f>VLOOKUP(D9,'[1]Region&amp;ASM'!$B$2:$E$13,4,0)</f>
        <v>Kanpur</v>
      </c>
      <c r="F9" s="194" t="s">
        <v>1893</v>
      </c>
      <c r="G9" s="14">
        <f>'August target'!N48</f>
        <v>6671.5</v>
      </c>
      <c r="H9" s="95">
        <f>_xlfn.IFNA(VLOOKUP(D9,'Revenue Pivot'!$U$7:$W$13,3,0),0)</f>
        <v>170</v>
      </c>
      <c r="I9" s="13">
        <f>IFERROR(_xlfn.IFNA(H9/G9,0),0)</f>
        <v>2.5481525893727049E-2</v>
      </c>
    </row>
    <row r="10" spans="3:9" x14ac:dyDescent="0.25">
      <c r="C10" s="263">
        <f t="shared" si="0"/>
        <v>5</v>
      </c>
      <c r="D10" s="306" t="s">
        <v>1846</v>
      </c>
      <c r="E10" s="194" t="s">
        <v>129</v>
      </c>
      <c r="F10" s="194" t="s">
        <v>202</v>
      </c>
      <c r="G10" s="14">
        <f>'August target'!J48</f>
        <v>12453.75</v>
      </c>
      <c r="H10" s="95">
        <f>_xlfn.IFNA(VLOOKUP(D10,'Revenue Pivot'!$U$7:$W$13,3,0),0)</f>
        <v>0</v>
      </c>
      <c r="I10" s="13">
        <f>IFERROR(_xlfn.IFNA(H10/G10,0),0)</f>
        <v>0</v>
      </c>
    </row>
    <row r="11" spans="3:9" x14ac:dyDescent="0.25">
      <c r="C11" s="263">
        <f t="shared" si="0"/>
        <v>5</v>
      </c>
      <c r="D11" s="94" t="s">
        <v>2837</v>
      </c>
      <c r="E11" s="194" t="s">
        <v>252</v>
      </c>
      <c r="F11" s="194" t="s">
        <v>202</v>
      </c>
      <c r="G11" s="14">
        <f>'August target'!P48</f>
        <v>7650</v>
      </c>
      <c r="H11" s="95">
        <f>_xlfn.IFNA(VLOOKUP(D11,'Revenue Pivot'!$U$7:$W$13,3,0),0)</f>
        <v>0</v>
      </c>
      <c r="I11" s="13">
        <f>IFERROR(_xlfn.IFNA(H11/G11,0),0)</f>
        <v>0</v>
      </c>
    </row>
    <row r="12" spans="3:9" x14ac:dyDescent="0.25">
      <c r="C12" s="321" t="s">
        <v>1897</v>
      </c>
      <c r="D12" s="321"/>
      <c r="E12" s="321"/>
      <c r="F12" s="321"/>
      <c r="G12" s="199">
        <f>SUM(G6:G11)</f>
        <v>72150.25</v>
      </c>
      <c r="H12" s="199">
        <f>SUM(H6:H11)</f>
        <v>3170</v>
      </c>
      <c r="I12" s="62">
        <f t="shared" ref="I12" si="1">IFERROR(_xlfn.IFNA(H12/G12,0),0)</f>
        <v>4.3936091697533965E-2</v>
      </c>
    </row>
  </sheetData>
  <sortState ref="C6:H12">
    <sortCondition descending="1" ref="H6:H12"/>
  </sortState>
  <mergeCells count="2">
    <mergeCell ref="C4:I4"/>
    <mergeCell ref="C12:F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S39"/>
  <sheetViews>
    <sheetView topLeftCell="B1" workbookViewId="0">
      <selection activeCell="U11" sqref="U11"/>
    </sheetView>
  </sheetViews>
  <sheetFormatPr defaultRowHeight="15" x14ac:dyDescent="0.25"/>
  <cols>
    <col min="5" max="5" width="9.85546875" bestFit="1" customWidth="1"/>
    <col min="7" max="7" width="9.140625" style="78"/>
  </cols>
  <sheetData>
    <row r="3" spans="4:19" x14ac:dyDescent="0.25">
      <c r="D3" s="354" t="s">
        <v>2325</v>
      </c>
      <c r="E3" s="354"/>
      <c r="F3" s="354"/>
      <c r="G3" s="354"/>
      <c r="H3" s="354"/>
      <c r="I3" s="354"/>
      <c r="J3" s="354"/>
      <c r="K3" s="354"/>
      <c r="L3" s="354"/>
      <c r="M3" s="354"/>
      <c r="N3" s="354"/>
      <c r="O3" s="354"/>
      <c r="P3" s="354"/>
      <c r="Q3" s="354"/>
      <c r="R3" s="97"/>
      <c r="S3" s="97"/>
    </row>
    <row r="4" spans="4:19" x14ac:dyDescent="0.25">
      <c r="D4" s="362" t="s">
        <v>2326</v>
      </c>
      <c r="E4" s="362"/>
      <c r="F4" s="362"/>
      <c r="G4" s="362"/>
      <c r="H4" s="362"/>
      <c r="I4" s="362"/>
      <c r="J4" s="362"/>
      <c r="K4" s="362"/>
      <c r="L4" s="362"/>
      <c r="M4" s="362"/>
      <c r="N4" s="362"/>
      <c r="O4" s="362"/>
      <c r="P4" s="362"/>
      <c r="Q4" s="362"/>
      <c r="R4" s="97"/>
      <c r="S4" s="97"/>
    </row>
    <row r="5" spans="4:19" x14ac:dyDescent="0.25">
      <c r="D5" s="119" t="s">
        <v>2327</v>
      </c>
      <c r="E5" s="119" t="s">
        <v>1</v>
      </c>
      <c r="F5" s="355" t="s">
        <v>2328</v>
      </c>
      <c r="G5" s="355"/>
      <c r="H5" s="355" t="s">
        <v>2329</v>
      </c>
      <c r="I5" s="355"/>
      <c r="J5" s="355" t="s">
        <v>1846</v>
      </c>
      <c r="K5" s="355"/>
      <c r="L5" s="355" t="s">
        <v>50</v>
      </c>
      <c r="M5" s="355"/>
      <c r="N5" s="355" t="s">
        <v>253</v>
      </c>
      <c r="O5" s="355"/>
      <c r="P5" s="355" t="s">
        <v>1755</v>
      </c>
      <c r="Q5" s="355"/>
      <c r="R5" s="97"/>
      <c r="S5" s="97"/>
    </row>
    <row r="6" spans="4:19" x14ac:dyDescent="0.25">
      <c r="D6" s="351" t="s">
        <v>2330</v>
      </c>
      <c r="E6" s="116">
        <v>45139</v>
      </c>
      <c r="F6" s="144" t="s">
        <v>283</v>
      </c>
      <c r="G6" s="153" t="s">
        <v>290</v>
      </c>
      <c r="H6" s="144" t="s">
        <v>283</v>
      </c>
      <c r="I6" s="144" t="s">
        <v>290</v>
      </c>
      <c r="J6" s="144" t="s">
        <v>283</v>
      </c>
      <c r="K6" s="144" t="s">
        <v>290</v>
      </c>
      <c r="L6" s="144" t="s">
        <v>283</v>
      </c>
      <c r="M6" s="144" t="s">
        <v>290</v>
      </c>
      <c r="N6" s="144" t="s">
        <v>283</v>
      </c>
      <c r="O6" s="144" t="s">
        <v>290</v>
      </c>
      <c r="P6" s="144" t="s">
        <v>283</v>
      </c>
      <c r="Q6" s="144" t="s">
        <v>290</v>
      </c>
      <c r="R6" s="151" t="s">
        <v>1985</v>
      </c>
      <c r="S6" s="97"/>
    </row>
    <row r="7" spans="4:19" x14ac:dyDescent="0.25">
      <c r="D7" s="351"/>
      <c r="E7" s="116">
        <v>45140</v>
      </c>
      <c r="F7" s="117">
        <v>3500</v>
      </c>
      <c r="G7" s="145">
        <v>1100</v>
      </c>
      <c r="H7" s="117">
        <v>3500</v>
      </c>
      <c r="I7" s="117">
        <v>1100</v>
      </c>
      <c r="J7" s="117">
        <v>800</v>
      </c>
      <c r="K7" s="155">
        <v>400</v>
      </c>
      <c r="L7" s="117">
        <v>800</v>
      </c>
      <c r="M7" s="147">
        <v>100</v>
      </c>
      <c r="N7" s="117">
        <v>200</v>
      </c>
      <c r="O7" s="117">
        <v>0</v>
      </c>
      <c r="P7" s="117">
        <v>200</v>
      </c>
      <c r="Q7" s="147">
        <v>0</v>
      </c>
      <c r="R7" s="97"/>
      <c r="S7" s="97"/>
    </row>
    <row r="8" spans="4:19" x14ac:dyDescent="0.25">
      <c r="D8" s="351"/>
      <c r="E8" s="116">
        <v>45141</v>
      </c>
      <c r="F8" s="117">
        <v>3500</v>
      </c>
      <c r="G8" s="145">
        <v>2300</v>
      </c>
      <c r="H8" s="117">
        <v>3500</v>
      </c>
      <c r="I8" s="117"/>
      <c r="J8" s="117">
        <v>800</v>
      </c>
      <c r="K8" s="155">
        <v>400</v>
      </c>
      <c r="L8" s="117">
        <v>800</v>
      </c>
      <c r="M8" s="117">
        <v>200</v>
      </c>
      <c r="N8" s="117">
        <v>200</v>
      </c>
      <c r="O8" s="150">
        <v>200</v>
      </c>
      <c r="P8" s="117">
        <v>200</v>
      </c>
      <c r="Q8" s="147">
        <v>0</v>
      </c>
      <c r="R8" s="97"/>
      <c r="S8" s="97"/>
    </row>
    <row r="9" spans="4:19" x14ac:dyDescent="0.25">
      <c r="D9" s="351"/>
      <c r="E9" s="116">
        <v>45142</v>
      </c>
      <c r="F9" s="117">
        <v>3500</v>
      </c>
      <c r="G9" s="145">
        <v>1050</v>
      </c>
      <c r="H9" s="117">
        <v>3500</v>
      </c>
      <c r="I9" s="117"/>
      <c r="J9" s="117">
        <v>800</v>
      </c>
      <c r="K9" s="155">
        <v>500</v>
      </c>
      <c r="L9" s="117">
        <v>800</v>
      </c>
      <c r="M9" s="117">
        <v>250</v>
      </c>
      <c r="N9" s="117">
        <v>200</v>
      </c>
      <c r="O9" s="150">
        <v>230</v>
      </c>
      <c r="P9" s="117">
        <v>200</v>
      </c>
      <c r="Q9" s="147">
        <v>0</v>
      </c>
      <c r="R9" s="152">
        <v>1900</v>
      </c>
      <c r="S9" s="97"/>
    </row>
    <row r="10" spans="4:19" x14ac:dyDescent="0.25">
      <c r="D10" s="351"/>
      <c r="E10" s="116">
        <v>45143</v>
      </c>
      <c r="F10" s="117">
        <v>3500</v>
      </c>
      <c r="G10" s="145">
        <v>1000</v>
      </c>
      <c r="H10" s="117">
        <v>3500</v>
      </c>
      <c r="I10" s="117">
        <v>300</v>
      </c>
      <c r="J10" s="117">
        <v>800</v>
      </c>
      <c r="K10" s="150">
        <v>1200</v>
      </c>
      <c r="L10" s="117">
        <v>800</v>
      </c>
      <c r="M10" s="117">
        <v>200</v>
      </c>
      <c r="N10" s="117">
        <v>200</v>
      </c>
      <c r="O10" s="150">
        <v>215</v>
      </c>
      <c r="P10" s="117">
        <v>200</v>
      </c>
      <c r="Q10" s="147">
        <v>0</v>
      </c>
      <c r="R10" s="152">
        <v>1400</v>
      </c>
      <c r="S10" s="97"/>
    </row>
    <row r="11" spans="4:19" x14ac:dyDescent="0.25">
      <c r="D11" s="351"/>
      <c r="E11" s="118">
        <v>45144</v>
      </c>
      <c r="F11" s="117">
        <v>3500</v>
      </c>
      <c r="G11" s="141" t="s">
        <v>2498</v>
      </c>
      <c r="H11" s="117">
        <v>3500</v>
      </c>
      <c r="I11" s="117" t="s">
        <v>2498</v>
      </c>
      <c r="J11" s="117">
        <v>1200</v>
      </c>
      <c r="K11" s="117" t="s">
        <v>2498</v>
      </c>
      <c r="L11" s="117">
        <v>1200</v>
      </c>
      <c r="M11" s="117" t="s">
        <v>2498</v>
      </c>
      <c r="N11" s="117">
        <v>250</v>
      </c>
      <c r="O11" s="117" t="s">
        <v>2498</v>
      </c>
      <c r="P11" s="117">
        <v>250</v>
      </c>
      <c r="Q11" s="108" t="s">
        <v>2498</v>
      </c>
      <c r="R11" s="97"/>
      <c r="S11" s="97"/>
    </row>
    <row r="12" spans="4:19" x14ac:dyDescent="0.25">
      <c r="D12" s="351"/>
      <c r="E12" s="118">
        <v>45145</v>
      </c>
      <c r="F12" s="117">
        <v>4000</v>
      </c>
      <c r="G12" s="146">
        <v>1200</v>
      </c>
      <c r="H12" s="117">
        <v>4000</v>
      </c>
      <c r="I12" s="117">
        <v>300</v>
      </c>
      <c r="J12" s="117">
        <v>1200</v>
      </c>
      <c r="K12" s="117">
        <v>150</v>
      </c>
      <c r="L12" s="117">
        <v>1200</v>
      </c>
      <c r="M12" s="117">
        <v>250</v>
      </c>
      <c r="N12" s="117">
        <v>300</v>
      </c>
      <c r="O12" s="117">
        <v>240</v>
      </c>
      <c r="P12" s="117">
        <v>300</v>
      </c>
      <c r="Q12" s="150"/>
      <c r="R12" s="152">
        <v>1300</v>
      </c>
      <c r="S12" s="97"/>
    </row>
    <row r="13" spans="4:19" x14ac:dyDescent="0.25">
      <c r="D13" s="351"/>
      <c r="E13" s="118">
        <v>45146</v>
      </c>
      <c r="F13" s="117">
        <v>4000</v>
      </c>
      <c r="G13" s="146">
        <v>1400</v>
      </c>
      <c r="H13" s="117">
        <v>4000</v>
      </c>
      <c r="I13" s="117">
        <v>1200</v>
      </c>
      <c r="J13" s="117">
        <v>1200</v>
      </c>
      <c r="K13" s="117">
        <v>610</v>
      </c>
      <c r="L13" s="117">
        <v>1200</v>
      </c>
      <c r="M13" s="117">
        <v>350</v>
      </c>
      <c r="N13" s="117">
        <v>300</v>
      </c>
      <c r="O13" s="117">
        <v>180</v>
      </c>
      <c r="P13" s="117">
        <v>300</v>
      </c>
      <c r="Q13" s="150"/>
      <c r="R13" s="152">
        <v>1300</v>
      </c>
      <c r="S13" s="97"/>
    </row>
    <row r="14" spans="4:19" x14ac:dyDescent="0.25">
      <c r="D14" s="351"/>
      <c r="E14" s="118">
        <v>45147</v>
      </c>
      <c r="F14" s="117">
        <v>4000</v>
      </c>
      <c r="G14" s="146"/>
      <c r="H14" s="117">
        <v>4000</v>
      </c>
      <c r="I14" s="117"/>
      <c r="J14" s="117">
        <v>1200</v>
      </c>
      <c r="K14" s="117"/>
      <c r="L14" s="117">
        <v>1200</v>
      </c>
      <c r="M14" s="117"/>
      <c r="N14" s="117">
        <v>300</v>
      </c>
      <c r="O14" s="117"/>
      <c r="P14" s="117">
        <v>300</v>
      </c>
      <c r="Q14" s="150"/>
      <c r="R14" s="97"/>
      <c r="S14" s="97"/>
    </row>
    <row r="15" spans="4:19" x14ac:dyDescent="0.25">
      <c r="D15" s="351" t="s">
        <v>2331</v>
      </c>
      <c r="E15" s="118">
        <v>45148</v>
      </c>
      <c r="F15" s="117">
        <v>4000</v>
      </c>
      <c r="G15" s="146"/>
      <c r="H15" s="117">
        <v>4000</v>
      </c>
      <c r="I15" s="117"/>
      <c r="J15" s="117">
        <v>1200</v>
      </c>
      <c r="K15" s="117"/>
      <c r="L15" s="117">
        <v>1200</v>
      </c>
      <c r="M15" s="117"/>
      <c r="N15" s="117">
        <v>500</v>
      </c>
      <c r="O15" s="117"/>
      <c r="P15" s="117">
        <v>500</v>
      </c>
      <c r="Q15" s="150"/>
      <c r="R15" s="97"/>
      <c r="S15" s="97"/>
    </row>
    <row r="16" spans="4:19" x14ac:dyDescent="0.25">
      <c r="D16" s="351"/>
      <c r="E16" s="118">
        <v>45149</v>
      </c>
      <c r="F16" s="117">
        <v>4000</v>
      </c>
      <c r="G16" s="146"/>
      <c r="H16" s="117">
        <v>4000</v>
      </c>
      <c r="I16" s="117"/>
      <c r="J16" s="117">
        <v>1500</v>
      </c>
      <c r="K16" s="117"/>
      <c r="L16" s="117">
        <v>1500</v>
      </c>
      <c r="M16" s="117"/>
      <c r="N16" s="117">
        <v>500</v>
      </c>
      <c r="O16" s="117"/>
      <c r="P16" s="117">
        <v>500</v>
      </c>
      <c r="Q16" s="150"/>
      <c r="R16" s="97"/>
      <c r="S16" s="97"/>
    </row>
    <row r="17" spans="4:19" x14ac:dyDescent="0.25">
      <c r="D17" s="351"/>
      <c r="E17" s="116">
        <v>45150</v>
      </c>
      <c r="F17" s="117">
        <v>5000</v>
      </c>
      <c r="G17" s="146"/>
      <c r="H17" s="117">
        <v>5000</v>
      </c>
      <c r="I17" s="117"/>
      <c r="J17" s="117">
        <v>1500</v>
      </c>
      <c r="K17" s="117"/>
      <c r="L17" s="117">
        <v>1500</v>
      </c>
      <c r="M17" s="117"/>
      <c r="N17" s="117">
        <v>500</v>
      </c>
      <c r="O17" s="117"/>
      <c r="P17" s="117">
        <v>500</v>
      </c>
      <c r="Q17" s="150"/>
      <c r="R17" s="97"/>
      <c r="S17" s="97"/>
    </row>
    <row r="18" spans="4:19" x14ac:dyDescent="0.25">
      <c r="D18" s="351"/>
      <c r="E18" s="116">
        <v>45151</v>
      </c>
      <c r="F18" s="117">
        <v>5000</v>
      </c>
      <c r="G18" s="146"/>
      <c r="H18" s="117">
        <v>5000</v>
      </c>
      <c r="I18" s="117"/>
      <c r="J18" s="117">
        <v>1500</v>
      </c>
      <c r="K18" s="117"/>
      <c r="L18" s="117">
        <v>1500</v>
      </c>
      <c r="M18" s="117"/>
      <c r="N18" s="117">
        <v>500</v>
      </c>
      <c r="O18" s="117"/>
      <c r="P18" s="117">
        <v>500</v>
      </c>
      <c r="Q18" s="150"/>
      <c r="R18" s="97"/>
      <c r="S18" s="97"/>
    </row>
    <row r="19" spans="4:19" x14ac:dyDescent="0.25">
      <c r="D19" s="351"/>
      <c r="E19" s="116">
        <v>45152</v>
      </c>
      <c r="F19" s="117">
        <v>5000</v>
      </c>
      <c r="G19" s="146"/>
      <c r="H19" s="117">
        <v>5000</v>
      </c>
      <c r="I19" s="117"/>
      <c r="J19" s="117">
        <v>1500</v>
      </c>
      <c r="K19" s="117"/>
      <c r="L19" s="117">
        <v>1500</v>
      </c>
      <c r="M19" s="117"/>
      <c r="N19" s="117">
        <v>500</v>
      </c>
      <c r="O19" s="117"/>
      <c r="P19" s="117">
        <v>500</v>
      </c>
      <c r="Q19" s="150"/>
      <c r="R19" s="97"/>
      <c r="S19" s="97"/>
    </row>
    <row r="20" spans="4:19" x14ac:dyDescent="0.25">
      <c r="D20" s="351"/>
      <c r="E20" s="116">
        <v>45153</v>
      </c>
      <c r="F20" s="117">
        <v>5000</v>
      </c>
      <c r="G20" s="146"/>
      <c r="H20" s="117">
        <v>5000</v>
      </c>
      <c r="I20" s="117"/>
      <c r="J20" s="117">
        <v>1500</v>
      </c>
      <c r="K20" s="117"/>
      <c r="L20" s="117">
        <v>1500</v>
      </c>
      <c r="M20" s="117"/>
      <c r="N20" s="117">
        <v>500</v>
      </c>
      <c r="O20" s="117"/>
      <c r="P20" s="117">
        <v>500</v>
      </c>
      <c r="Q20" s="150"/>
      <c r="R20" s="97"/>
      <c r="S20" s="97"/>
    </row>
    <row r="21" spans="4:19" x14ac:dyDescent="0.25">
      <c r="D21" s="351"/>
      <c r="E21" s="116">
        <v>45154</v>
      </c>
      <c r="F21" s="117">
        <v>5000</v>
      </c>
      <c r="G21" s="146"/>
      <c r="H21" s="117">
        <v>5000</v>
      </c>
      <c r="I21" s="117"/>
      <c r="J21" s="117">
        <v>1500</v>
      </c>
      <c r="K21" s="117"/>
      <c r="L21" s="117">
        <v>1500</v>
      </c>
      <c r="M21" s="117"/>
      <c r="N21" s="117">
        <v>700</v>
      </c>
      <c r="O21" s="117"/>
      <c r="P21" s="117">
        <v>700</v>
      </c>
      <c r="Q21" s="150"/>
      <c r="R21" s="97"/>
      <c r="S21" s="97"/>
    </row>
    <row r="22" spans="4:19" x14ac:dyDescent="0.25">
      <c r="D22" s="351" t="s">
        <v>2332</v>
      </c>
      <c r="E22" s="116">
        <v>45155</v>
      </c>
      <c r="F22" s="117">
        <v>5000</v>
      </c>
      <c r="G22" s="146"/>
      <c r="H22" s="117">
        <v>5000</v>
      </c>
      <c r="I22" s="117"/>
      <c r="J22" s="117">
        <v>2500</v>
      </c>
      <c r="K22" s="117"/>
      <c r="L22" s="117">
        <v>2500</v>
      </c>
      <c r="M22" s="117"/>
      <c r="N22" s="117">
        <v>700</v>
      </c>
      <c r="O22" s="117"/>
      <c r="P22" s="117">
        <v>700</v>
      </c>
      <c r="Q22" s="150"/>
      <c r="R22" s="97"/>
      <c r="S22" s="97"/>
    </row>
    <row r="23" spans="4:19" x14ac:dyDescent="0.25">
      <c r="D23" s="351"/>
      <c r="E23" s="116">
        <v>45156</v>
      </c>
      <c r="F23" s="117">
        <v>6000</v>
      </c>
      <c r="G23" s="146"/>
      <c r="H23" s="117">
        <v>6000</v>
      </c>
      <c r="I23" s="117"/>
      <c r="J23" s="117">
        <v>2500</v>
      </c>
      <c r="K23" s="117"/>
      <c r="L23" s="117">
        <v>2500</v>
      </c>
      <c r="M23" s="117"/>
      <c r="N23" s="117">
        <v>700</v>
      </c>
      <c r="O23" s="117"/>
      <c r="P23" s="117">
        <v>700</v>
      </c>
      <c r="Q23" s="150"/>
      <c r="R23" s="97"/>
      <c r="S23" s="97"/>
    </row>
    <row r="24" spans="4:19" x14ac:dyDescent="0.25">
      <c r="D24" s="351"/>
      <c r="E24" s="116">
        <v>45157</v>
      </c>
      <c r="F24" s="117">
        <v>6000</v>
      </c>
      <c r="G24" s="146"/>
      <c r="H24" s="117">
        <v>6000</v>
      </c>
      <c r="I24" s="117"/>
      <c r="J24" s="117">
        <v>2500</v>
      </c>
      <c r="K24" s="117"/>
      <c r="L24" s="117">
        <v>2500</v>
      </c>
      <c r="M24" s="117"/>
      <c r="N24" s="117">
        <v>700</v>
      </c>
      <c r="O24" s="117"/>
      <c r="P24" s="117">
        <v>700</v>
      </c>
      <c r="Q24" s="150"/>
      <c r="R24" s="97"/>
      <c r="S24" s="97"/>
    </row>
    <row r="25" spans="4:19" x14ac:dyDescent="0.25">
      <c r="D25" s="351"/>
      <c r="E25" s="116">
        <v>45158</v>
      </c>
      <c r="F25" s="117">
        <v>6000</v>
      </c>
      <c r="G25" s="146"/>
      <c r="H25" s="117">
        <v>6000</v>
      </c>
      <c r="I25" s="117"/>
      <c r="J25" s="117">
        <v>2500</v>
      </c>
      <c r="K25" s="117"/>
      <c r="L25" s="117">
        <v>2500</v>
      </c>
      <c r="M25" s="117"/>
      <c r="N25" s="117">
        <v>1200</v>
      </c>
      <c r="O25" s="117"/>
      <c r="P25" s="117">
        <v>1200</v>
      </c>
      <c r="Q25" s="150"/>
      <c r="R25" s="97"/>
      <c r="S25" s="97"/>
    </row>
    <row r="26" spans="4:19" x14ac:dyDescent="0.25">
      <c r="D26" s="351"/>
      <c r="E26" s="116">
        <v>45159</v>
      </c>
      <c r="F26" s="117">
        <v>6000</v>
      </c>
      <c r="G26" s="146"/>
      <c r="H26" s="117">
        <v>6000</v>
      </c>
      <c r="I26" s="117"/>
      <c r="J26" s="117">
        <v>2500</v>
      </c>
      <c r="K26" s="117"/>
      <c r="L26" s="117">
        <v>2500</v>
      </c>
      <c r="M26" s="117"/>
      <c r="N26" s="117">
        <v>1200</v>
      </c>
      <c r="O26" s="117"/>
      <c r="P26" s="117">
        <v>1200</v>
      </c>
      <c r="Q26" s="150"/>
      <c r="R26" s="97"/>
      <c r="S26" s="97"/>
    </row>
    <row r="27" spans="4:19" x14ac:dyDescent="0.25">
      <c r="D27" s="351"/>
      <c r="E27" s="116">
        <v>45160</v>
      </c>
      <c r="F27" s="117">
        <v>6000</v>
      </c>
      <c r="G27" s="146"/>
      <c r="H27" s="117">
        <v>6000</v>
      </c>
      <c r="I27" s="117"/>
      <c r="J27" s="117">
        <v>2500</v>
      </c>
      <c r="K27" s="117"/>
      <c r="L27" s="117">
        <v>2500</v>
      </c>
      <c r="M27" s="117"/>
      <c r="N27" s="117">
        <v>1200</v>
      </c>
      <c r="O27" s="117"/>
      <c r="P27" s="117">
        <v>1200</v>
      </c>
      <c r="Q27" s="150"/>
      <c r="R27" s="97"/>
      <c r="S27" s="97"/>
    </row>
    <row r="28" spans="4:19" x14ac:dyDescent="0.25">
      <c r="D28" s="351"/>
      <c r="E28" s="116">
        <v>45161</v>
      </c>
      <c r="F28" s="117">
        <v>6000</v>
      </c>
      <c r="G28" s="146"/>
      <c r="H28" s="117">
        <v>6000</v>
      </c>
      <c r="I28" s="117"/>
      <c r="J28" s="117">
        <v>2500</v>
      </c>
      <c r="K28" s="117"/>
      <c r="L28" s="117">
        <v>2500</v>
      </c>
      <c r="M28" s="117"/>
      <c r="N28" s="117">
        <v>1500</v>
      </c>
      <c r="O28" s="117"/>
      <c r="P28" s="117">
        <v>1500</v>
      </c>
      <c r="Q28" s="150"/>
      <c r="R28" s="97"/>
      <c r="S28" s="97"/>
    </row>
    <row r="29" spans="4:19" x14ac:dyDescent="0.25">
      <c r="D29" s="351"/>
      <c r="E29" s="116">
        <v>45162</v>
      </c>
      <c r="F29" s="117">
        <v>7000</v>
      </c>
      <c r="G29" s="146"/>
      <c r="H29" s="117">
        <v>7000</v>
      </c>
      <c r="I29" s="117"/>
      <c r="J29" s="117">
        <v>2500</v>
      </c>
      <c r="K29" s="117"/>
      <c r="L29" s="117">
        <v>2500</v>
      </c>
      <c r="M29" s="117"/>
      <c r="N29" s="117">
        <v>1500</v>
      </c>
      <c r="O29" s="117"/>
      <c r="P29" s="117">
        <v>1500</v>
      </c>
      <c r="Q29" s="150"/>
      <c r="R29" s="97"/>
      <c r="S29" s="97"/>
    </row>
    <row r="30" spans="4:19" x14ac:dyDescent="0.25">
      <c r="D30" s="351" t="s">
        <v>2333</v>
      </c>
      <c r="E30" s="116">
        <v>45163</v>
      </c>
      <c r="F30" s="117">
        <v>7000</v>
      </c>
      <c r="G30" s="146"/>
      <c r="H30" s="117">
        <v>7000</v>
      </c>
      <c r="I30" s="117"/>
      <c r="J30" s="117">
        <v>4000</v>
      </c>
      <c r="K30" s="117"/>
      <c r="L30" s="117">
        <v>4000</v>
      </c>
      <c r="M30" s="117"/>
      <c r="N30" s="117">
        <v>2000</v>
      </c>
      <c r="O30" s="117"/>
      <c r="P30" s="117">
        <v>2000</v>
      </c>
      <c r="Q30" s="150"/>
      <c r="R30" s="97"/>
      <c r="S30" s="97"/>
    </row>
    <row r="31" spans="4:19" x14ac:dyDescent="0.25">
      <c r="D31" s="351"/>
      <c r="E31" s="116">
        <v>45164</v>
      </c>
      <c r="F31" s="117">
        <v>7000</v>
      </c>
      <c r="G31" s="146"/>
      <c r="H31" s="117">
        <v>7000</v>
      </c>
      <c r="I31" s="117"/>
      <c r="J31" s="117">
        <v>4000</v>
      </c>
      <c r="K31" s="117"/>
      <c r="L31" s="117">
        <v>4000</v>
      </c>
      <c r="M31" s="117"/>
      <c r="N31" s="117">
        <v>2000</v>
      </c>
      <c r="O31" s="117"/>
      <c r="P31" s="117">
        <v>2000</v>
      </c>
      <c r="Q31" s="150"/>
      <c r="R31" s="97"/>
      <c r="S31" s="97"/>
    </row>
    <row r="32" spans="4:19" x14ac:dyDescent="0.25">
      <c r="D32" s="351"/>
      <c r="E32" s="116">
        <v>45165</v>
      </c>
      <c r="F32" s="117">
        <v>7000</v>
      </c>
      <c r="G32" s="146"/>
      <c r="H32" s="117">
        <v>7000</v>
      </c>
      <c r="I32" s="117"/>
      <c r="J32" s="117">
        <v>4000</v>
      </c>
      <c r="K32" s="117"/>
      <c r="L32" s="117">
        <v>4000</v>
      </c>
      <c r="M32" s="117"/>
      <c r="N32" s="117">
        <v>2000</v>
      </c>
      <c r="O32" s="117"/>
      <c r="P32" s="117">
        <v>2000</v>
      </c>
      <c r="Q32" s="150"/>
      <c r="R32" s="97"/>
      <c r="S32" s="97"/>
    </row>
    <row r="33" spans="4:19" x14ac:dyDescent="0.25">
      <c r="D33" s="351"/>
      <c r="E33" s="116">
        <v>45166</v>
      </c>
      <c r="F33" s="117">
        <v>7000</v>
      </c>
      <c r="G33" s="146"/>
      <c r="H33" s="117">
        <v>7000</v>
      </c>
      <c r="I33" s="117"/>
      <c r="J33" s="117">
        <v>4000</v>
      </c>
      <c r="K33" s="117"/>
      <c r="L33" s="117">
        <v>4000</v>
      </c>
      <c r="M33" s="117"/>
      <c r="N33" s="117">
        <v>2000</v>
      </c>
      <c r="O33" s="117"/>
      <c r="P33" s="117">
        <v>2000</v>
      </c>
      <c r="Q33" s="150"/>
      <c r="R33" s="97"/>
      <c r="S33" s="97"/>
    </row>
    <row r="34" spans="4:19" x14ac:dyDescent="0.25">
      <c r="D34" s="351"/>
      <c r="E34" s="116">
        <v>45167</v>
      </c>
      <c r="F34" s="117">
        <v>7000</v>
      </c>
      <c r="G34" s="146"/>
      <c r="H34" s="117">
        <v>7000</v>
      </c>
      <c r="I34" s="117"/>
      <c r="J34" s="117">
        <v>4000</v>
      </c>
      <c r="K34" s="117"/>
      <c r="L34" s="117">
        <v>4000</v>
      </c>
      <c r="M34" s="117"/>
      <c r="N34" s="117">
        <v>3000</v>
      </c>
      <c r="O34" s="117"/>
      <c r="P34" s="117">
        <v>3000</v>
      </c>
      <c r="Q34" s="150"/>
      <c r="R34" s="97"/>
      <c r="S34" s="97"/>
    </row>
    <row r="35" spans="4:19" x14ac:dyDescent="0.25">
      <c r="D35" s="351"/>
      <c r="E35" s="116">
        <v>45168</v>
      </c>
      <c r="F35" s="117">
        <v>7000</v>
      </c>
      <c r="G35" s="146"/>
      <c r="H35" s="117">
        <v>7000</v>
      </c>
      <c r="I35" s="117"/>
      <c r="J35" s="117">
        <v>4000</v>
      </c>
      <c r="K35" s="117"/>
      <c r="L35" s="117">
        <v>4000</v>
      </c>
      <c r="M35" s="117"/>
      <c r="N35" s="117">
        <v>3000</v>
      </c>
      <c r="O35" s="117"/>
      <c r="P35" s="117">
        <v>3000</v>
      </c>
      <c r="Q35" s="150"/>
      <c r="R35" s="97"/>
      <c r="S35" s="97"/>
    </row>
    <row r="36" spans="4:19" x14ac:dyDescent="0.25">
      <c r="D36" s="351"/>
      <c r="E36" s="116">
        <v>45169</v>
      </c>
      <c r="F36" s="117">
        <v>7000</v>
      </c>
      <c r="G36" s="146"/>
      <c r="H36" s="117">
        <v>7000</v>
      </c>
      <c r="I36" s="117"/>
      <c r="J36" s="117">
        <v>4000</v>
      </c>
      <c r="K36" s="117"/>
      <c r="L36" s="117">
        <v>4000</v>
      </c>
      <c r="M36" s="117"/>
      <c r="N36" s="117">
        <v>3000</v>
      </c>
      <c r="O36" s="117"/>
      <c r="P36" s="117">
        <v>3000</v>
      </c>
      <c r="Q36" s="150"/>
      <c r="R36" s="97"/>
      <c r="S36" s="97"/>
    </row>
    <row r="37" spans="4:19" x14ac:dyDescent="0.25">
      <c r="D37" s="119"/>
      <c r="E37" s="119" t="s">
        <v>1897</v>
      </c>
      <c r="F37" s="120">
        <f t="shared" ref="F37:P37" si="0">SUM(F7:F36)</f>
        <v>159500</v>
      </c>
      <c r="G37" s="154">
        <f>SUM(G7:G36)</f>
        <v>8050</v>
      </c>
      <c r="H37" s="120">
        <f t="shared" si="0"/>
        <v>159500</v>
      </c>
      <c r="I37" s="120">
        <f>SUM(I7:I36)</f>
        <v>2900</v>
      </c>
      <c r="J37" s="120">
        <f t="shared" si="0"/>
        <v>66200</v>
      </c>
      <c r="K37" s="120">
        <f>SUM(K7:K36)</f>
        <v>3260</v>
      </c>
      <c r="L37" s="120">
        <f t="shared" si="0"/>
        <v>66200</v>
      </c>
      <c r="M37" s="120">
        <f>SUM(M7:M36)</f>
        <v>1350</v>
      </c>
      <c r="N37" s="120">
        <f t="shared" si="0"/>
        <v>31350</v>
      </c>
      <c r="O37" s="120">
        <f>SUM(O7:O36)</f>
        <v>1065</v>
      </c>
      <c r="P37" s="120">
        <f t="shared" si="0"/>
        <v>31350</v>
      </c>
      <c r="Q37" s="156">
        <f>SUM(Q7:Q36)</f>
        <v>0</v>
      </c>
      <c r="R37" s="149">
        <f>SUM(F37:Q37)</f>
        <v>530725</v>
      </c>
      <c r="S37" s="156">
        <f>SUM(G37,I37,K37,M37,O37,Q37,R9,R10,R12,R13)</f>
        <v>22525</v>
      </c>
    </row>
    <row r="39" spans="4:19" x14ac:dyDescent="0.25">
      <c r="K39" s="148"/>
    </row>
  </sheetData>
  <mergeCells count="12">
    <mergeCell ref="D6:D14"/>
    <mergeCell ref="D15:D21"/>
    <mergeCell ref="D22:D29"/>
    <mergeCell ref="D30:D36"/>
    <mergeCell ref="D3:Q3"/>
    <mergeCell ref="D4:Q4"/>
    <mergeCell ref="F5:G5"/>
    <mergeCell ref="H5:I5"/>
    <mergeCell ref="J5:K5"/>
    <mergeCell ref="L5:M5"/>
    <mergeCell ref="N5:O5"/>
    <mergeCell ref="P5:Q5"/>
  </mergeCells>
  <conditionalFormatting sqref="D3:F37 H3:Q6 H10:Q29 H7:J9 L7:Q9 H30:J36 L30:Q36 H37:P37 R37 R6 R12:R13 R9:R10">
    <cfRule type="containsText" dxfId="254" priority="123" operator="containsText" text="off">
      <formula>NOT(ISERROR(SEARCH("off",D3)))</formula>
    </cfRule>
  </conditionalFormatting>
  <conditionalFormatting sqref="G7:G10">
    <cfRule type="cellIs" dxfId="253" priority="122" operator="lessThan">
      <formula>3500</formula>
    </cfRule>
  </conditionalFormatting>
  <conditionalFormatting sqref="I7:I10">
    <cfRule type="cellIs" dxfId="252" priority="121" operator="lessThan">
      <formula>3500</formula>
    </cfRule>
  </conditionalFormatting>
  <conditionalFormatting sqref="K10">
    <cfRule type="cellIs" dxfId="251" priority="119" operator="greaterThan">
      <formula>800</formula>
    </cfRule>
    <cfRule type="cellIs" dxfId="250" priority="120" operator="lessThan">
      <formula>800</formula>
    </cfRule>
  </conditionalFormatting>
  <conditionalFormatting sqref="M7:M10">
    <cfRule type="cellIs" dxfId="249" priority="118" operator="lessThan">
      <formula>800</formula>
    </cfRule>
  </conditionalFormatting>
  <conditionalFormatting sqref="K7:K9">
    <cfRule type="cellIs" dxfId="248" priority="117" operator="lessThan">
      <formula>800</formula>
    </cfRule>
  </conditionalFormatting>
  <conditionalFormatting sqref="O7:O10">
    <cfRule type="cellIs" dxfId="247" priority="96" operator="equal">
      <formula>200</formula>
    </cfRule>
    <cfRule type="cellIs" dxfId="246" priority="114" operator="equal">
      <formula>200</formula>
    </cfRule>
    <cfRule type="cellIs" dxfId="245" priority="116" operator="lessThan">
      <formula>200</formula>
    </cfRule>
  </conditionalFormatting>
  <conditionalFormatting sqref="O8:O10">
    <cfRule type="cellIs" dxfId="244" priority="115" operator="greaterThan">
      <formula>200</formula>
    </cfRule>
  </conditionalFormatting>
  <conditionalFormatting sqref="Q7:Q10 R9:R10">
    <cfRule type="cellIs" dxfId="243" priority="113" operator="lessThan">
      <formula>200</formula>
    </cfRule>
  </conditionalFormatting>
  <conditionalFormatting sqref="G12:G16">
    <cfRule type="cellIs" dxfId="242" priority="100" operator="greaterThan">
      <formula>4000</formula>
    </cfRule>
    <cfRule type="cellIs" dxfId="241" priority="106" operator="equal">
      <formula>4000</formula>
    </cfRule>
    <cfRule type="cellIs" dxfId="240" priority="112" operator="lessThan">
      <formula>4000</formula>
    </cfRule>
  </conditionalFormatting>
  <conditionalFormatting sqref="I12:I16">
    <cfRule type="cellIs" dxfId="239" priority="99" operator="greaterThan">
      <formula>4000</formula>
    </cfRule>
    <cfRule type="cellIs" dxfId="238" priority="105" operator="equal">
      <formula>4000</formula>
    </cfRule>
    <cfRule type="cellIs" dxfId="237" priority="111" operator="lessThan">
      <formula>4000</formula>
    </cfRule>
  </conditionalFormatting>
  <conditionalFormatting sqref="K12:K15">
    <cfRule type="cellIs" dxfId="236" priority="98" operator="greaterThan">
      <formula>1200</formula>
    </cfRule>
    <cfRule type="cellIs" dxfId="235" priority="104" operator="equal">
      <formula>1200</formula>
    </cfRule>
    <cfRule type="cellIs" dxfId="234" priority="110" operator="lessThan">
      <formula>1200</formula>
    </cfRule>
  </conditionalFormatting>
  <conditionalFormatting sqref="M12:M15">
    <cfRule type="cellIs" dxfId="233" priority="97" operator="greaterThan">
      <formula>1200</formula>
    </cfRule>
    <cfRule type="cellIs" dxfId="232" priority="103" operator="equal">
      <formula>1200</formula>
    </cfRule>
    <cfRule type="cellIs" dxfId="231" priority="109" operator="lessThan">
      <formula>1200</formula>
    </cfRule>
  </conditionalFormatting>
  <conditionalFormatting sqref="O12:O14">
    <cfRule type="cellIs" dxfId="230" priority="95" operator="greaterThan">
      <formula>300</formula>
    </cfRule>
    <cfRule type="cellIs" dxfId="229" priority="102" operator="equal">
      <formula>300</formula>
    </cfRule>
    <cfRule type="cellIs" dxfId="228" priority="108" operator="lessThan">
      <formula>300</formula>
    </cfRule>
  </conditionalFormatting>
  <conditionalFormatting sqref="Q12:Q14">
    <cfRule type="cellIs" dxfId="227" priority="94" operator="greaterThan">
      <formula>300</formula>
    </cfRule>
    <cfRule type="cellIs" dxfId="226" priority="101" operator="equal">
      <formula>300</formula>
    </cfRule>
    <cfRule type="cellIs" dxfId="225" priority="107" operator="lessThan">
      <formula>300</formula>
    </cfRule>
  </conditionalFormatting>
  <conditionalFormatting sqref="G17:G22">
    <cfRule type="cellIs" dxfId="224" priority="91" operator="greaterThan">
      <formula>5000</formula>
    </cfRule>
    <cfRule type="cellIs" dxfId="223" priority="92" operator="equal">
      <formula>5000</formula>
    </cfRule>
    <cfRule type="cellIs" dxfId="222" priority="93" operator="lessThan">
      <formula>5000</formula>
    </cfRule>
  </conditionalFormatting>
  <conditionalFormatting sqref="I17:I22">
    <cfRule type="cellIs" dxfId="221" priority="88" operator="greaterThan">
      <formula>5000</formula>
    </cfRule>
    <cfRule type="cellIs" dxfId="220" priority="89" operator="equal">
      <formula>5000</formula>
    </cfRule>
    <cfRule type="cellIs" dxfId="219" priority="90" operator="lessThan">
      <formula>5000</formula>
    </cfRule>
  </conditionalFormatting>
  <conditionalFormatting sqref="K16:K21">
    <cfRule type="cellIs" dxfId="218" priority="85" operator="greaterThan">
      <formula>1500</formula>
    </cfRule>
    <cfRule type="cellIs" dxfId="217" priority="86" operator="equal">
      <formula>1500</formula>
    </cfRule>
    <cfRule type="cellIs" dxfId="216" priority="87" operator="lessThan">
      <formula>1500</formula>
    </cfRule>
  </conditionalFormatting>
  <conditionalFormatting sqref="M16:M21">
    <cfRule type="cellIs" dxfId="215" priority="82" operator="greaterThan">
      <formula>1500</formula>
    </cfRule>
    <cfRule type="cellIs" dxfId="214" priority="83" operator="equal">
      <formula>1500</formula>
    </cfRule>
    <cfRule type="cellIs" dxfId="213" priority="84" operator="lessThan">
      <formula>1500</formula>
    </cfRule>
  </conditionalFormatting>
  <conditionalFormatting sqref="O15:O20">
    <cfRule type="cellIs" dxfId="212" priority="79" operator="greaterThan">
      <formula>500</formula>
    </cfRule>
    <cfRule type="cellIs" dxfId="211" priority="80" operator="equal">
      <formula>500</formula>
    </cfRule>
    <cfRule type="cellIs" dxfId="210" priority="81" operator="lessThan">
      <formula>500</formula>
    </cfRule>
  </conditionalFormatting>
  <conditionalFormatting sqref="Q15:Q20">
    <cfRule type="cellIs" dxfId="209" priority="76" operator="greaterThan">
      <formula>500</formula>
    </cfRule>
    <cfRule type="cellIs" dxfId="208" priority="77" operator="equal">
      <formula>500</formula>
    </cfRule>
    <cfRule type="cellIs" dxfId="207" priority="78" operator="lessThan">
      <formula>500</formula>
    </cfRule>
  </conditionalFormatting>
  <conditionalFormatting sqref="G23:G28">
    <cfRule type="cellIs" dxfId="206" priority="73" operator="greaterThan">
      <formula>6000</formula>
    </cfRule>
    <cfRule type="cellIs" dxfId="205" priority="74" operator="equal">
      <formula>6000</formula>
    </cfRule>
    <cfRule type="cellIs" dxfId="204" priority="75" operator="lessThan">
      <formula>6000</formula>
    </cfRule>
  </conditionalFormatting>
  <conditionalFormatting sqref="I23:I28">
    <cfRule type="cellIs" dxfId="203" priority="70" operator="greaterThan">
      <formula>6000</formula>
    </cfRule>
    <cfRule type="cellIs" dxfId="202" priority="71" operator="lessThan">
      <formula>6000</formula>
    </cfRule>
    <cfRule type="cellIs" dxfId="201" priority="72" operator="equal">
      <formula>6000</formula>
    </cfRule>
  </conditionalFormatting>
  <conditionalFormatting sqref="K22:K29">
    <cfRule type="cellIs" dxfId="200" priority="67" operator="greaterThan">
      <formula>2500</formula>
    </cfRule>
    <cfRule type="cellIs" dxfId="199" priority="68" operator="equal">
      <formula>2500</formula>
    </cfRule>
    <cfRule type="cellIs" dxfId="198" priority="69" operator="lessThan">
      <formula>2500</formula>
    </cfRule>
  </conditionalFormatting>
  <conditionalFormatting sqref="M22:M29">
    <cfRule type="cellIs" dxfId="197" priority="64" operator="equal">
      <formula>2500</formula>
    </cfRule>
    <cfRule type="cellIs" dxfId="196" priority="65" operator="lessThan">
      <formula>2500</formula>
    </cfRule>
    <cfRule type="cellIs" dxfId="195" priority="66" operator="greaterThan">
      <formula>2500</formula>
    </cfRule>
  </conditionalFormatting>
  <conditionalFormatting sqref="O21:O24">
    <cfRule type="cellIs" dxfId="194" priority="61" operator="lessThan">
      <formula>700</formula>
    </cfRule>
    <cfRule type="cellIs" dxfId="193" priority="62" operator="lessThan">
      <formula>700</formula>
    </cfRule>
    <cfRule type="cellIs" dxfId="192" priority="63" operator="greaterThan">
      <formula>700</formula>
    </cfRule>
  </conditionalFormatting>
  <conditionalFormatting sqref="Q21:Q24">
    <cfRule type="cellIs" dxfId="191" priority="58" operator="equal">
      <formula>700</formula>
    </cfRule>
    <cfRule type="cellIs" dxfId="190" priority="59" operator="lessThan">
      <formula>700</formula>
    </cfRule>
    <cfRule type="cellIs" dxfId="189" priority="60" operator="greaterThan">
      <formula>700</formula>
    </cfRule>
  </conditionalFormatting>
  <conditionalFormatting sqref="G29:G36">
    <cfRule type="cellIs" dxfId="188" priority="55" operator="equal">
      <formula>7000</formula>
    </cfRule>
    <cfRule type="cellIs" dxfId="187" priority="56" operator="lessThan">
      <formula>7000</formula>
    </cfRule>
    <cfRule type="cellIs" dxfId="186" priority="57" operator="greaterThan">
      <formula>7000</formula>
    </cfRule>
  </conditionalFormatting>
  <conditionalFormatting sqref="I29:I36">
    <cfRule type="cellIs" dxfId="185" priority="52" operator="lessThan">
      <formula>7000</formula>
    </cfRule>
    <cfRule type="cellIs" dxfId="184" priority="53" operator="equal">
      <formula>7000</formula>
    </cfRule>
    <cfRule type="cellIs" dxfId="183" priority="54" operator="greaterThan">
      <formula>7000</formula>
    </cfRule>
  </conditionalFormatting>
  <conditionalFormatting sqref="K30:K36">
    <cfRule type="cellIs" dxfId="182" priority="49" operator="equal">
      <formula>4000</formula>
    </cfRule>
    <cfRule type="cellIs" dxfId="181" priority="50" operator="lessThan">
      <formula>4000</formula>
    </cfRule>
    <cfRule type="cellIs" dxfId="180" priority="51" operator="greaterThan">
      <formula>4000</formula>
    </cfRule>
  </conditionalFormatting>
  <conditionalFormatting sqref="M30:M36">
    <cfRule type="cellIs" dxfId="179" priority="46" operator="equal">
      <formula>4000</formula>
    </cfRule>
    <cfRule type="cellIs" dxfId="178" priority="47" operator="lessThan">
      <formula>4000</formula>
    </cfRule>
    <cfRule type="cellIs" dxfId="177" priority="48" operator="greaterThan">
      <formula>4000</formula>
    </cfRule>
  </conditionalFormatting>
  <conditionalFormatting sqref="O25:O27">
    <cfRule type="cellIs" dxfId="176" priority="43" operator="equal">
      <formula>1200</formula>
    </cfRule>
    <cfRule type="cellIs" dxfId="175" priority="44" operator="lessThan">
      <formula>1200</formula>
    </cfRule>
    <cfRule type="cellIs" dxfId="174" priority="45" operator="greaterThan">
      <formula>1200</formula>
    </cfRule>
  </conditionalFormatting>
  <conditionalFormatting sqref="Q25:Q27">
    <cfRule type="cellIs" dxfId="173" priority="40" operator="equal">
      <formula>1200</formula>
    </cfRule>
    <cfRule type="cellIs" dxfId="172" priority="41" operator="greaterThan">
      <formula>1200</formula>
    </cfRule>
    <cfRule type="cellIs" dxfId="171" priority="42" operator="lessThan">
      <formula>1200</formula>
    </cfRule>
  </conditionalFormatting>
  <conditionalFormatting sqref="O28:O29">
    <cfRule type="cellIs" dxfId="170" priority="37" operator="equal">
      <formula>1500</formula>
    </cfRule>
    <cfRule type="cellIs" dxfId="169" priority="38" operator="lessThan">
      <formula>1500</formula>
    </cfRule>
    <cfRule type="cellIs" dxfId="168" priority="39" operator="greaterThan">
      <formula>1500</formula>
    </cfRule>
  </conditionalFormatting>
  <conditionalFormatting sqref="Q28:Q29">
    <cfRule type="cellIs" dxfId="167" priority="34" operator="equal">
      <formula>1500</formula>
    </cfRule>
    <cfRule type="cellIs" dxfId="166" priority="35" operator="lessThan">
      <formula>1500</formula>
    </cfRule>
    <cfRule type="cellIs" dxfId="165" priority="36" operator="greaterThan">
      <formula>1500</formula>
    </cfRule>
  </conditionalFormatting>
  <conditionalFormatting sqref="O30:O33">
    <cfRule type="cellIs" dxfId="164" priority="31" operator="equal">
      <formula>2000</formula>
    </cfRule>
    <cfRule type="cellIs" dxfId="163" priority="32" operator="lessThan">
      <formula>2000</formula>
    </cfRule>
    <cfRule type="cellIs" dxfId="162" priority="33" operator="greaterThan">
      <formula>2000</formula>
    </cfRule>
  </conditionalFormatting>
  <conditionalFormatting sqref="Q30:Q33">
    <cfRule type="cellIs" dxfId="161" priority="28" operator="equal">
      <formula>2000</formula>
    </cfRule>
    <cfRule type="cellIs" dxfId="160" priority="29" operator="greaterThan">
      <formula>2000</formula>
    </cfRule>
    <cfRule type="cellIs" dxfId="159" priority="30" operator="lessThan">
      <formula>2000</formula>
    </cfRule>
  </conditionalFormatting>
  <conditionalFormatting sqref="O34:O36">
    <cfRule type="cellIs" dxfId="158" priority="25" operator="equal">
      <formula>3000</formula>
    </cfRule>
    <cfRule type="cellIs" dxfId="157" priority="26" operator="lessThan">
      <formula>3000</formula>
    </cfRule>
    <cfRule type="cellIs" dxfId="156" priority="27" operator="greaterThan">
      <formula>3000</formula>
    </cfRule>
  </conditionalFormatting>
  <conditionalFormatting sqref="Q34:Q36">
    <cfRule type="cellIs" dxfId="155" priority="22" operator="equal">
      <formula>3000</formula>
    </cfRule>
    <cfRule type="cellIs" dxfId="154" priority="23" operator="lessThan">
      <formula>3000</formula>
    </cfRule>
    <cfRule type="cellIs" dxfId="153" priority="24" operator="greaterThan">
      <formula>3000</formula>
    </cfRule>
  </conditionalFormatting>
  <conditionalFormatting sqref="G37">
    <cfRule type="cellIs" dxfId="152" priority="19" operator="equal">
      <formula>159500</formula>
    </cfRule>
    <cfRule type="cellIs" dxfId="151" priority="20" operator="lessThan">
      <formula>159500</formula>
    </cfRule>
    <cfRule type="cellIs" dxfId="150" priority="21" operator="greaterThan">
      <formula>159500</formula>
    </cfRule>
  </conditionalFormatting>
  <conditionalFormatting sqref="I37">
    <cfRule type="cellIs" dxfId="149" priority="16" operator="equal">
      <formula>159500</formula>
    </cfRule>
    <cfRule type="cellIs" dxfId="148" priority="17" operator="lessThan">
      <formula>159500</formula>
    </cfRule>
    <cfRule type="cellIs" dxfId="147" priority="18" operator="greaterThan">
      <formula>159500</formula>
    </cfRule>
  </conditionalFormatting>
  <conditionalFormatting sqref="K37">
    <cfRule type="cellIs" dxfId="146" priority="13" operator="equal">
      <formula>66200</formula>
    </cfRule>
    <cfRule type="cellIs" dxfId="145" priority="14" operator="lessThan">
      <formula>66200</formula>
    </cfRule>
    <cfRule type="cellIs" dxfId="144" priority="15" operator="greaterThan">
      <formula>66200</formula>
    </cfRule>
  </conditionalFormatting>
  <conditionalFormatting sqref="M37">
    <cfRule type="cellIs" dxfId="143" priority="10" operator="equal">
      <formula>66200</formula>
    </cfRule>
    <cfRule type="cellIs" dxfId="142" priority="11" operator="lessThan">
      <formula>66200</formula>
    </cfRule>
    <cfRule type="cellIs" dxfId="141" priority="12" operator="greaterThan">
      <formula>66200</formula>
    </cfRule>
  </conditionalFormatting>
  <conditionalFormatting sqref="O37">
    <cfRule type="cellIs" dxfId="140" priority="7" operator="equal">
      <formula>31350</formula>
    </cfRule>
    <cfRule type="cellIs" dxfId="139" priority="8" operator="lessThan">
      <formula>31350</formula>
    </cfRule>
    <cfRule type="cellIs" dxfId="138" priority="9" operator="greaterThan">
      <formula>31350</formula>
    </cfRule>
  </conditionalFormatting>
  <conditionalFormatting sqref="Q37">
    <cfRule type="cellIs" dxfId="137" priority="4" operator="equal">
      <formula>31350</formula>
    </cfRule>
    <cfRule type="cellIs" dxfId="136" priority="5" operator="lessThan">
      <formula>31350</formula>
    </cfRule>
    <cfRule type="cellIs" dxfId="135" priority="6" operator="greaterThan">
      <formula>31350</formula>
    </cfRule>
  </conditionalFormatting>
  <conditionalFormatting sqref="S37">
    <cfRule type="cellIs" dxfId="134" priority="1" operator="equal">
      <formula>514100</formula>
    </cfRule>
    <cfRule type="cellIs" dxfId="133" priority="2" operator="lessThan">
      <formula>514100</formula>
    </cfRule>
    <cfRule type="cellIs" dxfId="132" priority="3" operator="greaterThan">
      <formula>514100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opLeftCell="Q1" workbookViewId="0">
      <selection activeCell="AB10" sqref="AB10"/>
    </sheetView>
  </sheetViews>
  <sheetFormatPr defaultRowHeight="15" x14ac:dyDescent="0.25"/>
  <cols>
    <col min="1" max="1" width="18.85546875" customWidth="1"/>
    <col min="2" max="2" width="21.7109375" customWidth="1"/>
    <col min="3" max="3" width="26.85546875" bestFit="1" customWidth="1"/>
    <col min="4" max="4" width="34.7109375" bestFit="1" customWidth="1"/>
    <col min="5" max="5" width="48.7109375" bestFit="1" customWidth="1"/>
    <col min="21" max="21" width="18.85546875" customWidth="1"/>
    <col min="22" max="22" width="21.7109375" customWidth="1"/>
    <col min="23" max="23" width="48.7109375" customWidth="1"/>
  </cols>
  <sheetData>
    <row r="1" spans="1:28" x14ac:dyDescent="0.25">
      <c r="U1" s="367" t="s">
        <v>1899</v>
      </c>
      <c r="V1" s="367"/>
    </row>
    <row r="2" spans="1:28" x14ac:dyDescent="0.25">
      <c r="A2" s="363" t="s">
        <v>1898</v>
      </c>
      <c r="B2" s="364"/>
      <c r="U2" s="365" t="s">
        <v>2</v>
      </c>
      <c r="V2" s="366" t="s">
        <v>5008</v>
      </c>
    </row>
    <row r="3" spans="1:28" x14ac:dyDescent="0.25">
      <c r="A3" s="305" t="s">
        <v>2</v>
      </c>
      <c r="B3" s="307" t="s">
        <v>2323</v>
      </c>
      <c r="U3" s="305" t="s">
        <v>5</v>
      </c>
      <c r="V3" s="307" t="s">
        <v>194</v>
      </c>
    </row>
    <row r="4" spans="1:28" x14ac:dyDescent="0.25">
      <c r="A4" s="305" t="s">
        <v>1</v>
      </c>
      <c r="B4" s="307" t="s">
        <v>2389</v>
      </c>
      <c r="U4" s="305" t="s">
        <v>1</v>
      </c>
      <c r="V4" s="307" t="s">
        <v>5104</v>
      </c>
    </row>
    <row r="5" spans="1:28" x14ac:dyDescent="0.25">
      <c r="Y5">
        <v>800</v>
      </c>
    </row>
    <row r="6" spans="1:28" x14ac:dyDescent="0.25">
      <c r="A6" s="305" t="s">
        <v>195</v>
      </c>
      <c r="B6" s="307" t="s">
        <v>199</v>
      </c>
      <c r="C6" s="307" t="s">
        <v>278</v>
      </c>
      <c r="D6" s="307" t="s">
        <v>279</v>
      </c>
      <c r="E6" s="307" t="s">
        <v>200</v>
      </c>
      <c r="U6" s="305" t="s">
        <v>195</v>
      </c>
      <c r="V6" s="307" t="s">
        <v>199</v>
      </c>
      <c r="W6" s="307" t="s">
        <v>200</v>
      </c>
      <c r="Y6">
        <v>1100</v>
      </c>
    </row>
    <row r="7" spans="1:28" x14ac:dyDescent="0.25">
      <c r="A7" s="9" t="s">
        <v>50</v>
      </c>
      <c r="B7" s="10">
        <v>17</v>
      </c>
      <c r="C7" s="10">
        <v>14100</v>
      </c>
      <c r="D7" s="10">
        <v>1074</v>
      </c>
      <c r="E7" s="10">
        <v>6300</v>
      </c>
      <c r="U7" s="9" t="s">
        <v>50</v>
      </c>
      <c r="V7" s="10">
        <v>1</v>
      </c>
      <c r="W7" s="10">
        <v>300</v>
      </c>
      <c r="Y7">
        <v>6050</v>
      </c>
    </row>
    <row r="8" spans="1:28" x14ac:dyDescent="0.25">
      <c r="A8" s="9" t="s">
        <v>196</v>
      </c>
      <c r="B8" s="10">
        <v>18</v>
      </c>
      <c r="C8" s="10">
        <v>25330</v>
      </c>
      <c r="D8" s="10">
        <v>907.6</v>
      </c>
      <c r="E8" s="10">
        <v>4850</v>
      </c>
      <c r="U8" s="9" t="s">
        <v>310</v>
      </c>
      <c r="V8" s="10">
        <v>2</v>
      </c>
      <c r="W8" s="10">
        <v>1600</v>
      </c>
      <c r="Y8">
        <v>10350</v>
      </c>
    </row>
    <row r="9" spans="1:28" x14ac:dyDescent="0.25">
      <c r="A9" s="9" t="s">
        <v>253</v>
      </c>
      <c r="B9" s="10">
        <v>12</v>
      </c>
      <c r="C9" s="10">
        <v>7020</v>
      </c>
      <c r="D9" s="10">
        <v>752.5</v>
      </c>
      <c r="E9" s="10">
        <v>2815</v>
      </c>
      <c r="U9" s="9" t="s">
        <v>253</v>
      </c>
      <c r="V9" s="10">
        <v>3</v>
      </c>
      <c r="W9" s="10">
        <v>170</v>
      </c>
      <c r="Y9">
        <v>300</v>
      </c>
    </row>
    <row r="10" spans="1:28" x14ac:dyDescent="0.25">
      <c r="A10" s="9" t="s">
        <v>1846</v>
      </c>
      <c r="B10" s="10">
        <v>39</v>
      </c>
      <c r="C10" s="10">
        <v>27263</v>
      </c>
      <c r="D10" s="10">
        <v>4148</v>
      </c>
      <c r="E10" s="10">
        <v>13500</v>
      </c>
      <c r="U10" s="9" t="s">
        <v>1985</v>
      </c>
      <c r="V10" s="10">
        <v>1</v>
      </c>
      <c r="W10" s="10">
        <v>1100</v>
      </c>
      <c r="AB10" t="s">
        <v>50</v>
      </c>
    </row>
    <row r="11" spans="1:28" x14ac:dyDescent="0.25">
      <c r="A11" s="9" t="s">
        <v>310</v>
      </c>
      <c r="B11" s="10">
        <v>46</v>
      </c>
      <c r="C11" s="10">
        <v>15300</v>
      </c>
      <c r="D11" s="10">
        <v>1097</v>
      </c>
      <c r="E11" s="10">
        <v>29700</v>
      </c>
      <c r="U11" s="9" t="s">
        <v>198</v>
      </c>
      <c r="V11" s="10">
        <v>7</v>
      </c>
      <c r="W11" s="10">
        <v>3170</v>
      </c>
    </row>
    <row r="12" spans="1:28" x14ac:dyDescent="0.25">
      <c r="A12" s="9" t="s">
        <v>1985</v>
      </c>
      <c r="B12" s="10">
        <v>16</v>
      </c>
      <c r="C12" s="10">
        <v>62230</v>
      </c>
      <c r="D12" s="10">
        <v>3990</v>
      </c>
      <c r="E12" s="10">
        <v>30950</v>
      </c>
    </row>
    <row r="13" spans="1:28" x14ac:dyDescent="0.25">
      <c r="A13" s="9" t="s">
        <v>2837</v>
      </c>
      <c r="B13" s="10">
        <v>3</v>
      </c>
      <c r="C13" s="10">
        <v>2700</v>
      </c>
      <c r="D13" s="10">
        <v>64</v>
      </c>
      <c r="E13" s="10">
        <v>400</v>
      </c>
    </row>
    <row r="14" spans="1:28" x14ac:dyDescent="0.25">
      <c r="A14" s="9" t="s">
        <v>3333</v>
      </c>
      <c r="B14" s="10">
        <v>1</v>
      </c>
      <c r="C14" s="10">
        <v>800</v>
      </c>
      <c r="D14" s="10">
        <v>40</v>
      </c>
      <c r="E14" s="10">
        <v>200</v>
      </c>
    </row>
    <row r="15" spans="1:28" x14ac:dyDescent="0.25">
      <c r="A15" s="9" t="s">
        <v>198</v>
      </c>
      <c r="B15" s="10">
        <v>152</v>
      </c>
      <c r="C15" s="10">
        <v>154743</v>
      </c>
      <c r="D15" s="10">
        <v>12073.1</v>
      </c>
      <c r="E15" s="10">
        <v>88715</v>
      </c>
    </row>
  </sheetData>
  <mergeCells count="3">
    <mergeCell ref="A2:B2"/>
    <mergeCell ref="U2:V2"/>
    <mergeCell ref="U1:V1"/>
  </mergeCells>
  <dataValidations count="1">
    <dataValidation type="list" allowBlank="1" showInputMessage="1" showErrorMessage="1" sqref="AB10">
      <formula1>$U$7:$U$10</formula1>
    </dataValidation>
  </dataValidation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48"/>
  <sheetViews>
    <sheetView topLeftCell="A4" workbookViewId="0">
      <selection activeCell="H22" activeCellId="1" sqref="J18 H22"/>
    </sheetView>
  </sheetViews>
  <sheetFormatPr defaultRowHeight="15" x14ac:dyDescent="0.25"/>
  <cols>
    <col min="4" max="4" width="9.85546875" bestFit="1" customWidth="1"/>
    <col min="6" max="6" width="9.7109375" bestFit="1" customWidth="1"/>
    <col min="14" max="14" width="10" bestFit="1" customWidth="1"/>
    <col min="16" max="16" width="13.85546875" bestFit="1" customWidth="1"/>
    <col min="17" max="17" width="10" bestFit="1" customWidth="1"/>
    <col min="18" max="18" width="9.140625" style="286"/>
    <col min="19" max="19" width="9.140625" style="165"/>
    <col min="20" max="20" width="12.140625" bestFit="1" customWidth="1"/>
    <col min="21" max="21" width="9.7109375" bestFit="1" customWidth="1"/>
  </cols>
  <sheetData>
    <row r="2" spans="3:26" x14ac:dyDescent="0.25">
      <c r="C2" s="354" t="s">
        <v>2325</v>
      </c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354"/>
      <c r="Q2" s="354"/>
      <c r="R2" s="354"/>
      <c r="S2" s="354"/>
      <c r="T2" s="354"/>
      <c r="U2" s="354"/>
    </row>
    <row r="3" spans="3:26" x14ac:dyDescent="0.25">
      <c r="C3" s="354" t="s">
        <v>2326</v>
      </c>
      <c r="D3" s="354"/>
      <c r="E3" s="354"/>
      <c r="F3" s="354"/>
      <c r="G3" s="354"/>
      <c r="H3" s="354"/>
      <c r="I3" s="354"/>
      <c r="J3" s="354"/>
      <c r="K3" s="354"/>
      <c r="L3" s="354"/>
      <c r="M3" s="354"/>
      <c r="N3" s="354"/>
      <c r="O3" s="354"/>
      <c r="P3" s="354"/>
      <c r="Q3" s="354"/>
      <c r="R3" s="354"/>
      <c r="S3" s="354"/>
      <c r="T3" s="354"/>
      <c r="U3" s="354"/>
    </row>
    <row r="4" spans="3:26" x14ac:dyDescent="0.25">
      <c r="C4" s="158" t="s">
        <v>2327</v>
      </c>
      <c r="D4" s="158" t="s">
        <v>1</v>
      </c>
      <c r="E4" s="355" t="s">
        <v>2328</v>
      </c>
      <c r="F4" s="355"/>
      <c r="G4" s="355" t="s">
        <v>2329</v>
      </c>
      <c r="H4" s="355"/>
      <c r="I4" s="355" t="s">
        <v>1846</v>
      </c>
      <c r="J4" s="355"/>
      <c r="K4" s="355" t="s">
        <v>50</v>
      </c>
      <c r="L4" s="355"/>
      <c r="M4" s="355" t="s">
        <v>253</v>
      </c>
      <c r="N4" s="355"/>
      <c r="O4" s="355" t="s">
        <v>1755</v>
      </c>
      <c r="P4" s="355"/>
      <c r="Q4" s="160" t="s">
        <v>2499</v>
      </c>
      <c r="R4" s="160"/>
      <c r="S4" s="356" t="s">
        <v>2500</v>
      </c>
      <c r="T4" s="357" t="s">
        <v>2501</v>
      </c>
      <c r="U4" s="357" t="s">
        <v>2502</v>
      </c>
    </row>
    <row r="5" spans="3:26" x14ac:dyDescent="0.25">
      <c r="C5" s="351" t="s">
        <v>2330</v>
      </c>
      <c r="D5" s="116">
        <v>45139</v>
      </c>
      <c r="E5" s="144" t="s">
        <v>283</v>
      </c>
      <c r="F5" s="144" t="s">
        <v>290</v>
      </c>
      <c r="G5" s="144" t="s">
        <v>283</v>
      </c>
      <c r="H5" s="144" t="s">
        <v>290</v>
      </c>
      <c r="I5" s="144" t="s">
        <v>283</v>
      </c>
      <c r="J5" s="144" t="s">
        <v>290</v>
      </c>
      <c r="K5" s="144" t="s">
        <v>283</v>
      </c>
      <c r="L5" s="144" t="s">
        <v>290</v>
      </c>
      <c r="M5" s="144" t="s">
        <v>283</v>
      </c>
      <c r="N5" s="144" t="s">
        <v>290</v>
      </c>
      <c r="O5" s="144" t="s">
        <v>283</v>
      </c>
      <c r="P5" s="144" t="s">
        <v>290</v>
      </c>
      <c r="Q5" s="153" t="s">
        <v>2503</v>
      </c>
      <c r="R5" s="153" t="s">
        <v>3333</v>
      </c>
      <c r="S5" s="356"/>
      <c r="T5" s="357"/>
      <c r="U5" s="357"/>
      <c r="W5" t="s">
        <v>2506</v>
      </c>
    </row>
    <row r="6" spans="3:26" x14ac:dyDescent="0.25">
      <c r="C6" s="351"/>
      <c r="D6" s="116">
        <v>45140</v>
      </c>
      <c r="E6" s="117">
        <v>3500</v>
      </c>
      <c r="F6" s="145">
        <v>1100</v>
      </c>
      <c r="G6" s="117">
        <v>3500</v>
      </c>
      <c r="H6" s="146">
        <v>1100</v>
      </c>
      <c r="I6" s="117">
        <v>800</v>
      </c>
      <c r="J6" s="161">
        <v>400</v>
      </c>
      <c r="K6" s="117">
        <v>800</v>
      </c>
      <c r="L6" s="162">
        <v>100</v>
      </c>
      <c r="M6" s="117">
        <v>200</v>
      </c>
      <c r="N6" s="146">
        <v>0</v>
      </c>
      <c r="O6" s="117">
        <v>200</v>
      </c>
      <c r="P6" s="147">
        <v>0</v>
      </c>
      <c r="Q6" s="47"/>
      <c r="R6" s="47"/>
      <c r="S6" s="73">
        <f>SUM(F6,H6,J6,L6,N6,P6,Q6,R6)</f>
        <v>2700</v>
      </c>
      <c r="T6" s="164">
        <f>_xlfn.IFNA(S6/SUM(E6,G6,I6,K6,M6,O6),0)</f>
        <v>0.3</v>
      </c>
      <c r="U6" s="72">
        <f>S6-SUM(E6,G6,I6,K6,M6,O6)</f>
        <v>-6300</v>
      </c>
      <c r="W6" s="148">
        <f>SUM(E6,G6,I6,K6,M6,O6)</f>
        <v>9000</v>
      </c>
      <c r="Y6" s="9"/>
      <c r="Z6" s="10"/>
    </row>
    <row r="7" spans="3:26" x14ac:dyDescent="0.25">
      <c r="C7" s="351"/>
      <c r="D7" s="116">
        <v>45141</v>
      </c>
      <c r="E7" s="117">
        <v>3500</v>
      </c>
      <c r="F7" s="145">
        <v>2300</v>
      </c>
      <c r="G7" s="117">
        <v>3500</v>
      </c>
      <c r="H7" s="146"/>
      <c r="I7" s="117">
        <v>800</v>
      </c>
      <c r="J7" s="161">
        <v>400</v>
      </c>
      <c r="K7" s="117">
        <v>800</v>
      </c>
      <c r="L7" s="146">
        <v>200</v>
      </c>
      <c r="M7" s="117">
        <v>200</v>
      </c>
      <c r="N7" s="145">
        <v>200</v>
      </c>
      <c r="O7" s="117">
        <v>200</v>
      </c>
      <c r="P7" s="147">
        <v>0</v>
      </c>
      <c r="Q7" s="47"/>
      <c r="R7" s="47"/>
      <c r="S7" s="73">
        <f t="shared" ref="S7:S35" si="0">SUM(F7,H7,J7,L7,N7,P7,Q7,R7)</f>
        <v>3100</v>
      </c>
      <c r="T7" s="164">
        <f t="shared" ref="T7:T35" si="1">_xlfn.IFNA(S7/SUM(E7,G7,I7,K7,M7,O7),0)</f>
        <v>0.34444444444444444</v>
      </c>
      <c r="U7" s="72">
        <f t="shared" ref="U7:U36" si="2">S7-SUM(E7,G7,I7,K7,M7,O7)</f>
        <v>-5900</v>
      </c>
      <c r="W7" s="148">
        <f t="shared" ref="W7:W36" si="3">SUM(E7,G7,I7,K7,M7,O7)</f>
        <v>9000</v>
      </c>
      <c r="Y7" s="9"/>
      <c r="Z7" s="10"/>
    </row>
    <row r="8" spans="3:26" x14ac:dyDescent="0.25">
      <c r="C8" s="351"/>
      <c r="D8" s="116">
        <v>45142</v>
      </c>
      <c r="E8" s="117">
        <v>3500</v>
      </c>
      <c r="F8" s="145">
        <v>1050</v>
      </c>
      <c r="G8" s="117">
        <v>3500</v>
      </c>
      <c r="H8" s="146"/>
      <c r="I8" s="117">
        <v>800</v>
      </c>
      <c r="J8" s="161">
        <v>500</v>
      </c>
      <c r="K8" s="117">
        <v>800</v>
      </c>
      <c r="L8" s="146">
        <v>250</v>
      </c>
      <c r="M8" s="117">
        <v>200</v>
      </c>
      <c r="N8" s="145">
        <v>230</v>
      </c>
      <c r="O8" s="117">
        <v>200</v>
      </c>
      <c r="P8" s="147">
        <v>0</v>
      </c>
      <c r="Q8" s="163">
        <v>1900</v>
      </c>
      <c r="R8" s="163"/>
      <c r="S8" s="73">
        <f t="shared" si="0"/>
        <v>3930</v>
      </c>
      <c r="T8" s="164">
        <f t="shared" si="1"/>
        <v>0.43666666666666665</v>
      </c>
      <c r="U8" s="72">
        <f t="shared" si="2"/>
        <v>-5070</v>
      </c>
      <c r="W8" s="148">
        <f t="shared" si="3"/>
        <v>9000</v>
      </c>
      <c r="Y8" s="9"/>
      <c r="Z8" s="10"/>
    </row>
    <row r="9" spans="3:26" x14ac:dyDescent="0.25">
      <c r="C9" s="351"/>
      <c r="D9" s="116">
        <v>45143</v>
      </c>
      <c r="E9" s="117">
        <v>3500</v>
      </c>
      <c r="F9" s="145">
        <v>1000</v>
      </c>
      <c r="G9" s="117">
        <v>3500</v>
      </c>
      <c r="H9" s="146">
        <v>300</v>
      </c>
      <c r="I9" s="117">
        <v>800</v>
      </c>
      <c r="J9" s="145">
        <v>1200</v>
      </c>
      <c r="K9" s="117">
        <v>800</v>
      </c>
      <c r="L9" s="146">
        <v>200</v>
      </c>
      <c r="M9" s="117">
        <v>200</v>
      </c>
      <c r="N9" s="145">
        <v>215</v>
      </c>
      <c r="O9" s="117">
        <v>200</v>
      </c>
      <c r="P9" s="147">
        <v>0</v>
      </c>
      <c r="Q9" s="163">
        <v>1400</v>
      </c>
      <c r="R9" s="163"/>
      <c r="S9" s="73">
        <f t="shared" si="0"/>
        <v>4315</v>
      </c>
      <c r="T9" s="164">
        <f t="shared" si="1"/>
        <v>0.47944444444444445</v>
      </c>
      <c r="U9" s="72">
        <f t="shared" si="2"/>
        <v>-4685</v>
      </c>
      <c r="W9" s="148">
        <f t="shared" si="3"/>
        <v>9000</v>
      </c>
      <c r="Y9" s="9"/>
      <c r="Z9" s="10"/>
    </row>
    <row r="10" spans="3:26" x14ac:dyDescent="0.25">
      <c r="C10" s="351"/>
      <c r="D10" s="118">
        <v>45144</v>
      </c>
      <c r="E10" s="117">
        <v>3500</v>
      </c>
      <c r="F10" s="157" t="s">
        <v>2498</v>
      </c>
      <c r="G10" s="146">
        <v>3500</v>
      </c>
      <c r="H10" s="146" t="s">
        <v>2498</v>
      </c>
      <c r="I10" s="146">
        <v>1200</v>
      </c>
      <c r="J10" s="146" t="s">
        <v>2498</v>
      </c>
      <c r="K10" s="146">
        <v>1200</v>
      </c>
      <c r="L10" s="146" t="s">
        <v>2498</v>
      </c>
      <c r="M10" s="146">
        <v>250</v>
      </c>
      <c r="N10" s="146" t="s">
        <v>2498</v>
      </c>
      <c r="O10" s="146">
        <v>250</v>
      </c>
      <c r="P10" s="157" t="s">
        <v>2498</v>
      </c>
      <c r="Q10" s="163"/>
      <c r="R10" s="163"/>
      <c r="S10" s="73">
        <f t="shared" si="0"/>
        <v>0</v>
      </c>
      <c r="T10" s="13" t="s">
        <v>2505</v>
      </c>
      <c r="U10" s="72">
        <f t="shared" si="2"/>
        <v>-9900</v>
      </c>
      <c r="W10" s="148">
        <f t="shared" si="3"/>
        <v>9900</v>
      </c>
      <c r="Y10" s="9"/>
      <c r="Z10" s="10"/>
    </row>
    <row r="11" spans="3:26" x14ac:dyDescent="0.25">
      <c r="C11" s="351"/>
      <c r="D11" s="118">
        <v>45145</v>
      </c>
      <c r="E11" s="117">
        <v>4000</v>
      </c>
      <c r="F11" s="117">
        <v>1200</v>
      </c>
      <c r="G11" s="117">
        <v>4000</v>
      </c>
      <c r="H11" s="117">
        <v>300</v>
      </c>
      <c r="I11" s="117">
        <v>1200</v>
      </c>
      <c r="J11" s="117">
        <v>150</v>
      </c>
      <c r="K11" s="117">
        <v>1200</v>
      </c>
      <c r="L11" s="117">
        <v>250</v>
      </c>
      <c r="M11" s="117">
        <v>300</v>
      </c>
      <c r="N11" s="117">
        <v>240</v>
      </c>
      <c r="O11" s="117">
        <v>300</v>
      </c>
      <c r="P11" s="150"/>
      <c r="Q11" s="163">
        <v>1300</v>
      </c>
      <c r="R11" s="163"/>
      <c r="S11" s="73">
        <f t="shared" si="0"/>
        <v>3440</v>
      </c>
      <c r="T11" s="164">
        <f t="shared" si="1"/>
        <v>0.31272727272727274</v>
      </c>
      <c r="U11" s="72">
        <f t="shared" si="2"/>
        <v>-7560</v>
      </c>
      <c r="W11" s="148">
        <f t="shared" si="3"/>
        <v>11000</v>
      </c>
      <c r="Y11" s="9"/>
      <c r="Z11" s="10"/>
    </row>
    <row r="12" spans="3:26" x14ac:dyDescent="0.25">
      <c r="C12" s="351"/>
      <c r="D12" s="118">
        <v>45146</v>
      </c>
      <c r="E12" s="117">
        <v>4000</v>
      </c>
      <c r="F12" s="117">
        <v>1400</v>
      </c>
      <c r="G12" s="117">
        <v>4000</v>
      </c>
      <c r="H12" s="117">
        <v>1200</v>
      </c>
      <c r="I12" s="117">
        <v>1200</v>
      </c>
      <c r="J12" s="117">
        <v>610</v>
      </c>
      <c r="K12" s="117">
        <v>1200</v>
      </c>
      <c r="L12" s="117">
        <v>350</v>
      </c>
      <c r="M12" s="117">
        <v>300</v>
      </c>
      <c r="N12" s="117">
        <v>180</v>
      </c>
      <c r="O12" s="117">
        <v>300</v>
      </c>
      <c r="P12" s="150"/>
      <c r="Q12" s="163">
        <v>1300</v>
      </c>
      <c r="R12" s="163"/>
      <c r="S12" s="73">
        <f t="shared" si="0"/>
        <v>5040</v>
      </c>
      <c r="T12" s="164">
        <f t="shared" si="1"/>
        <v>0.45818181818181819</v>
      </c>
      <c r="U12" s="72">
        <f t="shared" si="2"/>
        <v>-5960</v>
      </c>
      <c r="W12" s="148">
        <f t="shared" si="3"/>
        <v>11000</v>
      </c>
      <c r="Y12" s="9"/>
      <c r="Z12" s="10"/>
    </row>
    <row r="13" spans="3:26" x14ac:dyDescent="0.25">
      <c r="C13" s="351"/>
      <c r="D13" s="118">
        <v>45147</v>
      </c>
      <c r="E13" s="117">
        <v>4000</v>
      </c>
      <c r="F13" s="117">
        <v>1000</v>
      </c>
      <c r="G13" s="117">
        <v>4000</v>
      </c>
      <c r="H13" s="117">
        <v>150</v>
      </c>
      <c r="I13" s="117">
        <v>1200</v>
      </c>
      <c r="J13" s="117">
        <v>100</v>
      </c>
      <c r="K13" s="117">
        <v>1200</v>
      </c>
      <c r="L13" s="117">
        <v>700</v>
      </c>
      <c r="M13" s="117">
        <v>300</v>
      </c>
      <c r="N13" s="117">
        <v>240</v>
      </c>
      <c r="O13" s="117">
        <v>300</v>
      </c>
      <c r="P13" s="150"/>
      <c r="Q13" s="47">
        <v>4500</v>
      </c>
      <c r="R13" s="47"/>
      <c r="S13" s="73">
        <f t="shared" si="0"/>
        <v>6690</v>
      </c>
      <c r="T13" s="164">
        <f t="shared" si="1"/>
        <v>0.60818181818181816</v>
      </c>
      <c r="U13" s="72">
        <f t="shared" si="2"/>
        <v>-4310</v>
      </c>
      <c r="W13" s="148">
        <f t="shared" si="3"/>
        <v>11000</v>
      </c>
      <c r="Y13" s="9"/>
      <c r="Z13" s="10"/>
    </row>
    <row r="14" spans="3:26" x14ac:dyDescent="0.25">
      <c r="C14" s="351" t="s">
        <v>2331</v>
      </c>
      <c r="D14" s="118">
        <v>45148</v>
      </c>
      <c r="E14" s="117">
        <v>4000</v>
      </c>
      <c r="F14" s="117">
        <v>1700</v>
      </c>
      <c r="G14" s="117">
        <v>4000</v>
      </c>
      <c r="H14" s="117">
        <v>200</v>
      </c>
      <c r="I14" s="117">
        <v>1200</v>
      </c>
      <c r="J14" s="117">
        <v>590</v>
      </c>
      <c r="K14" s="117">
        <v>1200</v>
      </c>
      <c r="L14" s="117">
        <v>500</v>
      </c>
      <c r="M14" s="117">
        <v>500</v>
      </c>
      <c r="N14" s="117">
        <v>270</v>
      </c>
      <c r="O14" s="117">
        <v>500</v>
      </c>
      <c r="P14" s="108"/>
      <c r="Q14" s="47">
        <v>1100</v>
      </c>
      <c r="R14" s="47"/>
      <c r="S14" s="73">
        <f t="shared" si="0"/>
        <v>4360</v>
      </c>
      <c r="T14" s="164">
        <f t="shared" si="1"/>
        <v>0.38245614035087722</v>
      </c>
      <c r="U14" s="72">
        <f t="shared" si="2"/>
        <v>-7040</v>
      </c>
      <c r="W14" s="148">
        <f t="shared" si="3"/>
        <v>11400</v>
      </c>
      <c r="Y14" s="9"/>
      <c r="Z14" s="10"/>
    </row>
    <row r="15" spans="3:26" x14ac:dyDescent="0.25">
      <c r="C15" s="351"/>
      <c r="D15" s="118">
        <v>45149</v>
      </c>
      <c r="E15" s="117">
        <v>4000</v>
      </c>
      <c r="F15" s="117">
        <v>300</v>
      </c>
      <c r="G15" s="117">
        <v>4000</v>
      </c>
      <c r="H15" s="117">
        <v>1000</v>
      </c>
      <c r="I15" s="117">
        <v>1500</v>
      </c>
      <c r="J15" s="117">
        <v>1200</v>
      </c>
      <c r="K15" s="117">
        <v>1500</v>
      </c>
      <c r="L15" s="117">
        <v>300</v>
      </c>
      <c r="M15" s="117">
        <v>500</v>
      </c>
      <c r="N15" s="117">
        <v>120</v>
      </c>
      <c r="O15" s="117">
        <v>500</v>
      </c>
      <c r="P15" s="108"/>
      <c r="Q15" s="47">
        <v>1600</v>
      </c>
      <c r="R15" s="47"/>
      <c r="S15" s="73">
        <f t="shared" si="0"/>
        <v>4520</v>
      </c>
      <c r="T15" s="164">
        <f t="shared" si="1"/>
        <v>0.37666666666666665</v>
      </c>
      <c r="U15" s="72">
        <f t="shared" si="2"/>
        <v>-7480</v>
      </c>
      <c r="W15" s="148">
        <f t="shared" si="3"/>
        <v>12000</v>
      </c>
      <c r="Y15" s="9"/>
      <c r="Z15" s="10"/>
    </row>
    <row r="16" spans="3:26" x14ac:dyDescent="0.25">
      <c r="C16" s="351"/>
      <c r="D16" s="116">
        <v>45150</v>
      </c>
      <c r="E16" s="117">
        <v>5000</v>
      </c>
      <c r="F16" s="117">
        <v>1500</v>
      </c>
      <c r="G16" s="117">
        <v>5000</v>
      </c>
      <c r="H16" s="117">
        <v>200</v>
      </c>
      <c r="I16" s="117">
        <v>1500</v>
      </c>
      <c r="J16" s="117">
        <v>200</v>
      </c>
      <c r="K16" s="117">
        <v>1500</v>
      </c>
      <c r="L16" s="117">
        <v>350</v>
      </c>
      <c r="M16" s="117">
        <v>500</v>
      </c>
      <c r="N16" s="117"/>
      <c r="O16" s="117">
        <v>500</v>
      </c>
      <c r="P16" s="108">
        <v>100</v>
      </c>
      <c r="Q16" s="304">
        <v>1100</v>
      </c>
      <c r="R16" s="47"/>
      <c r="S16" s="73">
        <f t="shared" si="0"/>
        <v>3450</v>
      </c>
      <c r="T16" s="164">
        <f t="shared" si="1"/>
        <v>0.24642857142857144</v>
      </c>
      <c r="U16" s="72">
        <f t="shared" si="2"/>
        <v>-10550</v>
      </c>
      <c r="W16" s="148">
        <f t="shared" si="3"/>
        <v>14000</v>
      </c>
      <c r="Y16" s="9"/>
      <c r="Z16" s="10"/>
    </row>
    <row r="17" spans="3:27" x14ac:dyDescent="0.25">
      <c r="C17" s="351"/>
      <c r="D17" s="116">
        <v>45151</v>
      </c>
      <c r="E17" s="117">
        <v>5000</v>
      </c>
      <c r="F17" s="117" t="s">
        <v>2498</v>
      </c>
      <c r="G17" s="117">
        <v>5000</v>
      </c>
      <c r="H17" s="117"/>
      <c r="I17" s="117">
        <v>1500</v>
      </c>
      <c r="J17" s="117"/>
      <c r="K17" s="117">
        <v>1500</v>
      </c>
      <c r="L17" s="117"/>
      <c r="M17" s="117">
        <v>500</v>
      </c>
      <c r="N17" s="117"/>
      <c r="O17" s="117">
        <v>500</v>
      </c>
      <c r="P17" s="108">
        <v>200</v>
      </c>
      <c r="Q17" s="47">
        <v>13000</v>
      </c>
      <c r="R17" s="47"/>
      <c r="S17" s="73">
        <f t="shared" si="0"/>
        <v>13200</v>
      </c>
      <c r="T17" s="164">
        <f t="shared" si="1"/>
        <v>0.94285714285714284</v>
      </c>
      <c r="U17" s="72">
        <f t="shared" si="2"/>
        <v>-800</v>
      </c>
      <c r="W17" s="148">
        <f t="shared" si="3"/>
        <v>14000</v>
      </c>
      <c r="Y17" s="9"/>
      <c r="Z17" s="10"/>
    </row>
    <row r="18" spans="3:27" x14ac:dyDescent="0.25">
      <c r="C18" s="351"/>
      <c r="D18" s="116">
        <v>45152</v>
      </c>
      <c r="E18" s="117">
        <v>5000</v>
      </c>
      <c r="F18" s="117">
        <v>1800</v>
      </c>
      <c r="G18" s="117">
        <v>5000</v>
      </c>
      <c r="H18" s="117">
        <v>400</v>
      </c>
      <c r="I18" s="117">
        <v>1500</v>
      </c>
      <c r="J18" s="117">
        <v>200</v>
      </c>
      <c r="K18" s="117">
        <v>1500</v>
      </c>
      <c r="L18" s="117">
        <v>350</v>
      </c>
      <c r="M18" s="117">
        <v>500</v>
      </c>
      <c r="N18" s="117"/>
      <c r="O18" s="117">
        <v>500</v>
      </c>
      <c r="P18" s="108"/>
      <c r="Q18" s="47">
        <v>250</v>
      </c>
      <c r="R18" s="47"/>
      <c r="S18" s="73">
        <f t="shared" si="0"/>
        <v>3000</v>
      </c>
      <c r="T18" s="164">
        <f t="shared" si="1"/>
        <v>0.21428571428571427</v>
      </c>
      <c r="U18" s="72">
        <f t="shared" si="2"/>
        <v>-11000</v>
      </c>
      <c r="W18" s="148">
        <f t="shared" si="3"/>
        <v>14000</v>
      </c>
      <c r="Y18" s="9"/>
      <c r="Z18" s="10"/>
    </row>
    <row r="19" spans="3:27" x14ac:dyDescent="0.25">
      <c r="C19" s="351"/>
      <c r="D19" s="116">
        <v>45153</v>
      </c>
      <c r="E19" s="117">
        <v>5000</v>
      </c>
      <c r="F19" s="117"/>
      <c r="G19" s="117">
        <v>5000</v>
      </c>
      <c r="H19" s="117"/>
      <c r="I19" s="117">
        <v>1500</v>
      </c>
      <c r="J19" s="117"/>
      <c r="K19" s="117">
        <v>1500</v>
      </c>
      <c r="L19" s="117"/>
      <c r="M19" s="117">
        <v>500</v>
      </c>
      <c r="N19" s="117"/>
      <c r="O19" s="117">
        <v>500</v>
      </c>
      <c r="P19" s="108"/>
      <c r="Q19" s="47"/>
      <c r="R19" s="47"/>
      <c r="S19" s="73">
        <f t="shared" si="0"/>
        <v>0</v>
      </c>
      <c r="T19" s="164">
        <f t="shared" si="1"/>
        <v>0</v>
      </c>
      <c r="U19" s="72">
        <f t="shared" si="2"/>
        <v>-14000</v>
      </c>
      <c r="W19" s="148">
        <f t="shared" si="3"/>
        <v>14000</v>
      </c>
      <c r="Y19" s="9"/>
      <c r="Z19" s="10"/>
    </row>
    <row r="20" spans="3:27" x14ac:dyDescent="0.25">
      <c r="C20" s="351"/>
      <c r="D20" s="116">
        <v>45154</v>
      </c>
      <c r="E20" s="117">
        <v>5000</v>
      </c>
      <c r="F20" s="117">
        <v>3000</v>
      </c>
      <c r="G20" s="117">
        <v>5000</v>
      </c>
      <c r="H20" s="117"/>
      <c r="I20" s="117">
        <v>1500</v>
      </c>
      <c r="J20" s="117">
        <v>650</v>
      </c>
      <c r="K20" s="117">
        <v>1500</v>
      </c>
      <c r="L20" s="117">
        <v>500</v>
      </c>
      <c r="M20" s="117">
        <v>700</v>
      </c>
      <c r="N20" s="117"/>
      <c r="O20" s="117">
        <v>700</v>
      </c>
      <c r="P20" s="108"/>
      <c r="Q20" s="47"/>
      <c r="R20" s="47"/>
      <c r="S20" s="73">
        <f t="shared" si="0"/>
        <v>4150</v>
      </c>
      <c r="T20" s="164">
        <f t="shared" si="1"/>
        <v>0.28819444444444442</v>
      </c>
      <c r="U20" s="72">
        <f t="shared" si="2"/>
        <v>-10250</v>
      </c>
      <c r="W20" s="148">
        <f t="shared" si="3"/>
        <v>14400</v>
      </c>
      <c r="Y20" s="9"/>
      <c r="Z20" s="10"/>
    </row>
    <row r="21" spans="3:27" x14ac:dyDescent="0.25">
      <c r="C21" s="351" t="s">
        <v>2332</v>
      </c>
      <c r="D21" s="116">
        <v>45155</v>
      </c>
      <c r="E21" s="117">
        <v>5000</v>
      </c>
      <c r="F21" s="117">
        <v>3400</v>
      </c>
      <c r="G21" s="117">
        <v>5000</v>
      </c>
      <c r="H21" s="117"/>
      <c r="I21" s="117">
        <v>2500</v>
      </c>
      <c r="J21" s="117">
        <v>1910</v>
      </c>
      <c r="K21" s="117">
        <v>2500</v>
      </c>
      <c r="L21" s="117">
        <v>600</v>
      </c>
      <c r="M21" s="117">
        <v>700</v>
      </c>
      <c r="N21" s="117"/>
      <c r="O21" s="117">
        <v>700</v>
      </c>
      <c r="P21" s="108">
        <v>100</v>
      </c>
      <c r="Q21" s="47"/>
      <c r="R21" s="47"/>
      <c r="S21" s="73">
        <f t="shared" si="0"/>
        <v>6010</v>
      </c>
      <c r="T21" s="164">
        <f t="shared" si="1"/>
        <v>0.36646341463414633</v>
      </c>
      <c r="U21" s="72">
        <f t="shared" si="2"/>
        <v>-10390</v>
      </c>
      <c r="W21" s="148">
        <f t="shared" si="3"/>
        <v>16400</v>
      </c>
      <c r="Y21" s="9"/>
      <c r="Z21" s="10"/>
    </row>
    <row r="22" spans="3:27" x14ac:dyDescent="0.25">
      <c r="C22" s="351"/>
      <c r="D22" s="116">
        <v>45156</v>
      </c>
      <c r="E22" s="117">
        <v>6000</v>
      </c>
      <c r="F22" s="117">
        <v>2300</v>
      </c>
      <c r="G22" s="117">
        <v>6000</v>
      </c>
      <c r="H22" s="117"/>
      <c r="I22" s="117">
        <v>2500</v>
      </c>
      <c r="J22" s="117">
        <v>4000</v>
      </c>
      <c r="K22" s="117">
        <v>2500</v>
      </c>
      <c r="L22" s="117">
        <v>650</v>
      </c>
      <c r="M22" s="117">
        <v>700</v>
      </c>
      <c r="N22" s="250">
        <v>270</v>
      </c>
      <c r="O22" s="117">
        <v>700</v>
      </c>
      <c r="P22" s="108"/>
      <c r="Q22" s="47"/>
      <c r="R22" s="47"/>
      <c r="S22" s="73">
        <f t="shared" si="0"/>
        <v>7220</v>
      </c>
      <c r="T22" s="164">
        <f t="shared" si="1"/>
        <v>0.3923913043478261</v>
      </c>
      <c r="U22" s="72">
        <f t="shared" si="2"/>
        <v>-11180</v>
      </c>
      <c r="W22" s="148">
        <f t="shared" si="3"/>
        <v>18400</v>
      </c>
      <c r="Y22" s="9"/>
      <c r="Z22" s="10"/>
    </row>
    <row r="23" spans="3:27" x14ac:dyDescent="0.25">
      <c r="C23" s="351"/>
      <c r="D23" s="116">
        <v>45157</v>
      </c>
      <c r="E23" s="117">
        <v>6000</v>
      </c>
      <c r="F23" s="117">
        <v>2100</v>
      </c>
      <c r="G23" s="117">
        <v>6000</v>
      </c>
      <c r="H23" s="117"/>
      <c r="I23" s="117">
        <v>2500</v>
      </c>
      <c r="J23" s="117"/>
      <c r="K23" s="117">
        <v>2500</v>
      </c>
      <c r="L23" s="117">
        <v>200</v>
      </c>
      <c r="M23" s="117">
        <v>700</v>
      </c>
      <c r="N23" s="117">
        <v>200</v>
      </c>
      <c r="O23" s="117">
        <v>700</v>
      </c>
      <c r="P23" s="108"/>
      <c r="Q23" s="47">
        <v>3500</v>
      </c>
      <c r="R23" s="47"/>
      <c r="S23" s="73">
        <f t="shared" si="0"/>
        <v>6000</v>
      </c>
      <c r="T23" s="164">
        <f t="shared" si="1"/>
        <v>0.32608695652173914</v>
      </c>
      <c r="U23" s="72">
        <f t="shared" si="2"/>
        <v>-12400</v>
      </c>
      <c r="W23" s="148">
        <f t="shared" si="3"/>
        <v>18400</v>
      </c>
      <c r="Y23" s="9"/>
      <c r="Z23" s="10"/>
    </row>
    <row r="24" spans="3:27" x14ac:dyDescent="0.25">
      <c r="C24" s="351"/>
      <c r="D24" s="116">
        <v>45158</v>
      </c>
      <c r="E24" s="117">
        <v>6000</v>
      </c>
      <c r="F24" s="117">
        <v>1100</v>
      </c>
      <c r="G24" s="117">
        <v>6000</v>
      </c>
      <c r="H24" s="117"/>
      <c r="I24" s="117">
        <v>2500</v>
      </c>
      <c r="J24" s="117"/>
      <c r="K24" s="117">
        <v>2500</v>
      </c>
      <c r="L24" s="117"/>
      <c r="M24" s="117">
        <v>1200</v>
      </c>
      <c r="N24" s="117"/>
      <c r="O24" s="117">
        <v>1200</v>
      </c>
      <c r="P24" s="108"/>
      <c r="Q24" s="47"/>
      <c r="R24" s="47"/>
      <c r="S24" s="73">
        <f t="shared" si="0"/>
        <v>1100</v>
      </c>
      <c r="T24" s="164">
        <f t="shared" si="1"/>
        <v>5.6701030927835051E-2</v>
      </c>
      <c r="U24" s="72">
        <f t="shared" si="2"/>
        <v>-18300</v>
      </c>
      <c r="W24" s="148">
        <f t="shared" si="3"/>
        <v>19400</v>
      </c>
      <c r="Y24" s="9"/>
      <c r="Z24" s="303"/>
      <c r="AA24">
        <v>2410</v>
      </c>
    </row>
    <row r="25" spans="3:27" x14ac:dyDescent="0.25">
      <c r="C25" s="351"/>
      <c r="D25" s="116">
        <v>45159</v>
      </c>
      <c r="E25" s="117">
        <v>6000</v>
      </c>
      <c r="F25" s="117">
        <v>1400</v>
      </c>
      <c r="G25" s="117">
        <v>6000</v>
      </c>
      <c r="H25" s="117"/>
      <c r="I25" s="117">
        <v>2500</v>
      </c>
      <c r="J25" s="117">
        <v>250</v>
      </c>
      <c r="K25" s="117">
        <v>2500</v>
      </c>
      <c r="L25" s="117">
        <v>500</v>
      </c>
      <c r="M25" s="117">
        <v>1200</v>
      </c>
      <c r="N25" s="117">
        <v>530</v>
      </c>
      <c r="O25" s="117">
        <v>1200</v>
      </c>
      <c r="P25" s="108"/>
      <c r="Q25" s="47"/>
      <c r="R25" s="47"/>
      <c r="S25" s="73">
        <f t="shared" si="0"/>
        <v>2680</v>
      </c>
      <c r="T25" s="164">
        <f t="shared" si="1"/>
        <v>0.13814432989690723</v>
      </c>
      <c r="U25" s="72">
        <f t="shared" si="2"/>
        <v>-16720</v>
      </c>
      <c r="W25" s="148">
        <f t="shared" si="3"/>
        <v>19400</v>
      </c>
      <c r="Y25" s="9"/>
      <c r="Z25" s="10"/>
    </row>
    <row r="26" spans="3:27" x14ac:dyDescent="0.25">
      <c r="C26" s="351"/>
      <c r="D26" s="116">
        <v>45160</v>
      </c>
      <c r="E26" s="117">
        <v>6000</v>
      </c>
      <c r="F26" s="117">
        <v>1850</v>
      </c>
      <c r="G26" s="117">
        <v>6000</v>
      </c>
      <c r="H26" s="117"/>
      <c r="I26" s="117">
        <v>2500</v>
      </c>
      <c r="J26" s="117">
        <v>440</v>
      </c>
      <c r="K26" s="117">
        <v>2500</v>
      </c>
      <c r="L26" s="117"/>
      <c r="M26" s="117">
        <v>1200</v>
      </c>
      <c r="N26" s="117">
        <v>120</v>
      </c>
      <c r="O26" s="117">
        <v>1200</v>
      </c>
      <c r="P26" s="108"/>
      <c r="Q26" s="289"/>
      <c r="R26" s="289">
        <v>200</v>
      </c>
      <c r="S26" s="73">
        <f t="shared" si="0"/>
        <v>2610</v>
      </c>
      <c r="T26" s="164">
        <f t="shared" si="1"/>
        <v>0.1345360824742268</v>
      </c>
      <c r="U26" s="72">
        <f t="shared" si="2"/>
        <v>-16790</v>
      </c>
      <c r="W26" s="148">
        <f t="shared" si="3"/>
        <v>19400</v>
      </c>
      <c r="Y26" s="9"/>
      <c r="Z26" s="10"/>
    </row>
    <row r="27" spans="3:27" x14ac:dyDescent="0.25">
      <c r="C27" s="351"/>
      <c r="D27" s="116">
        <v>45161</v>
      </c>
      <c r="E27" s="117">
        <v>6000</v>
      </c>
      <c r="F27" s="117">
        <v>200</v>
      </c>
      <c r="G27" s="117">
        <v>6000</v>
      </c>
      <c r="H27" s="117"/>
      <c r="I27" s="117">
        <v>2500</v>
      </c>
      <c r="J27" s="117">
        <v>700</v>
      </c>
      <c r="K27" s="117">
        <v>2500</v>
      </c>
      <c r="L27" s="117">
        <v>300</v>
      </c>
      <c r="M27" s="117">
        <v>1500</v>
      </c>
      <c r="N27" s="117"/>
      <c r="O27" s="117">
        <v>1500</v>
      </c>
      <c r="P27" s="108"/>
      <c r="Q27" s="289"/>
      <c r="R27" s="289"/>
      <c r="S27" s="73">
        <f t="shared" si="0"/>
        <v>1200</v>
      </c>
      <c r="T27" s="164">
        <f t="shared" si="1"/>
        <v>0.06</v>
      </c>
      <c r="U27" s="72">
        <f t="shared" si="2"/>
        <v>-18800</v>
      </c>
      <c r="W27" s="148">
        <f t="shared" si="3"/>
        <v>20000</v>
      </c>
      <c r="Y27" s="9"/>
      <c r="Z27" s="303"/>
      <c r="AA27">
        <v>800</v>
      </c>
    </row>
    <row r="28" spans="3:27" x14ac:dyDescent="0.25">
      <c r="C28" s="351"/>
      <c r="D28" s="116">
        <v>45162</v>
      </c>
      <c r="E28" s="117">
        <v>7000</v>
      </c>
      <c r="F28" s="117"/>
      <c r="G28" s="117">
        <v>7000</v>
      </c>
      <c r="H28" s="117"/>
      <c r="I28" s="117">
        <v>2500</v>
      </c>
      <c r="J28" s="117">
        <v>100</v>
      </c>
      <c r="K28" s="117">
        <v>2500</v>
      </c>
      <c r="L28" s="117">
        <v>380</v>
      </c>
      <c r="M28" s="117">
        <v>1500</v>
      </c>
      <c r="N28" s="117">
        <v>1000</v>
      </c>
      <c r="O28" s="117">
        <v>1500</v>
      </c>
      <c r="P28" s="108"/>
      <c r="Q28" s="289">
        <v>2500</v>
      </c>
      <c r="R28" s="289"/>
      <c r="S28" s="73">
        <f t="shared" si="0"/>
        <v>3980</v>
      </c>
      <c r="T28" s="164">
        <f t="shared" si="1"/>
        <v>0.18090909090909091</v>
      </c>
      <c r="U28" s="72">
        <f t="shared" si="2"/>
        <v>-18020</v>
      </c>
      <c r="W28" s="148">
        <f t="shared" si="3"/>
        <v>22000</v>
      </c>
      <c r="Y28" s="9"/>
      <c r="Z28" s="10"/>
    </row>
    <row r="29" spans="3:27" x14ac:dyDescent="0.25">
      <c r="C29" s="351" t="s">
        <v>2333</v>
      </c>
      <c r="D29" s="116">
        <v>45163</v>
      </c>
      <c r="E29" s="117">
        <v>7000</v>
      </c>
      <c r="F29" s="117">
        <v>100</v>
      </c>
      <c r="G29" s="117">
        <v>7000</v>
      </c>
      <c r="H29" s="117"/>
      <c r="I29" s="117">
        <v>4000</v>
      </c>
      <c r="J29" s="117">
        <v>100</v>
      </c>
      <c r="K29" s="117">
        <v>4000</v>
      </c>
      <c r="L29" s="117">
        <v>350</v>
      </c>
      <c r="M29" s="117">
        <v>2000</v>
      </c>
      <c r="N29" s="117">
        <v>200</v>
      </c>
      <c r="O29" s="117">
        <v>2000</v>
      </c>
      <c r="P29" s="108">
        <v>50</v>
      </c>
      <c r="Q29" s="289"/>
      <c r="R29" s="289">
        <v>150</v>
      </c>
      <c r="S29" s="73">
        <f t="shared" si="0"/>
        <v>950</v>
      </c>
      <c r="T29" s="164">
        <f t="shared" si="1"/>
        <v>3.653846153846154E-2</v>
      </c>
      <c r="U29" s="72">
        <f t="shared" si="2"/>
        <v>-25050</v>
      </c>
      <c r="W29" s="148">
        <f t="shared" si="3"/>
        <v>26000</v>
      </c>
      <c r="Y29" s="9"/>
      <c r="Z29" s="10"/>
    </row>
    <row r="30" spans="3:27" x14ac:dyDescent="0.25">
      <c r="C30" s="351"/>
      <c r="D30" s="116">
        <v>45164</v>
      </c>
      <c r="E30" s="117">
        <v>7000</v>
      </c>
      <c r="F30" s="117">
        <v>100</v>
      </c>
      <c r="G30" s="117">
        <v>7000</v>
      </c>
      <c r="H30" s="117"/>
      <c r="I30" s="117">
        <v>4000</v>
      </c>
      <c r="J30" s="117">
        <v>900</v>
      </c>
      <c r="K30" s="117">
        <v>4000</v>
      </c>
      <c r="L30" s="117">
        <v>400</v>
      </c>
      <c r="M30" s="117">
        <v>2000</v>
      </c>
      <c r="N30" s="117">
        <v>250</v>
      </c>
      <c r="O30" s="117">
        <v>2000</v>
      </c>
      <c r="P30" s="108">
        <v>100</v>
      </c>
      <c r="Q30" s="47">
        <v>850</v>
      </c>
      <c r="R30" s="47">
        <v>100</v>
      </c>
      <c r="S30" s="73">
        <f t="shared" si="0"/>
        <v>2700</v>
      </c>
      <c r="T30" s="164">
        <f t="shared" si="1"/>
        <v>0.10384615384615385</v>
      </c>
      <c r="U30" s="72">
        <f t="shared" si="2"/>
        <v>-23300</v>
      </c>
      <c r="W30" s="148">
        <f t="shared" si="3"/>
        <v>26000</v>
      </c>
      <c r="Y30" s="9"/>
      <c r="Z30" s="303"/>
      <c r="AA30">
        <v>3144</v>
      </c>
    </row>
    <row r="31" spans="3:27" x14ac:dyDescent="0.25">
      <c r="C31" s="351"/>
      <c r="D31" s="116">
        <v>45165</v>
      </c>
      <c r="E31" s="117">
        <v>7000</v>
      </c>
      <c r="F31" s="117">
        <v>800</v>
      </c>
      <c r="G31" s="117">
        <v>7000</v>
      </c>
      <c r="H31" s="117"/>
      <c r="I31" s="117">
        <v>4000</v>
      </c>
      <c r="J31" s="117">
        <v>500</v>
      </c>
      <c r="K31" s="117">
        <v>4000</v>
      </c>
      <c r="L31" s="117">
        <v>450</v>
      </c>
      <c r="M31" s="117">
        <v>2000</v>
      </c>
      <c r="N31" s="117"/>
      <c r="O31" s="117">
        <v>2000</v>
      </c>
      <c r="P31" s="108"/>
      <c r="Q31" s="47"/>
      <c r="R31" s="47"/>
      <c r="S31" s="73">
        <f t="shared" si="0"/>
        <v>1750</v>
      </c>
      <c r="T31" s="164">
        <f t="shared" si="1"/>
        <v>6.7307692307692304E-2</v>
      </c>
      <c r="U31" s="72">
        <f t="shared" si="2"/>
        <v>-24250</v>
      </c>
      <c r="W31" s="148">
        <f t="shared" si="3"/>
        <v>26000</v>
      </c>
      <c r="Y31" s="9"/>
      <c r="Z31" s="10"/>
    </row>
    <row r="32" spans="3:27" x14ac:dyDescent="0.25">
      <c r="C32" s="351"/>
      <c r="D32" s="116">
        <v>45166</v>
      </c>
      <c r="E32" s="117">
        <v>7000</v>
      </c>
      <c r="F32" s="117">
        <v>500</v>
      </c>
      <c r="G32" s="117">
        <v>7000</v>
      </c>
      <c r="H32" s="117"/>
      <c r="I32" s="117">
        <v>4000</v>
      </c>
      <c r="J32" s="117">
        <v>1085</v>
      </c>
      <c r="K32" s="117">
        <v>4000</v>
      </c>
      <c r="L32" s="117">
        <v>700</v>
      </c>
      <c r="M32" s="117">
        <v>2000</v>
      </c>
      <c r="N32" s="117">
        <v>259</v>
      </c>
      <c r="O32" s="117">
        <v>2000</v>
      </c>
      <c r="P32" s="108">
        <v>200</v>
      </c>
      <c r="Q32" s="47">
        <v>1200</v>
      </c>
      <c r="R32" s="47">
        <v>400</v>
      </c>
      <c r="S32" s="73">
        <f t="shared" si="0"/>
        <v>4344</v>
      </c>
      <c r="T32" s="164">
        <f t="shared" si="1"/>
        <v>0.16707692307692307</v>
      </c>
      <c r="U32" s="72">
        <f t="shared" si="2"/>
        <v>-21656</v>
      </c>
      <c r="W32" s="148">
        <f t="shared" si="3"/>
        <v>26000</v>
      </c>
      <c r="Y32" s="9"/>
      <c r="Z32" s="10"/>
    </row>
    <row r="33" spans="3:23" x14ac:dyDescent="0.25">
      <c r="C33" s="351"/>
      <c r="D33" s="116">
        <v>45167</v>
      </c>
      <c r="E33" s="117">
        <v>7000</v>
      </c>
      <c r="F33" s="117">
        <v>1300</v>
      </c>
      <c r="G33" s="117">
        <v>7000</v>
      </c>
      <c r="H33" s="117"/>
      <c r="I33" s="117">
        <v>4000</v>
      </c>
      <c r="J33" s="117">
        <v>200</v>
      </c>
      <c r="K33" s="117">
        <v>4000</v>
      </c>
      <c r="L33" s="117">
        <v>800</v>
      </c>
      <c r="M33" s="117">
        <v>3000</v>
      </c>
      <c r="N33" s="117">
        <v>140</v>
      </c>
      <c r="O33" s="117">
        <v>3000</v>
      </c>
      <c r="P33" s="108"/>
      <c r="Q33" s="47"/>
      <c r="R33" s="47">
        <v>250</v>
      </c>
      <c r="S33" s="73">
        <f t="shared" si="0"/>
        <v>2690</v>
      </c>
      <c r="T33" s="164">
        <f t="shared" si="1"/>
        <v>9.6071428571428572E-2</v>
      </c>
      <c r="U33" s="72">
        <f t="shared" si="2"/>
        <v>-25310</v>
      </c>
      <c r="W33" s="148">
        <f t="shared" si="3"/>
        <v>28000</v>
      </c>
    </row>
    <row r="34" spans="3:23" x14ac:dyDescent="0.25">
      <c r="C34" s="351"/>
      <c r="D34" s="116">
        <v>45168</v>
      </c>
      <c r="E34" s="117">
        <v>7000</v>
      </c>
      <c r="F34" s="117"/>
      <c r="G34" s="117">
        <v>7000</v>
      </c>
      <c r="H34" s="117"/>
      <c r="I34" s="117">
        <v>4000</v>
      </c>
      <c r="J34" s="117"/>
      <c r="K34" s="117">
        <v>4000</v>
      </c>
      <c r="L34" s="117"/>
      <c r="M34" s="117">
        <v>3000</v>
      </c>
      <c r="N34" s="117"/>
      <c r="O34" s="117">
        <v>3000</v>
      </c>
      <c r="P34" s="108"/>
      <c r="Q34" s="47"/>
      <c r="R34" s="47"/>
      <c r="S34" s="73">
        <f t="shared" si="0"/>
        <v>0</v>
      </c>
      <c r="T34" s="164">
        <f t="shared" si="1"/>
        <v>0</v>
      </c>
      <c r="U34" s="72">
        <f t="shared" si="2"/>
        <v>-28000</v>
      </c>
      <c r="W34" s="148">
        <f t="shared" si="3"/>
        <v>28000</v>
      </c>
    </row>
    <row r="35" spans="3:23" x14ac:dyDescent="0.25">
      <c r="C35" s="351"/>
      <c r="D35" s="116">
        <v>45169</v>
      </c>
      <c r="E35" s="117">
        <v>7000</v>
      </c>
      <c r="F35" s="117">
        <v>1700</v>
      </c>
      <c r="G35" s="117">
        <v>7000</v>
      </c>
      <c r="H35" s="117"/>
      <c r="I35" s="117">
        <v>4000</v>
      </c>
      <c r="J35" s="117"/>
      <c r="K35" s="117">
        <v>4000</v>
      </c>
      <c r="L35" s="117">
        <v>620</v>
      </c>
      <c r="M35" s="117">
        <v>3000</v>
      </c>
      <c r="N35" s="117"/>
      <c r="O35" s="117">
        <v>3000</v>
      </c>
      <c r="P35" s="108"/>
      <c r="Q35" s="47"/>
      <c r="R35" s="47"/>
      <c r="S35" s="73">
        <f t="shared" si="0"/>
        <v>2320</v>
      </c>
      <c r="T35" s="164">
        <f t="shared" si="1"/>
        <v>8.2857142857142851E-2</v>
      </c>
      <c r="U35" s="72">
        <f t="shared" si="2"/>
        <v>-25680</v>
      </c>
      <c r="W35" s="148">
        <f t="shared" si="3"/>
        <v>28000</v>
      </c>
    </row>
    <row r="36" spans="3:23" x14ac:dyDescent="0.25">
      <c r="C36" s="158"/>
      <c r="D36" s="158" t="s">
        <v>1897</v>
      </c>
      <c r="E36" s="120">
        <f t="shared" ref="E36:O36" si="4">SUM(E6:E35)</f>
        <v>159500</v>
      </c>
      <c r="F36" s="120">
        <f>SUM(F6:F35)</f>
        <v>34200</v>
      </c>
      <c r="G36" s="120">
        <f t="shared" si="4"/>
        <v>159500</v>
      </c>
      <c r="H36" s="120">
        <f>SUM(H6:H35)</f>
        <v>4850</v>
      </c>
      <c r="I36" s="120">
        <f t="shared" si="4"/>
        <v>66200</v>
      </c>
      <c r="J36" s="120">
        <f>SUM(J6:J35)</f>
        <v>16385</v>
      </c>
      <c r="K36" s="120">
        <f t="shared" si="4"/>
        <v>66200</v>
      </c>
      <c r="L36" s="120">
        <f>SUM(L6:L35)</f>
        <v>10000</v>
      </c>
      <c r="M36" s="120">
        <f t="shared" si="4"/>
        <v>31350</v>
      </c>
      <c r="N36" s="120">
        <f>SUM(N6:N35)</f>
        <v>4664</v>
      </c>
      <c r="O36" s="120">
        <f t="shared" si="4"/>
        <v>31350</v>
      </c>
      <c r="P36" s="72">
        <f>SUM(P6:P35)</f>
        <v>750</v>
      </c>
      <c r="Q36" s="120">
        <f>SUM(Q6:Q35)</f>
        <v>35500</v>
      </c>
      <c r="R36" s="120">
        <f>SUM(R6:R35)</f>
        <v>1100</v>
      </c>
      <c r="S36" s="352">
        <f>SUM(S6:S35)</f>
        <v>107449</v>
      </c>
      <c r="T36" s="353">
        <f>_xlfn.IFNA(S36/SUM(E36,G36,I36,K36,M36,O36),0)</f>
        <v>0.20900408480840305</v>
      </c>
      <c r="U36" s="349">
        <f t="shared" si="2"/>
        <v>-406651</v>
      </c>
      <c r="W36" s="148">
        <f t="shared" si="3"/>
        <v>514100</v>
      </c>
    </row>
    <row r="37" spans="3:23" x14ac:dyDescent="0.25">
      <c r="C37" s="350" t="s">
        <v>2504</v>
      </c>
      <c r="D37" s="350"/>
      <c r="E37" s="350"/>
      <c r="F37" s="350"/>
      <c r="G37" s="350"/>
      <c r="H37" s="350"/>
      <c r="I37" s="350"/>
      <c r="J37" s="350"/>
      <c r="K37" s="350"/>
      <c r="L37" s="350"/>
      <c r="M37" s="350"/>
      <c r="N37" s="350"/>
      <c r="O37" s="350"/>
      <c r="P37" s="350"/>
      <c r="Q37" s="149">
        <f>SUM(E36,G36,I36,K36,M36,O36)</f>
        <v>514100</v>
      </c>
      <c r="R37" s="149"/>
      <c r="S37" s="352"/>
      <c r="T37" s="353"/>
      <c r="U37" s="349"/>
    </row>
    <row r="38" spans="3:23" s="49" customFormat="1" x14ac:dyDescent="0.25"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176"/>
      <c r="R38" s="176"/>
      <c r="S38" s="175"/>
      <c r="T38" s="177"/>
      <c r="U38" s="175"/>
    </row>
    <row r="39" spans="3:23" x14ac:dyDescent="0.25">
      <c r="C39">
        <v>17500</v>
      </c>
      <c r="D39">
        <v>5450</v>
      </c>
      <c r="E39" s="165" t="s">
        <v>2559</v>
      </c>
      <c r="F39" s="165"/>
      <c r="G39" s="165"/>
      <c r="H39" s="165" t="s">
        <v>2162</v>
      </c>
      <c r="I39" s="165"/>
      <c r="J39" s="165" t="s">
        <v>311</v>
      </c>
      <c r="K39" s="165"/>
      <c r="L39" s="165" t="s">
        <v>2560</v>
      </c>
      <c r="M39" s="165"/>
      <c r="N39" s="165" t="s">
        <v>2561</v>
      </c>
      <c r="O39" s="165"/>
      <c r="P39" s="165" t="s">
        <v>1575</v>
      </c>
    </row>
    <row r="40" spans="3:23" x14ac:dyDescent="0.25">
      <c r="C40">
        <f>C39-D39</f>
        <v>12050</v>
      </c>
      <c r="E40" t="s">
        <v>2556</v>
      </c>
      <c r="F40" s="148">
        <f>SUM(E6:E27)</f>
        <v>103500</v>
      </c>
      <c r="G40" s="148"/>
      <c r="H40" s="148">
        <v>73500</v>
      </c>
      <c r="I40" s="148"/>
      <c r="J40" s="148">
        <f>SUM(I6:I29)</f>
        <v>42200</v>
      </c>
      <c r="K40" s="148">
        <f t="shared" ref="K40:P40" si="5">SUM(J6:J29)</f>
        <v>13700</v>
      </c>
      <c r="L40" s="148">
        <f t="shared" si="5"/>
        <v>42200</v>
      </c>
      <c r="M40" s="148">
        <f t="shared" si="5"/>
        <v>7030</v>
      </c>
      <c r="N40" s="148">
        <f t="shared" si="5"/>
        <v>16350</v>
      </c>
      <c r="O40" s="148">
        <f t="shared" si="5"/>
        <v>4015</v>
      </c>
      <c r="P40" s="148">
        <f t="shared" si="5"/>
        <v>16350</v>
      </c>
    </row>
    <row r="41" spans="3:23" x14ac:dyDescent="0.25">
      <c r="E41" t="s">
        <v>2502</v>
      </c>
      <c r="F41" s="148">
        <f>F40-F36</f>
        <v>69300</v>
      </c>
      <c r="H41" s="148">
        <f>H40-H36</f>
        <v>68650</v>
      </c>
      <c r="J41" s="148">
        <f>J40-J36</f>
        <v>25815</v>
      </c>
      <c r="L41" s="148">
        <f>L40-L36</f>
        <v>32200</v>
      </c>
      <c r="N41" s="148">
        <f>N40-N36</f>
        <v>11686</v>
      </c>
      <c r="P41" s="148">
        <f>P40-P36</f>
        <v>15600</v>
      </c>
    </row>
    <row r="42" spans="3:23" x14ac:dyDescent="0.25">
      <c r="E42" t="s">
        <v>2557</v>
      </c>
      <c r="F42" s="174">
        <f>F41/7</f>
        <v>9900</v>
      </c>
      <c r="H42" s="174">
        <f>H41/7</f>
        <v>9807.1428571428569</v>
      </c>
      <c r="J42" s="174">
        <f>J41/6</f>
        <v>4302.5</v>
      </c>
      <c r="K42" s="174">
        <f t="shared" ref="K42:P42" si="6">K41/6</f>
        <v>0</v>
      </c>
      <c r="L42" s="174">
        <f t="shared" si="6"/>
        <v>5366.666666666667</v>
      </c>
      <c r="M42" s="174">
        <f t="shared" si="6"/>
        <v>0</v>
      </c>
      <c r="N42" s="174">
        <f t="shared" si="6"/>
        <v>1947.6666666666667</v>
      </c>
      <c r="O42" s="174">
        <f t="shared" si="6"/>
        <v>0</v>
      </c>
      <c r="P42" s="174">
        <f t="shared" si="6"/>
        <v>2600</v>
      </c>
    </row>
    <row r="43" spans="3:23" x14ac:dyDescent="0.25">
      <c r="E43" t="s">
        <v>2558</v>
      </c>
      <c r="F43" s="148">
        <f>4000+F42</f>
        <v>13900</v>
      </c>
      <c r="G43" s="148"/>
      <c r="H43" s="148">
        <f>4000+H42</f>
        <v>13807.142857142857</v>
      </c>
      <c r="I43" s="148"/>
      <c r="J43" s="148">
        <f>2500+J42</f>
        <v>6802.5</v>
      </c>
      <c r="K43" s="148"/>
      <c r="L43" s="148">
        <f>2500+L42</f>
        <v>7866.666666666667</v>
      </c>
      <c r="M43" s="148"/>
      <c r="N43" s="148">
        <f>700+N42</f>
        <v>2647.666666666667</v>
      </c>
      <c r="O43" s="148"/>
      <c r="P43" s="148">
        <f>3450+P42</f>
        <v>6050</v>
      </c>
    </row>
    <row r="45" spans="3:23" x14ac:dyDescent="0.25">
      <c r="E45" t="s">
        <v>283</v>
      </c>
      <c r="F45" s="148">
        <f>E36</f>
        <v>159500</v>
      </c>
      <c r="J45" s="148">
        <f>I36</f>
        <v>66200</v>
      </c>
      <c r="L45" s="148">
        <f>K36</f>
        <v>66200</v>
      </c>
      <c r="N45" s="148">
        <f>M36</f>
        <v>31350</v>
      </c>
      <c r="P45" s="148">
        <f>O36</f>
        <v>31350</v>
      </c>
    </row>
    <row r="46" spans="3:23" x14ac:dyDescent="0.25">
      <c r="E46" t="s">
        <v>290</v>
      </c>
      <c r="F46" s="148">
        <f>F36</f>
        <v>34200</v>
      </c>
      <c r="G46" s="148"/>
      <c r="H46" s="148"/>
      <c r="I46" s="148"/>
      <c r="J46" s="148">
        <f>J36</f>
        <v>16385</v>
      </c>
      <c r="K46" s="148"/>
      <c r="L46" s="148">
        <f>L36</f>
        <v>10000</v>
      </c>
      <c r="M46" s="148"/>
      <c r="N46" s="174">
        <f>N36</f>
        <v>4664</v>
      </c>
      <c r="O46" s="174"/>
      <c r="P46" s="174">
        <f>P36</f>
        <v>750</v>
      </c>
    </row>
    <row r="47" spans="3:23" s="105" customFormat="1" x14ac:dyDescent="0.25">
      <c r="E47" s="105" t="s">
        <v>4820</v>
      </c>
      <c r="F47" s="300">
        <f>F45-F46</f>
        <v>125300</v>
      </c>
      <c r="J47" s="300">
        <f>J45-J46</f>
        <v>49815</v>
      </c>
      <c r="L47" s="300">
        <f>L45-L46</f>
        <v>56200</v>
      </c>
      <c r="N47" s="301">
        <f>N45-N46</f>
        <v>26686</v>
      </c>
      <c r="P47" s="301">
        <f>P45-P46</f>
        <v>30600</v>
      </c>
      <c r="S47" s="302"/>
    </row>
    <row r="48" spans="3:23" x14ac:dyDescent="0.25">
      <c r="E48" t="s">
        <v>2556</v>
      </c>
      <c r="F48" s="148">
        <f>F47/4</f>
        <v>31325</v>
      </c>
      <c r="J48" s="148">
        <f>J47/4</f>
        <v>12453.75</v>
      </c>
      <c r="L48" s="148">
        <f>L47/4</f>
        <v>14050</v>
      </c>
      <c r="N48" s="174">
        <f>N47/4</f>
        <v>6671.5</v>
      </c>
      <c r="P48" s="174">
        <f>P47/4</f>
        <v>7650</v>
      </c>
      <c r="Q48" s="174">
        <f>P48*4</f>
        <v>30600</v>
      </c>
    </row>
  </sheetData>
  <mergeCells count="19">
    <mergeCell ref="C29:C35"/>
    <mergeCell ref="S36:S37"/>
    <mergeCell ref="T36:T37"/>
    <mergeCell ref="U36:U37"/>
    <mergeCell ref="C37:P37"/>
    <mergeCell ref="C14:C20"/>
    <mergeCell ref="C21:C28"/>
    <mergeCell ref="C2:U2"/>
    <mergeCell ref="C3:U3"/>
    <mergeCell ref="E4:F4"/>
    <mergeCell ref="G4:H4"/>
    <mergeCell ref="I4:J4"/>
    <mergeCell ref="K4:L4"/>
    <mergeCell ref="M4:N4"/>
    <mergeCell ref="O4:P4"/>
    <mergeCell ref="S4:S5"/>
    <mergeCell ref="T4:T5"/>
    <mergeCell ref="U4:U5"/>
    <mergeCell ref="C5:C13"/>
  </mergeCells>
  <conditionalFormatting sqref="C4:E36 G4:P5 G6:I8 K6:P8 G29:I35 K29:P35 G36:O36 Q5:R5 C2 Q36:R38 G9:P28">
    <cfRule type="containsText" dxfId="131" priority="148" operator="containsText" text="off">
      <formula>NOT(ISERROR(SEARCH("off",C2)))</formula>
    </cfRule>
  </conditionalFormatting>
  <conditionalFormatting sqref="F6:F9">
    <cfRule type="cellIs" dxfId="130" priority="147" operator="lessThan">
      <formula>3500</formula>
    </cfRule>
  </conditionalFormatting>
  <conditionalFormatting sqref="H6:H9">
    <cfRule type="cellIs" dxfId="129" priority="146" operator="lessThan">
      <formula>3500</formula>
    </cfRule>
  </conditionalFormatting>
  <conditionalFormatting sqref="J9">
    <cfRule type="cellIs" dxfId="128" priority="144" operator="greaterThan">
      <formula>800</formula>
    </cfRule>
    <cfRule type="cellIs" dxfId="127" priority="145" operator="lessThan">
      <formula>800</formula>
    </cfRule>
  </conditionalFormatting>
  <conditionalFormatting sqref="L6:L9">
    <cfRule type="cellIs" dxfId="126" priority="143" operator="lessThan">
      <formula>800</formula>
    </cfRule>
  </conditionalFormatting>
  <conditionalFormatting sqref="J6:J8">
    <cfRule type="cellIs" dxfId="125" priority="142" operator="lessThan">
      <formula>800</formula>
    </cfRule>
  </conditionalFormatting>
  <conditionalFormatting sqref="N6:N9">
    <cfRule type="cellIs" dxfId="124" priority="121" operator="equal">
      <formula>200</formula>
    </cfRule>
    <cfRule type="cellIs" dxfId="123" priority="139" operator="equal">
      <formula>200</formula>
    </cfRule>
    <cfRule type="cellIs" dxfId="122" priority="141" operator="lessThan">
      <formula>200</formula>
    </cfRule>
  </conditionalFormatting>
  <conditionalFormatting sqref="N7:N9">
    <cfRule type="cellIs" dxfId="121" priority="140" operator="greaterThan">
      <formula>200</formula>
    </cfRule>
  </conditionalFormatting>
  <conditionalFormatting sqref="P6:P9">
    <cfRule type="cellIs" dxfId="120" priority="138" operator="lessThan">
      <formula>200</formula>
    </cfRule>
  </conditionalFormatting>
  <conditionalFormatting sqref="F11:F15">
    <cfRule type="cellIs" dxfId="119" priority="125" operator="greaterThan">
      <formula>4000</formula>
    </cfRule>
    <cfRule type="cellIs" dxfId="118" priority="131" operator="equal">
      <formula>4000</formula>
    </cfRule>
    <cfRule type="cellIs" dxfId="117" priority="137" operator="lessThan">
      <formula>4000</formula>
    </cfRule>
  </conditionalFormatting>
  <conditionalFormatting sqref="H11:H15">
    <cfRule type="cellIs" dxfId="116" priority="124" operator="greaterThan">
      <formula>4000</formula>
    </cfRule>
    <cfRule type="cellIs" dxfId="115" priority="130" operator="equal">
      <formula>4000</formula>
    </cfRule>
    <cfRule type="cellIs" dxfId="114" priority="136" operator="lessThan">
      <formula>4000</formula>
    </cfRule>
  </conditionalFormatting>
  <conditionalFormatting sqref="J11:J14">
    <cfRule type="cellIs" dxfId="113" priority="123" operator="greaterThan">
      <formula>1200</formula>
    </cfRule>
    <cfRule type="cellIs" dxfId="112" priority="129" operator="equal">
      <formula>1200</formula>
    </cfRule>
    <cfRule type="cellIs" dxfId="111" priority="135" operator="lessThan">
      <formula>1200</formula>
    </cfRule>
  </conditionalFormatting>
  <conditionalFormatting sqref="L11:L14">
    <cfRule type="cellIs" dxfId="110" priority="122" operator="greaterThan">
      <formula>1200</formula>
    </cfRule>
    <cfRule type="cellIs" dxfId="109" priority="128" operator="equal">
      <formula>1200</formula>
    </cfRule>
    <cfRule type="cellIs" dxfId="108" priority="134" operator="lessThan">
      <formula>1200</formula>
    </cfRule>
  </conditionalFormatting>
  <conditionalFormatting sqref="N11:N13">
    <cfRule type="cellIs" dxfId="107" priority="120" operator="greaterThan">
      <formula>300</formula>
    </cfRule>
    <cfRule type="cellIs" dxfId="106" priority="127" operator="equal">
      <formula>300</formula>
    </cfRule>
    <cfRule type="cellIs" dxfId="105" priority="133" operator="lessThan">
      <formula>300</formula>
    </cfRule>
  </conditionalFormatting>
  <conditionalFormatting sqref="P11:P13">
    <cfRule type="cellIs" dxfId="104" priority="119" operator="greaterThan">
      <formula>300</formula>
    </cfRule>
    <cfRule type="cellIs" dxfId="103" priority="126" operator="equal">
      <formula>300</formula>
    </cfRule>
    <cfRule type="cellIs" dxfId="102" priority="132" operator="lessThan">
      <formula>300</formula>
    </cfRule>
  </conditionalFormatting>
  <conditionalFormatting sqref="F16:F21">
    <cfRule type="cellIs" dxfId="101" priority="116" operator="greaterThan">
      <formula>5000</formula>
    </cfRule>
    <cfRule type="cellIs" dxfId="100" priority="117" operator="equal">
      <formula>5000</formula>
    </cfRule>
    <cfRule type="cellIs" dxfId="99" priority="118" operator="lessThan">
      <formula>5000</formula>
    </cfRule>
  </conditionalFormatting>
  <conditionalFormatting sqref="H16:H21">
    <cfRule type="cellIs" dxfId="98" priority="113" operator="greaterThan">
      <formula>5000</formula>
    </cfRule>
    <cfRule type="cellIs" dxfId="97" priority="114" operator="equal">
      <formula>5000</formula>
    </cfRule>
    <cfRule type="cellIs" dxfId="96" priority="115" operator="lessThan">
      <formula>5000</formula>
    </cfRule>
  </conditionalFormatting>
  <conditionalFormatting sqref="J15:J20">
    <cfRule type="cellIs" dxfId="95" priority="110" operator="greaterThan">
      <formula>1500</formula>
    </cfRule>
    <cfRule type="cellIs" dxfId="94" priority="111" operator="equal">
      <formula>1500</formula>
    </cfRule>
    <cfRule type="cellIs" dxfId="93" priority="112" operator="lessThan">
      <formula>1500</formula>
    </cfRule>
  </conditionalFormatting>
  <conditionalFormatting sqref="L15:L20">
    <cfRule type="cellIs" dxfId="92" priority="107" operator="greaterThan">
      <formula>1500</formula>
    </cfRule>
    <cfRule type="cellIs" dxfId="91" priority="108" operator="equal">
      <formula>1500</formula>
    </cfRule>
    <cfRule type="cellIs" dxfId="90" priority="109" operator="lessThan">
      <formula>1500</formula>
    </cfRule>
  </conditionalFormatting>
  <conditionalFormatting sqref="N14:N19">
    <cfRule type="cellIs" dxfId="89" priority="104" operator="greaterThan">
      <formula>500</formula>
    </cfRule>
    <cfRule type="cellIs" dxfId="88" priority="105" operator="equal">
      <formula>500</formula>
    </cfRule>
    <cfRule type="cellIs" dxfId="87" priority="106" operator="lessThan">
      <formula>500</formula>
    </cfRule>
  </conditionalFormatting>
  <conditionalFormatting sqref="P14:P19">
    <cfRule type="cellIs" dxfId="86" priority="101" operator="greaterThan">
      <formula>500</formula>
    </cfRule>
    <cfRule type="cellIs" dxfId="85" priority="102" operator="equal">
      <formula>500</formula>
    </cfRule>
    <cfRule type="cellIs" dxfId="84" priority="103" operator="lessThan">
      <formula>500</formula>
    </cfRule>
  </conditionalFormatting>
  <conditionalFormatting sqref="F22:F27">
    <cfRule type="cellIs" dxfId="83" priority="98" operator="greaterThan">
      <formula>6000</formula>
    </cfRule>
    <cfRule type="cellIs" dxfId="82" priority="99" operator="equal">
      <formula>6000</formula>
    </cfRule>
    <cfRule type="cellIs" dxfId="81" priority="100" operator="lessThan">
      <formula>6000</formula>
    </cfRule>
  </conditionalFormatting>
  <conditionalFormatting sqref="H22:H27">
    <cfRule type="cellIs" dxfId="80" priority="95" operator="greaterThan">
      <formula>6000</formula>
    </cfRule>
    <cfRule type="cellIs" dxfId="79" priority="96" operator="lessThan">
      <formula>6000</formula>
    </cfRule>
    <cfRule type="cellIs" dxfId="78" priority="97" operator="equal">
      <formula>6000</formula>
    </cfRule>
  </conditionalFormatting>
  <conditionalFormatting sqref="J21:J28">
    <cfRule type="cellIs" dxfId="77" priority="92" operator="greaterThan">
      <formula>2500</formula>
    </cfRule>
    <cfRule type="cellIs" dxfId="76" priority="93" operator="equal">
      <formula>2500</formula>
    </cfRule>
    <cfRule type="cellIs" dxfId="75" priority="94" operator="lessThan">
      <formula>2500</formula>
    </cfRule>
  </conditionalFormatting>
  <conditionalFormatting sqref="L21:L28">
    <cfRule type="cellIs" dxfId="74" priority="89" operator="equal">
      <formula>2500</formula>
    </cfRule>
    <cfRule type="cellIs" dxfId="73" priority="90" operator="lessThan">
      <formula>2500</formula>
    </cfRule>
    <cfRule type="cellIs" dxfId="72" priority="91" operator="greaterThan">
      <formula>2500</formula>
    </cfRule>
  </conditionalFormatting>
  <conditionalFormatting sqref="N20:N23">
    <cfRule type="cellIs" dxfId="71" priority="86" operator="lessThan">
      <formula>700</formula>
    </cfRule>
    <cfRule type="cellIs" dxfId="70" priority="87" operator="lessThan">
      <formula>700</formula>
    </cfRule>
    <cfRule type="cellIs" dxfId="69" priority="88" operator="greaterThan">
      <formula>700</formula>
    </cfRule>
  </conditionalFormatting>
  <conditionalFormatting sqref="P20:P23">
    <cfRule type="cellIs" dxfId="68" priority="83" operator="equal">
      <formula>700</formula>
    </cfRule>
    <cfRule type="cellIs" dxfId="67" priority="84" operator="lessThan">
      <formula>700</formula>
    </cfRule>
    <cfRule type="cellIs" dxfId="66" priority="85" operator="greaterThan">
      <formula>700</formula>
    </cfRule>
  </conditionalFormatting>
  <conditionalFormatting sqref="F28:F35">
    <cfRule type="cellIs" dxfId="65" priority="80" operator="equal">
      <formula>7000</formula>
    </cfRule>
    <cfRule type="cellIs" dxfId="64" priority="81" operator="lessThan">
      <formula>7000</formula>
    </cfRule>
    <cfRule type="cellIs" dxfId="63" priority="82" operator="greaterThan">
      <formula>7000</formula>
    </cfRule>
  </conditionalFormatting>
  <conditionalFormatting sqref="H28:H35">
    <cfRule type="cellIs" dxfId="62" priority="77" operator="lessThan">
      <formula>7000</formula>
    </cfRule>
    <cfRule type="cellIs" dxfId="61" priority="78" operator="equal">
      <formula>7000</formula>
    </cfRule>
    <cfRule type="cellIs" dxfId="60" priority="79" operator="greaterThan">
      <formula>7000</formula>
    </cfRule>
  </conditionalFormatting>
  <conditionalFormatting sqref="J29:J35">
    <cfRule type="cellIs" dxfId="59" priority="74" operator="equal">
      <formula>4000</formula>
    </cfRule>
    <cfRule type="cellIs" dxfId="58" priority="75" operator="lessThan">
      <formula>4000</formula>
    </cfRule>
    <cfRule type="cellIs" dxfId="57" priority="76" operator="greaterThan">
      <formula>4000</formula>
    </cfRule>
  </conditionalFormatting>
  <conditionalFormatting sqref="L29:L35">
    <cfRule type="cellIs" dxfId="56" priority="71" operator="equal">
      <formula>4000</formula>
    </cfRule>
    <cfRule type="cellIs" dxfId="55" priority="72" operator="lessThan">
      <formula>4000</formula>
    </cfRule>
    <cfRule type="cellIs" dxfId="54" priority="73" operator="greaterThan">
      <formula>4000</formula>
    </cfRule>
  </conditionalFormatting>
  <conditionalFormatting sqref="N24:N26">
    <cfRule type="cellIs" dxfId="53" priority="68" operator="equal">
      <formula>1200</formula>
    </cfRule>
    <cfRule type="cellIs" dxfId="52" priority="69" operator="lessThan">
      <formula>1200</formula>
    </cfRule>
    <cfRule type="cellIs" dxfId="51" priority="70" operator="greaterThan">
      <formula>1200</formula>
    </cfRule>
  </conditionalFormatting>
  <conditionalFormatting sqref="P24:P26">
    <cfRule type="cellIs" dxfId="50" priority="65" operator="equal">
      <formula>1200</formula>
    </cfRule>
    <cfRule type="cellIs" dxfId="49" priority="66" operator="greaterThan">
      <formula>1200</formula>
    </cfRule>
    <cfRule type="cellIs" dxfId="48" priority="67" operator="lessThan">
      <formula>1200</formula>
    </cfRule>
  </conditionalFormatting>
  <conditionalFormatting sqref="N27:N28">
    <cfRule type="cellIs" dxfId="47" priority="62" operator="equal">
      <formula>1500</formula>
    </cfRule>
    <cfRule type="cellIs" dxfId="46" priority="63" operator="lessThan">
      <formula>1500</formula>
    </cfRule>
    <cfRule type="cellIs" dxfId="45" priority="64" operator="greaterThan">
      <formula>1500</formula>
    </cfRule>
  </conditionalFormatting>
  <conditionalFormatting sqref="P27:P28">
    <cfRule type="cellIs" dxfId="44" priority="59" operator="equal">
      <formula>1500</formula>
    </cfRule>
    <cfRule type="cellIs" dxfId="43" priority="60" operator="lessThan">
      <formula>1500</formula>
    </cfRule>
    <cfRule type="cellIs" dxfId="42" priority="61" operator="greaterThan">
      <formula>1500</formula>
    </cfRule>
  </conditionalFormatting>
  <conditionalFormatting sqref="N29:N32">
    <cfRule type="cellIs" dxfId="41" priority="56" operator="equal">
      <formula>2000</formula>
    </cfRule>
    <cfRule type="cellIs" dxfId="40" priority="57" operator="lessThan">
      <formula>2000</formula>
    </cfRule>
    <cfRule type="cellIs" dxfId="39" priority="58" operator="greaterThan">
      <formula>2000</formula>
    </cfRule>
  </conditionalFormatting>
  <conditionalFormatting sqref="P29:P32">
    <cfRule type="cellIs" dxfId="38" priority="53" operator="equal">
      <formula>2000</formula>
    </cfRule>
    <cfRule type="cellIs" dxfId="37" priority="54" operator="greaterThan">
      <formula>2000</formula>
    </cfRule>
    <cfRule type="cellIs" dxfId="36" priority="55" operator="lessThan">
      <formula>2000</formula>
    </cfRule>
  </conditionalFormatting>
  <conditionalFormatting sqref="N33:N35">
    <cfRule type="cellIs" dxfId="35" priority="50" operator="equal">
      <formula>3000</formula>
    </cfRule>
    <cfRule type="cellIs" dxfId="34" priority="51" operator="lessThan">
      <formula>3000</formula>
    </cfRule>
    <cfRule type="cellIs" dxfId="33" priority="52" operator="greaterThan">
      <formula>3000</formula>
    </cfRule>
  </conditionalFormatting>
  <conditionalFormatting sqref="P33:P35">
    <cfRule type="cellIs" dxfId="32" priority="47" operator="equal">
      <formula>3000</formula>
    </cfRule>
    <cfRule type="cellIs" dxfId="31" priority="48" operator="lessThan">
      <formula>3000</formula>
    </cfRule>
    <cfRule type="cellIs" dxfId="30" priority="49" operator="greaterThan">
      <formula>3000</formula>
    </cfRule>
  </conditionalFormatting>
  <conditionalFormatting sqref="F36">
    <cfRule type="cellIs" dxfId="29" priority="44" operator="equal">
      <formula>159500</formula>
    </cfRule>
    <cfRule type="cellIs" dxfId="28" priority="45" operator="lessThan">
      <formula>159500</formula>
    </cfRule>
    <cfRule type="cellIs" dxfId="27" priority="46" operator="greaterThan">
      <formula>159500</formula>
    </cfRule>
  </conditionalFormatting>
  <conditionalFormatting sqref="H36">
    <cfRule type="cellIs" dxfId="26" priority="41" operator="equal">
      <formula>159500</formula>
    </cfRule>
    <cfRule type="cellIs" dxfId="25" priority="42" operator="lessThan">
      <formula>159500</formula>
    </cfRule>
    <cfRule type="cellIs" dxfId="24" priority="43" operator="greaterThan">
      <formula>159500</formula>
    </cfRule>
  </conditionalFormatting>
  <conditionalFormatting sqref="J36">
    <cfRule type="cellIs" dxfId="23" priority="38" operator="equal">
      <formula>66200</formula>
    </cfRule>
    <cfRule type="cellIs" dxfId="22" priority="39" operator="lessThan">
      <formula>66200</formula>
    </cfRule>
    <cfRule type="cellIs" dxfId="21" priority="40" operator="greaterThan">
      <formula>66200</formula>
    </cfRule>
  </conditionalFormatting>
  <conditionalFormatting sqref="L36">
    <cfRule type="cellIs" dxfId="20" priority="35" operator="equal">
      <formula>66200</formula>
    </cfRule>
    <cfRule type="cellIs" dxfId="19" priority="36" operator="lessThan">
      <formula>66200</formula>
    </cfRule>
    <cfRule type="cellIs" dxfId="18" priority="37" operator="greaterThan">
      <formula>66200</formula>
    </cfRule>
  </conditionalFormatting>
  <conditionalFormatting sqref="N36">
    <cfRule type="cellIs" dxfId="17" priority="32" operator="equal">
      <formula>31350</formula>
    </cfRule>
    <cfRule type="cellIs" dxfId="16" priority="33" operator="lessThan">
      <formula>31350</formula>
    </cfRule>
    <cfRule type="cellIs" dxfId="15" priority="34" operator="greaterThan">
      <formula>31350</formula>
    </cfRule>
  </conditionalFormatting>
  <conditionalFormatting sqref="P36">
    <cfRule type="cellIs" dxfId="14" priority="29" operator="equal">
      <formula>31350</formula>
    </cfRule>
    <cfRule type="cellIs" dxfId="13" priority="30" operator="lessThan">
      <formula>31350</formula>
    </cfRule>
    <cfRule type="cellIs" dxfId="12" priority="31" operator="greaterThan">
      <formula>31350</formula>
    </cfRule>
  </conditionalFormatting>
  <conditionalFormatting sqref="S36:S38">
    <cfRule type="cellIs" dxfId="11" priority="26" operator="equal">
      <formula>514100</formula>
    </cfRule>
    <cfRule type="cellIs" dxfId="10" priority="27" operator="lessThan">
      <formula>514100</formula>
    </cfRule>
    <cfRule type="cellIs" dxfId="9" priority="28" operator="greaterThan">
      <formula>514100</formula>
    </cfRule>
  </conditionalFormatting>
  <conditionalFormatting sqref="C3">
    <cfRule type="containsText" dxfId="8" priority="25" operator="containsText" text="off">
      <formula>NOT(ISERROR(SEARCH("off",C3)))</formula>
    </cfRule>
  </conditionalFormatting>
  <conditionalFormatting sqref="S6:S35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{53F78A75-8D8F-4C2B-A1CA-C683B25A4C39}</x14:id>
        </ext>
      </extLst>
    </cfRule>
  </conditionalFormatting>
  <conditionalFormatting sqref="T36:T38">
    <cfRule type="cellIs" dxfId="7" priority="14" operator="lessThan">
      <formula>0.5</formula>
    </cfRule>
    <cfRule type="cellIs" dxfId="6" priority="15" operator="greaterThan">
      <formula>0.75</formula>
    </cfRule>
  </conditionalFormatting>
  <conditionalFormatting sqref="T6:T9 T11:T35">
    <cfRule type="cellIs" dxfId="5" priority="3" operator="greaterThan">
      <formula>1</formula>
    </cfRule>
    <cfRule type="cellIs" dxfId="4" priority="4" operator="greaterThan">
      <formula>0.8</formula>
    </cfRule>
    <cfRule type="cellIs" dxfId="3" priority="5" operator="greaterThan">
      <formula>0.6</formula>
    </cfRule>
    <cfRule type="top10" dxfId="2" priority="6" percent="1" rank="10"/>
  </conditionalFormatting>
  <conditionalFormatting sqref="T6:T9 T11:T35">
    <cfRule type="cellIs" dxfId="1" priority="2" operator="greaterThan">
      <formula>1</formula>
    </cfRule>
  </conditionalFormatting>
  <conditionalFormatting sqref="T6:T35">
    <cfRule type="top10" dxfId="0" priority="1" rank="3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F78A75-8D8F-4C2B-A1CA-C683B25A4C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S6:S35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3"/>
  <sheetViews>
    <sheetView topLeftCell="A462" workbookViewId="0">
      <selection activeCell="G12" sqref="G12"/>
    </sheetView>
  </sheetViews>
  <sheetFormatPr defaultRowHeight="15" x14ac:dyDescent="0.25"/>
  <cols>
    <col min="1" max="1" width="15.5703125" bestFit="1" customWidth="1"/>
    <col min="2" max="2" width="12" bestFit="1" customWidth="1"/>
    <col min="3" max="3" width="11.140625" bestFit="1" customWidth="1"/>
    <col min="4" max="4" width="11.140625" customWidth="1"/>
    <col min="5" max="5" width="15.140625" bestFit="1" customWidth="1"/>
    <col min="6" max="6" width="29" bestFit="1" customWidth="1"/>
    <col min="7" max="7" width="103.5703125" bestFit="1" customWidth="1"/>
    <col min="8" max="8" width="26.28515625" style="262" bestFit="1" customWidth="1"/>
    <col min="9" max="9" width="19.140625" bestFit="1" customWidth="1"/>
    <col min="10" max="10" width="23" bestFit="1" customWidth="1"/>
    <col min="11" max="11" width="43.5703125" bestFit="1" customWidth="1"/>
    <col min="12" max="12" width="48" style="56" bestFit="1" customWidth="1"/>
    <col min="13" max="13" width="20" bestFit="1" customWidth="1"/>
    <col min="14" max="14" width="21.28515625" bestFit="1" customWidth="1"/>
    <col min="15" max="15" width="13" bestFit="1" customWidth="1"/>
    <col min="16" max="16" width="36" style="105" bestFit="1" customWidth="1"/>
    <col min="17" max="17" width="86.28515625" style="105" bestFit="1" customWidth="1"/>
    <col min="18" max="18" width="32.85546875" style="39" bestFit="1" customWidth="1"/>
    <col min="19" max="19" width="86.28515625" bestFit="1" customWidth="1"/>
    <col min="20" max="20" width="70.28515625" bestFit="1" customWidth="1"/>
    <col min="21" max="21" width="20.140625" bestFit="1" customWidth="1"/>
    <col min="22" max="22" width="18.7109375" bestFit="1" customWidth="1"/>
    <col min="23" max="23" width="29.7109375" bestFit="1" customWidth="1"/>
    <col min="24" max="24" width="18.28515625" style="78" bestFit="1" customWidth="1"/>
    <col min="25" max="26" width="18.28515625" style="78" customWidth="1"/>
    <col min="27" max="27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2327</v>
      </c>
      <c r="E1" s="1" t="s">
        <v>4</v>
      </c>
      <c r="F1" s="1" t="s">
        <v>5</v>
      </c>
      <c r="G1" s="1" t="s">
        <v>6</v>
      </c>
      <c r="H1" s="254" t="s">
        <v>7</v>
      </c>
      <c r="I1" s="1" t="s">
        <v>8</v>
      </c>
      <c r="J1" s="1" t="s">
        <v>9</v>
      </c>
      <c r="K1" s="1" t="s">
        <v>10</v>
      </c>
      <c r="L1" s="54" t="s">
        <v>11</v>
      </c>
      <c r="M1" s="1" t="s">
        <v>12</v>
      </c>
      <c r="N1" s="1" t="s">
        <v>13</v>
      </c>
      <c r="O1" s="1" t="s">
        <v>14</v>
      </c>
      <c r="P1" s="103" t="s">
        <v>15</v>
      </c>
      <c r="Q1" s="103" t="s">
        <v>16</v>
      </c>
      <c r="R1" s="37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193</v>
      </c>
      <c r="AA1" s="1" t="s">
        <v>2249</v>
      </c>
      <c r="AB1" s="1" t="s">
        <v>2251</v>
      </c>
      <c r="AC1" s="1" t="s">
        <v>2250</v>
      </c>
    </row>
    <row r="2" spans="1:29" x14ac:dyDescent="0.25">
      <c r="A2" s="2">
        <v>45078.630185185182</v>
      </c>
      <c r="B2" s="3">
        <v>45078</v>
      </c>
      <c r="C2" s="3" t="s">
        <v>24</v>
      </c>
      <c r="D2" s="3"/>
      <c r="E2" s="4">
        <v>33</v>
      </c>
      <c r="F2" s="4" t="s">
        <v>26</v>
      </c>
      <c r="G2" s="4">
        <v>9971925152</v>
      </c>
      <c r="H2" s="109">
        <v>30</v>
      </c>
      <c r="I2" s="4" t="s">
        <v>27</v>
      </c>
      <c r="J2" s="4" t="s">
        <v>28</v>
      </c>
      <c r="K2" s="4"/>
      <c r="L2" s="55">
        <v>1600</v>
      </c>
      <c r="M2" s="4"/>
      <c r="N2" s="4"/>
      <c r="O2" s="4" t="s">
        <v>29</v>
      </c>
      <c r="P2" s="104" t="s">
        <v>30</v>
      </c>
      <c r="Q2" s="104" t="s">
        <v>31</v>
      </c>
      <c r="R2" s="38">
        <v>17</v>
      </c>
      <c r="S2" s="5" t="s">
        <v>30</v>
      </c>
      <c r="T2" s="4"/>
      <c r="U2" s="4"/>
      <c r="V2" s="4"/>
      <c r="W2" s="5" t="s">
        <v>32</v>
      </c>
      <c r="X2" s="197" t="s">
        <v>310</v>
      </c>
      <c r="Y2" s="3" t="str">
        <f>VLOOKUP(X2,'[1]Region&amp;ASM'!$B$2:$E$14,2,0)</f>
        <v>NCR</v>
      </c>
      <c r="Z2" s="197" t="str">
        <f>VLOOKUP(X2,'[1]Region&amp;ASM'!$B$2:$D$14,3,0)</f>
        <v>Abhishek Srivastava</v>
      </c>
      <c r="AA2" s="197"/>
      <c r="AB2" s="197"/>
      <c r="AC2" s="197"/>
    </row>
    <row r="3" spans="1:29" x14ac:dyDescent="0.25">
      <c r="A3" s="2">
        <v>45078.892256944448</v>
      </c>
      <c r="B3" s="3">
        <v>45078</v>
      </c>
      <c r="C3" s="3" t="s">
        <v>24</v>
      </c>
      <c r="D3" s="3"/>
      <c r="E3" s="4">
        <v>11</v>
      </c>
      <c r="F3" s="4" t="s">
        <v>33</v>
      </c>
      <c r="G3" s="4">
        <v>9625446093</v>
      </c>
      <c r="H3" s="109">
        <v>200</v>
      </c>
      <c r="I3" s="4" t="s">
        <v>34</v>
      </c>
      <c r="J3" s="4" t="s">
        <v>35</v>
      </c>
      <c r="K3" s="4"/>
      <c r="L3" s="55">
        <v>400</v>
      </c>
      <c r="M3" s="4"/>
      <c r="N3" s="4"/>
      <c r="O3" s="4" t="s">
        <v>36</v>
      </c>
      <c r="P3" s="104" t="s">
        <v>37</v>
      </c>
      <c r="Q3" s="104" t="s">
        <v>38</v>
      </c>
      <c r="R3" s="38">
        <v>9</v>
      </c>
      <c r="S3" s="5" t="s">
        <v>38</v>
      </c>
      <c r="T3" s="4"/>
      <c r="U3" s="4"/>
      <c r="V3" s="4"/>
      <c r="W3" s="4" t="s">
        <v>39</v>
      </c>
      <c r="X3" s="197" t="s">
        <v>196</v>
      </c>
      <c r="Y3" s="3" t="str">
        <f>VLOOKUP(X3,'[1]Region&amp;ASM'!$B$2:$E$14,2,0)</f>
        <v>NCR</v>
      </c>
      <c r="Z3" s="197" t="str">
        <f>VLOOKUP(X3,'[1]Region&amp;ASM'!$B$2:$D$14,3,0)</f>
        <v>Abhishek Srivastava</v>
      </c>
      <c r="AA3" s="197"/>
      <c r="AB3" s="197"/>
      <c r="AC3" s="197"/>
    </row>
    <row r="4" spans="1:29" x14ac:dyDescent="0.25">
      <c r="A4" s="2">
        <v>45078.897453703707</v>
      </c>
      <c r="B4" s="3">
        <v>45078</v>
      </c>
      <c r="C4" s="3" t="s">
        <v>24</v>
      </c>
      <c r="D4" s="3"/>
      <c r="E4" s="4">
        <v>11</v>
      </c>
      <c r="F4" s="4" t="s">
        <v>33</v>
      </c>
      <c r="G4" s="4">
        <v>9625446093</v>
      </c>
      <c r="H4" s="109">
        <v>90</v>
      </c>
      <c r="I4" s="4" t="s">
        <v>34</v>
      </c>
      <c r="J4" s="4" t="s">
        <v>35</v>
      </c>
      <c r="K4" s="4"/>
      <c r="L4" s="55">
        <v>450</v>
      </c>
      <c r="M4" s="4"/>
      <c r="N4" s="4"/>
      <c r="O4" s="4" t="s">
        <v>36</v>
      </c>
      <c r="P4" s="104" t="s">
        <v>37</v>
      </c>
      <c r="Q4" s="104" t="s">
        <v>142</v>
      </c>
      <c r="R4" s="38">
        <v>10</v>
      </c>
      <c r="S4" s="5" t="s">
        <v>41</v>
      </c>
      <c r="T4" s="4"/>
      <c r="U4" s="4"/>
      <c r="V4" s="4"/>
      <c r="W4" s="4" t="s">
        <v>39</v>
      </c>
      <c r="X4" s="197" t="s">
        <v>196</v>
      </c>
      <c r="Y4" s="3" t="str">
        <f>VLOOKUP(X4,'[1]Region&amp;ASM'!$B$2:$E$14,2,0)</f>
        <v>NCR</v>
      </c>
      <c r="Z4" s="197" t="str">
        <f>VLOOKUP(X4,'[1]Region&amp;ASM'!$B$2:$D$14,3,0)</f>
        <v>Abhishek Srivastava</v>
      </c>
      <c r="AA4" s="197"/>
      <c r="AB4" s="197"/>
      <c r="AC4" s="197"/>
    </row>
    <row r="5" spans="1:29" x14ac:dyDescent="0.25">
      <c r="A5" s="2">
        <v>45078.901145833333</v>
      </c>
      <c r="B5" s="3">
        <v>45078</v>
      </c>
      <c r="C5" s="3" t="s">
        <v>24</v>
      </c>
      <c r="D5" s="3"/>
      <c r="E5" s="4">
        <v>11</v>
      </c>
      <c r="F5" s="4" t="s">
        <v>33</v>
      </c>
      <c r="G5" s="4">
        <v>9625446093</v>
      </c>
      <c r="H5" s="109">
        <v>350</v>
      </c>
      <c r="I5" s="4" t="s">
        <v>34</v>
      </c>
      <c r="J5" s="4" t="s">
        <v>35</v>
      </c>
      <c r="K5" s="4"/>
      <c r="L5" s="55">
        <v>450</v>
      </c>
      <c r="M5" s="4"/>
      <c r="N5" s="4"/>
      <c r="O5" s="4" t="s">
        <v>36</v>
      </c>
      <c r="P5" s="104" t="s">
        <v>42</v>
      </c>
      <c r="Q5" s="104" t="s">
        <v>2431</v>
      </c>
      <c r="R5" s="38">
        <v>8</v>
      </c>
      <c r="S5" s="5" t="s">
        <v>42</v>
      </c>
      <c r="T5" s="4"/>
      <c r="U5" s="4"/>
      <c r="V5" s="4"/>
      <c r="W5" s="4" t="s">
        <v>39</v>
      </c>
      <c r="X5" s="197" t="s">
        <v>196</v>
      </c>
      <c r="Y5" s="3" t="str">
        <f>VLOOKUP(X5,'[1]Region&amp;ASM'!$B$2:$E$14,2,0)</f>
        <v>NCR</v>
      </c>
      <c r="Z5" s="197" t="str">
        <f>VLOOKUP(X5,'[1]Region&amp;ASM'!$B$2:$D$14,3,0)</f>
        <v>Abhishek Srivastava</v>
      </c>
      <c r="AA5" s="197"/>
      <c r="AB5" s="197"/>
      <c r="AC5" s="197"/>
    </row>
    <row r="6" spans="1:29" x14ac:dyDescent="0.25">
      <c r="A6" s="2">
        <v>45080.838240740741</v>
      </c>
      <c r="B6" s="3">
        <v>45080</v>
      </c>
      <c r="C6" s="3" t="s">
        <v>24</v>
      </c>
      <c r="D6" s="3"/>
      <c r="E6" s="4">
        <v>19</v>
      </c>
      <c r="F6" s="4" t="s">
        <v>43</v>
      </c>
      <c r="G6" s="4">
        <v>9215617027</v>
      </c>
      <c r="H6" s="109">
        <v>50</v>
      </c>
      <c r="I6" s="4" t="s">
        <v>44</v>
      </c>
      <c r="J6" s="4" t="s">
        <v>44</v>
      </c>
      <c r="K6" s="4"/>
      <c r="L6" s="55">
        <v>300</v>
      </c>
      <c r="M6" s="4"/>
      <c r="N6" s="4"/>
      <c r="O6" s="4" t="s">
        <v>29</v>
      </c>
      <c r="P6" s="104" t="s">
        <v>45</v>
      </c>
      <c r="Q6" s="104" t="s">
        <v>46</v>
      </c>
      <c r="R6" s="38">
        <v>9</v>
      </c>
      <c r="S6" s="4" t="s">
        <v>47</v>
      </c>
      <c r="T6" s="4"/>
      <c r="U6" s="4"/>
      <c r="V6" s="4" t="s">
        <v>48</v>
      </c>
      <c r="W6" s="5" t="s">
        <v>49</v>
      </c>
      <c r="X6" s="197" t="s">
        <v>50</v>
      </c>
      <c r="Y6" s="3" t="str">
        <f>VLOOKUP(X6,'[1]Region&amp;ASM'!$B$2:$E$14,2,0)</f>
        <v>NCR</v>
      </c>
      <c r="Z6" s="197" t="str">
        <f>VLOOKUP(X6,'[1]Region&amp;ASM'!$B$2:$D$14,3,0)</f>
        <v>Abhishek Srivastava</v>
      </c>
      <c r="AA6" s="197"/>
      <c r="AB6" s="197"/>
      <c r="AC6" s="197"/>
    </row>
    <row r="7" spans="1:29" x14ac:dyDescent="0.25">
      <c r="A7" s="2">
        <v>45080.938055555554</v>
      </c>
      <c r="B7" s="3">
        <v>45080</v>
      </c>
      <c r="C7" s="3" t="s">
        <v>24</v>
      </c>
      <c r="D7" s="3"/>
      <c r="E7" s="4">
        <v>11</v>
      </c>
      <c r="F7" s="4" t="s">
        <v>33</v>
      </c>
      <c r="G7" s="4">
        <v>9560226773</v>
      </c>
      <c r="H7" s="109">
        <v>600</v>
      </c>
      <c r="I7" s="4" t="s">
        <v>34</v>
      </c>
      <c r="J7" s="4" t="s">
        <v>35</v>
      </c>
      <c r="K7" s="4"/>
      <c r="L7" s="55">
        <v>600</v>
      </c>
      <c r="M7" s="4"/>
      <c r="N7" s="4"/>
      <c r="O7" s="4" t="s">
        <v>29</v>
      </c>
      <c r="P7" s="104" t="s">
        <v>37</v>
      </c>
      <c r="Q7" s="104" t="s">
        <v>51</v>
      </c>
      <c r="R7" s="38">
        <v>12</v>
      </c>
      <c r="S7" s="5" t="s">
        <v>51</v>
      </c>
      <c r="T7" s="4"/>
      <c r="U7" s="4"/>
      <c r="V7" s="4"/>
      <c r="W7" s="4" t="s">
        <v>39</v>
      </c>
      <c r="X7" s="197" t="s">
        <v>196</v>
      </c>
      <c r="Y7" s="3" t="str">
        <f>VLOOKUP(X7,'[1]Region&amp;ASM'!$B$2:$E$14,2,0)</f>
        <v>NCR</v>
      </c>
      <c r="Z7" s="197" t="str">
        <f>VLOOKUP(X7,'[1]Region&amp;ASM'!$B$2:$D$14,3,0)</f>
        <v>Abhishek Srivastava</v>
      </c>
      <c r="AA7" s="197"/>
      <c r="AB7" s="197"/>
      <c r="AC7" s="197"/>
    </row>
    <row r="8" spans="1:29" x14ac:dyDescent="0.25">
      <c r="A8" s="2">
        <v>45082.568240740744</v>
      </c>
      <c r="B8" s="3">
        <v>45082</v>
      </c>
      <c r="C8" s="3" t="s">
        <v>24</v>
      </c>
      <c r="D8" s="3"/>
      <c r="E8" s="4" t="s">
        <v>52</v>
      </c>
      <c r="F8" s="4" t="s">
        <v>53</v>
      </c>
      <c r="G8" s="4">
        <v>9818660102</v>
      </c>
      <c r="H8" s="109">
        <v>15</v>
      </c>
      <c r="I8" s="4" t="s">
        <v>54</v>
      </c>
      <c r="J8" s="4" t="s">
        <v>55</v>
      </c>
      <c r="K8" s="4"/>
      <c r="L8" s="55">
        <v>400</v>
      </c>
      <c r="M8" s="4"/>
      <c r="N8" s="4"/>
      <c r="O8" s="4" t="s">
        <v>29</v>
      </c>
      <c r="P8" s="104" t="s">
        <v>45</v>
      </c>
      <c r="Q8" s="104" t="s">
        <v>56</v>
      </c>
      <c r="R8" s="38">
        <v>9</v>
      </c>
      <c r="S8" s="4" t="s">
        <v>56</v>
      </c>
      <c r="T8" s="4"/>
      <c r="U8" s="4"/>
      <c r="V8" s="4" t="s">
        <v>48</v>
      </c>
      <c r="W8" s="5" t="s">
        <v>49</v>
      </c>
      <c r="X8" s="197" t="s">
        <v>50</v>
      </c>
      <c r="Y8" s="3" t="str">
        <f>VLOOKUP(X8,'[1]Region&amp;ASM'!$B$2:$E$14,2,0)</f>
        <v>NCR</v>
      </c>
      <c r="Z8" s="197" t="str">
        <f>VLOOKUP(X8,'[1]Region&amp;ASM'!$B$2:$D$14,3,0)</f>
        <v>Abhishek Srivastava</v>
      </c>
      <c r="AA8" s="197"/>
      <c r="AB8" s="197"/>
      <c r="AC8" s="197"/>
    </row>
    <row r="9" spans="1:29" x14ac:dyDescent="0.25">
      <c r="A9" s="2">
        <v>45082.662060185183</v>
      </c>
      <c r="B9" s="3">
        <v>45082</v>
      </c>
      <c r="C9" s="3" t="s">
        <v>24</v>
      </c>
      <c r="D9" s="3"/>
      <c r="E9" s="4">
        <v>37</v>
      </c>
      <c r="F9" s="4" t="s">
        <v>57</v>
      </c>
      <c r="G9" s="4">
        <v>8130182339</v>
      </c>
      <c r="H9" s="109">
        <v>200</v>
      </c>
      <c r="I9" s="4" t="s">
        <v>58</v>
      </c>
      <c r="J9" s="4" t="s">
        <v>59</v>
      </c>
      <c r="K9" s="4">
        <v>1</v>
      </c>
      <c r="L9" s="55">
        <v>500</v>
      </c>
      <c r="M9" s="4"/>
      <c r="N9" s="4"/>
      <c r="O9" s="4" t="s">
        <v>29</v>
      </c>
      <c r="P9" s="104" t="s">
        <v>60</v>
      </c>
      <c r="Q9" s="68" t="s">
        <v>260</v>
      </c>
      <c r="R9" s="38">
        <v>15</v>
      </c>
      <c r="S9" s="4" t="s">
        <v>61</v>
      </c>
      <c r="T9" s="7" t="s">
        <v>62</v>
      </c>
      <c r="U9" s="4">
        <v>2.0230605154355002E+17</v>
      </c>
      <c r="V9" s="4">
        <v>1.5306051431249399E+20</v>
      </c>
      <c r="W9" s="5" t="s">
        <v>32</v>
      </c>
      <c r="X9" s="197" t="s">
        <v>310</v>
      </c>
      <c r="Y9" s="3" t="str">
        <f>VLOOKUP(X9,'[1]Region&amp;ASM'!$B$2:$E$14,2,0)</f>
        <v>NCR</v>
      </c>
      <c r="Z9" s="197" t="str">
        <f>VLOOKUP(X9,'[1]Region&amp;ASM'!$B$2:$D$14,3,0)</f>
        <v>Abhishek Srivastava</v>
      </c>
      <c r="AA9" s="197"/>
      <c r="AB9" s="197"/>
      <c r="AC9" s="197"/>
    </row>
    <row r="10" spans="1:29" x14ac:dyDescent="0.25">
      <c r="A10" s="2">
        <v>45082.665324074071</v>
      </c>
      <c r="B10" s="3">
        <v>45082</v>
      </c>
      <c r="C10" s="3" t="s">
        <v>24</v>
      </c>
      <c r="D10" s="3"/>
      <c r="E10" s="4">
        <v>37</v>
      </c>
      <c r="F10" s="4" t="s">
        <v>57</v>
      </c>
      <c r="G10" s="4">
        <v>8130182339</v>
      </c>
      <c r="H10" s="109">
        <v>120</v>
      </c>
      <c r="I10" s="4" t="s">
        <v>27</v>
      </c>
      <c r="J10" s="4" t="s">
        <v>28</v>
      </c>
      <c r="K10" s="4">
        <v>1</v>
      </c>
      <c r="L10" s="55">
        <v>300</v>
      </c>
      <c r="M10" s="4"/>
      <c r="N10" s="4"/>
      <c r="O10" s="4" t="s">
        <v>29</v>
      </c>
      <c r="P10" s="104" t="s">
        <v>63</v>
      </c>
      <c r="Q10" s="104" t="s">
        <v>64</v>
      </c>
      <c r="R10" s="38">
        <v>7</v>
      </c>
      <c r="S10" s="4" t="s">
        <v>64</v>
      </c>
      <c r="T10" s="7" t="s">
        <v>65</v>
      </c>
      <c r="U10" s="4">
        <v>2.0230605154355002E+17</v>
      </c>
      <c r="V10" s="4">
        <v>1.5306051431249399E+20</v>
      </c>
      <c r="W10" s="5" t="s">
        <v>32</v>
      </c>
      <c r="X10" s="197" t="s">
        <v>310</v>
      </c>
      <c r="Y10" s="3" t="str">
        <f>VLOOKUP(X10,'[1]Region&amp;ASM'!$B$2:$E$14,2,0)</f>
        <v>NCR</v>
      </c>
      <c r="Z10" s="197" t="str">
        <f>VLOOKUP(X10,'[1]Region&amp;ASM'!$B$2:$D$14,3,0)</f>
        <v>Abhishek Srivastava</v>
      </c>
      <c r="AA10" s="197"/>
      <c r="AB10" s="197"/>
      <c r="AC10" s="197"/>
    </row>
    <row r="11" spans="1:29" x14ac:dyDescent="0.25">
      <c r="A11" s="2">
        <v>45082.899050925924</v>
      </c>
      <c r="B11" s="3">
        <v>45082</v>
      </c>
      <c r="C11" s="3" t="s">
        <v>24</v>
      </c>
      <c r="D11" s="3"/>
      <c r="E11" s="4">
        <v>11</v>
      </c>
      <c r="F11" s="4" t="s">
        <v>33</v>
      </c>
      <c r="G11" s="4">
        <v>9625446093</v>
      </c>
      <c r="H11" s="109">
        <v>350</v>
      </c>
      <c r="I11" s="4" t="s">
        <v>34</v>
      </c>
      <c r="J11" s="4" t="s">
        <v>35</v>
      </c>
      <c r="K11" s="4"/>
      <c r="L11" s="55">
        <v>1400</v>
      </c>
      <c r="M11" s="4"/>
      <c r="N11" s="4"/>
      <c r="O11" s="4" t="s">
        <v>29</v>
      </c>
      <c r="P11" s="104" t="s">
        <v>37</v>
      </c>
      <c r="Q11" s="104" t="s">
        <v>67</v>
      </c>
      <c r="R11" s="38">
        <v>32</v>
      </c>
      <c r="S11" s="4" t="s">
        <v>67</v>
      </c>
      <c r="T11" s="4"/>
      <c r="U11" s="4"/>
      <c r="V11" s="4"/>
      <c r="W11" s="4" t="s">
        <v>68</v>
      </c>
      <c r="X11" s="197" t="s">
        <v>196</v>
      </c>
      <c r="Y11" s="3" t="str">
        <f>VLOOKUP(X11,'[1]Region&amp;ASM'!$B$2:$E$14,2,0)</f>
        <v>NCR</v>
      </c>
      <c r="Z11" s="197" t="str">
        <f>VLOOKUP(X11,'[1]Region&amp;ASM'!$B$2:$D$14,3,0)</f>
        <v>Abhishek Srivastava</v>
      </c>
      <c r="AA11" s="197"/>
      <c r="AB11" s="197"/>
      <c r="AC11" s="197"/>
    </row>
    <row r="12" spans="1:29" x14ac:dyDescent="0.25">
      <c r="A12" s="2">
        <v>45083.907256944447</v>
      </c>
      <c r="B12" s="3">
        <v>45083</v>
      </c>
      <c r="C12" s="3" t="s">
        <v>24</v>
      </c>
      <c r="D12" s="3"/>
      <c r="E12" s="4">
        <v>11</v>
      </c>
      <c r="F12" s="4" t="s">
        <v>33</v>
      </c>
      <c r="G12" s="4">
        <v>9625446093</v>
      </c>
      <c r="H12" s="109">
        <v>800</v>
      </c>
      <c r="I12" s="4" t="s">
        <v>34</v>
      </c>
      <c r="J12" s="4" t="s">
        <v>35</v>
      </c>
      <c r="K12" s="4"/>
      <c r="L12" s="55">
        <v>900</v>
      </c>
      <c r="M12" s="4"/>
      <c r="N12" s="4"/>
      <c r="O12" s="4" t="s">
        <v>29</v>
      </c>
      <c r="P12" s="104" t="s">
        <v>37</v>
      </c>
      <c r="Q12" s="104" t="s">
        <v>69</v>
      </c>
      <c r="R12" s="38">
        <v>11</v>
      </c>
      <c r="S12" s="5" t="s">
        <v>70</v>
      </c>
      <c r="T12" s="4"/>
      <c r="U12" s="4"/>
      <c r="V12" s="4"/>
      <c r="W12" s="4" t="s">
        <v>68</v>
      </c>
      <c r="X12" s="197" t="s">
        <v>196</v>
      </c>
      <c r="Y12" s="3" t="str">
        <f>VLOOKUP(X12,'[1]Region&amp;ASM'!$B$2:$E$14,2,0)</f>
        <v>NCR</v>
      </c>
      <c r="Z12" s="197" t="str">
        <f>VLOOKUP(X12,'[1]Region&amp;ASM'!$B$2:$D$14,3,0)</f>
        <v>Abhishek Srivastava</v>
      </c>
      <c r="AA12" s="197"/>
      <c r="AB12" s="197"/>
      <c r="AC12" s="197"/>
    </row>
    <row r="13" spans="1:29" x14ac:dyDescent="0.25">
      <c r="A13" s="2">
        <v>45083.983414351853</v>
      </c>
      <c r="B13" s="3">
        <v>45083</v>
      </c>
      <c r="C13" s="3" t="s">
        <v>24</v>
      </c>
      <c r="D13" s="3"/>
      <c r="E13" s="4">
        <v>38</v>
      </c>
      <c r="F13" s="4" t="s">
        <v>71</v>
      </c>
      <c r="G13" s="4">
        <v>9999038132</v>
      </c>
      <c r="H13" s="109">
        <v>150</v>
      </c>
      <c r="I13" s="4" t="s">
        <v>27</v>
      </c>
      <c r="J13" s="4" t="s">
        <v>72</v>
      </c>
      <c r="K13" s="4">
        <v>1</v>
      </c>
      <c r="L13" s="55">
        <v>700</v>
      </c>
      <c r="M13" s="4"/>
      <c r="N13" s="4"/>
      <c r="O13" s="4" t="s">
        <v>29</v>
      </c>
      <c r="P13" s="104" t="s">
        <v>73</v>
      </c>
      <c r="Q13" s="104" t="s">
        <v>74</v>
      </c>
      <c r="R13" s="38">
        <v>20</v>
      </c>
      <c r="S13" s="4" t="s">
        <v>75</v>
      </c>
      <c r="T13" s="7" t="s">
        <v>76</v>
      </c>
      <c r="U13" s="4">
        <v>2.0230605190312E+17</v>
      </c>
      <c r="V13" s="4">
        <v>2.0230605190312E+17</v>
      </c>
      <c r="W13" s="4" t="s">
        <v>77</v>
      </c>
      <c r="X13" s="197" t="s">
        <v>310</v>
      </c>
      <c r="Y13" s="3" t="str">
        <f>VLOOKUP(X13,'[1]Region&amp;ASM'!$B$2:$E$14,2,0)</f>
        <v>NCR</v>
      </c>
      <c r="Z13" s="197" t="str">
        <f>VLOOKUP(X13,'[1]Region&amp;ASM'!$B$2:$D$14,3,0)</f>
        <v>Abhishek Srivastava</v>
      </c>
      <c r="AA13" s="197"/>
      <c r="AB13" s="197"/>
      <c r="AC13" s="197"/>
    </row>
    <row r="14" spans="1:29" x14ac:dyDescent="0.25">
      <c r="A14" s="2">
        <v>45084.476863425924</v>
      </c>
      <c r="B14" s="3">
        <v>45084</v>
      </c>
      <c r="C14" s="3" t="s">
        <v>24</v>
      </c>
      <c r="D14" s="3"/>
      <c r="E14" s="4">
        <v>19</v>
      </c>
      <c r="F14" s="4" t="s">
        <v>43</v>
      </c>
      <c r="G14" s="4">
        <v>9215617027</v>
      </c>
      <c r="H14" s="109">
        <v>50</v>
      </c>
      <c r="I14" s="4" t="s">
        <v>44</v>
      </c>
      <c r="J14" s="4" t="s">
        <v>78</v>
      </c>
      <c r="K14" s="4"/>
      <c r="L14" s="55">
        <v>400</v>
      </c>
      <c r="M14" s="4"/>
      <c r="N14" s="4"/>
      <c r="O14" s="4" t="s">
        <v>29</v>
      </c>
      <c r="P14" s="104" t="s">
        <v>45</v>
      </c>
      <c r="Q14" s="104" t="s">
        <v>79</v>
      </c>
      <c r="R14" s="38">
        <v>6</v>
      </c>
      <c r="S14" s="4" t="s">
        <v>80</v>
      </c>
      <c r="T14" s="4"/>
      <c r="U14" s="4"/>
      <c r="V14" s="4" t="s">
        <v>48</v>
      </c>
      <c r="W14" s="5" t="s">
        <v>49</v>
      </c>
      <c r="X14" s="197" t="s">
        <v>50</v>
      </c>
      <c r="Y14" s="3" t="str">
        <f>VLOOKUP(X14,'[1]Region&amp;ASM'!$B$2:$E$14,2,0)</f>
        <v>NCR</v>
      </c>
      <c r="Z14" s="197" t="str">
        <f>VLOOKUP(X14,'[1]Region&amp;ASM'!$B$2:$D$14,3,0)</f>
        <v>Abhishek Srivastava</v>
      </c>
      <c r="AA14" s="197"/>
      <c r="AB14" s="197"/>
      <c r="AC14" s="197"/>
    </row>
    <row r="15" spans="1:29" x14ac:dyDescent="0.25">
      <c r="A15" s="2">
        <v>45084.655381944445</v>
      </c>
      <c r="B15" s="3">
        <v>45084</v>
      </c>
      <c r="C15" s="3" t="s">
        <v>24</v>
      </c>
      <c r="D15" s="3"/>
      <c r="E15" s="4">
        <v>19</v>
      </c>
      <c r="F15" s="4" t="s">
        <v>43</v>
      </c>
      <c r="G15" s="4">
        <v>9215617027</v>
      </c>
      <c r="H15" s="109">
        <v>150</v>
      </c>
      <c r="I15" s="4" t="s">
        <v>34</v>
      </c>
      <c r="J15" s="4" t="s">
        <v>35</v>
      </c>
      <c r="K15" s="4"/>
      <c r="L15" s="55">
        <v>200</v>
      </c>
      <c r="M15" s="4"/>
      <c r="N15" s="4"/>
      <c r="O15" s="4" t="s">
        <v>29</v>
      </c>
      <c r="P15" s="104" t="s">
        <v>45</v>
      </c>
      <c r="Q15" s="104" t="s">
        <v>81</v>
      </c>
      <c r="R15" s="38">
        <v>3</v>
      </c>
      <c r="S15" s="4" t="s">
        <v>82</v>
      </c>
      <c r="T15" s="4"/>
      <c r="U15" s="4"/>
      <c r="V15" s="4" t="s">
        <v>48</v>
      </c>
      <c r="W15" s="5" t="s">
        <v>49</v>
      </c>
      <c r="X15" s="197" t="s">
        <v>50</v>
      </c>
      <c r="Y15" s="3" t="str">
        <f>VLOOKUP(X15,'[1]Region&amp;ASM'!$B$2:$E$14,2,0)</f>
        <v>NCR</v>
      </c>
      <c r="Z15" s="197" t="str">
        <f>VLOOKUP(X15,'[1]Region&amp;ASM'!$B$2:$D$14,3,0)</f>
        <v>Abhishek Srivastava</v>
      </c>
      <c r="AA15" s="197"/>
      <c r="AB15" s="197"/>
      <c r="AC15" s="197"/>
    </row>
    <row r="16" spans="1:29" x14ac:dyDescent="0.25">
      <c r="A16" s="2">
        <v>45084.933275462965</v>
      </c>
      <c r="B16" s="3">
        <v>45084</v>
      </c>
      <c r="C16" s="3" t="s">
        <v>24</v>
      </c>
      <c r="D16" s="3"/>
      <c r="E16" s="4">
        <v>39</v>
      </c>
      <c r="F16" s="4" t="s">
        <v>83</v>
      </c>
      <c r="G16" s="4">
        <v>9911119343</v>
      </c>
      <c r="H16" s="109">
        <v>75</v>
      </c>
      <c r="I16" s="4"/>
      <c r="J16" s="4" t="s">
        <v>84</v>
      </c>
      <c r="K16" s="4"/>
      <c r="L16" s="55">
        <v>350</v>
      </c>
      <c r="M16" s="4"/>
      <c r="N16" s="4"/>
      <c r="O16" s="4" t="s">
        <v>29</v>
      </c>
      <c r="P16" s="104" t="s">
        <v>45</v>
      </c>
      <c r="Q16" s="104" t="s">
        <v>85</v>
      </c>
      <c r="R16" s="38">
        <v>5</v>
      </c>
      <c r="S16" s="4" t="s">
        <v>85</v>
      </c>
      <c r="T16" s="4"/>
      <c r="U16" s="4"/>
      <c r="V16" s="4" t="s">
        <v>48</v>
      </c>
      <c r="W16" s="5" t="s">
        <v>49</v>
      </c>
      <c r="X16" s="197" t="s">
        <v>50</v>
      </c>
      <c r="Y16" s="3" t="str">
        <f>VLOOKUP(X16,'[1]Region&amp;ASM'!$B$2:$E$14,2,0)</f>
        <v>NCR</v>
      </c>
      <c r="Z16" s="197" t="str">
        <f>VLOOKUP(X16,'[1]Region&amp;ASM'!$B$2:$D$14,3,0)</f>
        <v>Abhishek Srivastava</v>
      </c>
      <c r="AA16" s="197"/>
      <c r="AB16" s="197"/>
      <c r="AC16" s="197"/>
    </row>
    <row r="17" spans="1:29" x14ac:dyDescent="0.25">
      <c r="A17" s="2">
        <v>45085.903969907406</v>
      </c>
      <c r="B17" s="3">
        <v>45085</v>
      </c>
      <c r="C17" s="3" t="s">
        <v>24</v>
      </c>
      <c r="D17" s="3"/>
      <c r="E17" s="4">
        <v>19</v>
      </c>
      <c r="F17" s="4" t="s">
        <v>43</v>
      </c>
      <c r="G17" s="4">
        <v>9215617027</v>
      </c>
      <c r="H17" s="109">
        <v>50</v>
      </c>
      <c r="I17" s="4" t="s">
        <v>44</v>
      </c>
      <c r="J17" s="4" t="s">
        <v>78</v>
      </c>
      <c r="K17" s="4"/>
      <c r="L17" s="55">
        <v>300</v>
      </c>
      <c r="M17" s="4"/>
      <c r="N17" s="4"/>
      <c r="O17" s="4" t="s">
        <v>29</v>
      </c>
      <c r="P17" s="104" t="s">
        <v>45</v>
      </c>
      <c r="Q17" s="104" t="s">
        <v>86</v>
      </c>
      <c r="R17" s="38">
        <v>8</v>
      </c>
      <c r="S17" s="4" t="s">
        <v>87</v>
      </c>
      <c r="T17" s="4"/>
      <c r="U17" s="4"/>
      <c r="V17" s="4" t="s">
        <v>48</v>
      </c>
      <c r="W17" s="5" t="s">
        <v>49</v>
      </c>
      <c r="X17" s="197" t="s">
        <v>50</v>
      </c>
      <c r="Y17" s="3" t="str">
        <f>VLOOKUP(X17,'[1]Region&amp;ASM'!$B$2:$E$14,2,0)</f>
        <v>NCR</v>
      </c>
      <c r="Z17" s="197" t="str">
        <f>VLOOKUP(X17,'[1]Region&amp;ASM'!$B$2:$D$14,3,0)</f>
        <v>Abhishek Srivastava</v>
      </c>
      <c r="AA17" s="197"/>
      <c r="AB17" s="197"/>
      <c r="AC17" s="197"/>
    </row>
    <row r="18" spans="1:29" x14ac:dyDescent="0.25">
      <c r="A18" s="2">
        <v>45085.906504629631</v>
      </c>
      <c r="B18" s="3">
        <v>45085</v>
      </c>
      <c r="C18" s="3" t="s">
        <v>24</v>
      </c>
      <c r="D18" s="3"/>
      <c r="E18" s="4">
        <v>19</v>
      </c>
      <c r="F18" s="4" t="s">
        <v>43</v>
      </c>
      <c r="G18" s="4">
        <v>9215617027</v>
      </c>
      <c r="H18" s="109">
        <v>65</v>
      </c>
      <c r="I18" s="4" t="s">
        <v>88</v>
      </c>
      <c r="J18" s="4" t="s">
        <v>88</v>
      </c>
      <c r="K18" s="4"/>
      <c r="L18" s="55">
        <v>400</v>
      </c>
      <c r="M18" s="4"/>
      <c r="N18" s="4"/>
      <c r="O18" s="4" t="s">
        <v>29</v>
      </c>
      <c r="P18" s="104" t="s">
        <v>45</v>
      </c>
      <c r="Q18" s="68" t="s">
        <v>299</v>
      </c>
      <c r="R18" s="38">
        <v>8</v>
      </c>
      <c r="S18" s="4" t="s">
        <v>89</v>
      </c>
      <c r="T18" s="4"/>
      <c r="U18" s="4"/>
      <c r="V18" s="4" t="s">
        <v>48</v>
      </c>
      <c r="W18" s="5" t="s">
        <v>49</v>
      </c>
      <c r="X18" s="197" t="s">
        <v>50</v>
      </c>
      <c r="Y18" s="3" t="str">
        <f>VLOOKUP(X18,'[1]Region&amp;ASM'!$B$2:$E$14,2,0)</f>
        <v>NCR</v>
      </c>
      <c r="Z18" s="197" t="str">
        <f>VLOOKUP(X18,'[1]Region&amp;ASM'!$B$2:$D$14,3,0)</f>
        <v>Abhishek Srivastava</v>
      </c>
      <c r="AA18" s="197"/>
      <c r="AB18" s="197"/>
      <c r="AC18" s="197"/>
    </row>
    <row r="19" spans="1:29" x14ac:dyDescent="0.25">
      <c r="A19" s="2">
        <v>45086.397013888891</v>
      </c>
      <c r="B19" s="3">
        <v>45085</v>
      </c>
      <c r="C19" s="3" t="s">
        <v>24</v>
      </c>
      <c r="D19" s="3"/>
      <c r="E19" s="4">
        <v>11</v>
      </c>
      <c r="F19" s="4" t="s">
        <v>33</v>
      </c>
      <c r="G19" s="4">
        <v>9625446093</v>
      </c>
      <c r="H19" s="109">
        <v>400</v>
      </c>
      <c r="I19" s="4" t="s">
        <v>34</v>
      </c>
      <c r="J19" s="4" t="s">
        <v>35</v>
      </c>
      <c r="K19" s="4"/>
      <c r="L19" s="55">
        <v>350</v>
      </c>
      <c r="M19" s="4"/>
      <c r="N19" s="4"/>
      <c r="O19" s="4" t="s">
        <v>29</v>
      </c>
      <c r="P19" s="104" t="s">
        <v>37</v>
      </c>
      <c r="Q19" s="104" t="s">
        <v>90</v>
      </c>
      <c r="R19" s="38">
        <v>7</v>
      </c>
      <c r="S19" s="5" t="s">
        <v>90</v>
      </c>
      <c r="T19" s="4"/>
      <c r="U19" s="4"/>
      <c r="V19" s="4"/>
      <c r="W19" s="4" t="s">
        <v>68</v>
      </c>
      <c r="X19" s="197" t="s">
        <v>196</v>
      </c>
      <c r="Y19" s="3" t="str">
        <f>VLOOKUP(X19,'[1]Region&amp;ASM'!$B$2:$E$14,2,0)</f>
        <v>NCR</v>
      </c>
      <c r="Z19" s="197" t="str">
        <f>VLOOKUP(X19,'[1]Region&amp;ASM'!$B$2:$D$14,3,0)</f>
        <v>Abhishek Srivastava</v>
      </c>
      <c r="AA19" s="197"/>
      <c r="AB19" s="197"/>
      <c r="AC19" s="197"/>
    </row>
    <row r="20" spans="1:29" x14ac:dyDescent="0.25">
      <c r="A20" s="2">
        <v>45086.399016203701</v>
      </c>
      <c r="B20" s="3">
        <v>45085</v>
      </c>
      <c r="C20" s="3" t="s">
        <v>24</v>
      </c>
      <c r="D20" s="3"/>
      <c r="E20" s="4">
        <v>11</v>
      </c>
      <c r="F20" s="4" t="s">
        <v>33</v>
      </c>
      <c r="G20" s="4">
        <v>9625446093</v>
      </c>
      <c r="H20" s="109">
        <v>200</v>
      </c>
      <c r="I20" s="4" t="s">
        <v>34</v>
      </c>
      <c r="J20" s="4" t="s">
        <v>35</v>
      </c>
      <c r="K20" s="4"/>
      <c r="L20" s="55">
        <v>2000</v>
      </c>
      <c r="M20" s="4"/>
      <c r="N20" s="4"/>
      <c r="O20" s="4" t="s">
        <v>29</v>
      </c>
      <c r="P20" s="104" t="s">
        <v>37</v>
      </c>
      <c r="Q20" s="104" t="s">
        <v>91</v>
      </c>
      <c r="R20" s="38">
        <v>40</v>
      </c>
      <c r="S20" s="4" t="s">
        <v>91</v>
      </c>
      <c r="T20" s="4"/>
      <c r="U20" s="4"/>
      <c r="V20" s="4"/>
      <c r="W20" s="4" t="s">
        <v>68</v>
      </c>
      <c r="X20" s="197" t="s">
        <v>196</v>
      </c>
      <c r="Y20" s="3" t="str">
        <f>VLOOKUP(X20,'[1]Region&amp;ASM'!$B$2:$E$14,2,0)</f>
        <v>NCR</v>
      </c>
      <c r="Z20" s="197" t="str">
        <f>VLOOKUP(X20,'[1]Region&amp;ASM'!$B$2:$D$14,3,0)</f>
        <v>Abhishek Srivastava</v>
      </c>
      <c r="AA20" s="197"/>
      <c r="AB20" s="197"/>
      <c r="AC20" s="197"/>
    </row>
    <row r="21" spans="1:29" x14ac:dyDescent="0.25">
      <c r="A21" s="2">
        <v>45086.514976851853</v>
      </c>
      <c r="B21" s="3">
        <v>45084</v>
      </c>
      <c r="C21" s="3" t="s">
        <v>24</v>
      </c>
      <c r="D21" s="3"/>
      <c r="E21" s="4">
        <v>38</v>
      </c>
      <c r="F21" s="4" t="s">
        <v>71</v>
      </c>
      <c r="G21" s="4">
        <v>919999038132</v>
      </c>
      <c r="H21" s="109">
        <v>200</v>
      </c>
      <c r="I21" s="4" t="s">
        <v>92</v>
      </c>
      <c r="J21" s="4" t="s">
        <v>93</v>
      </c>
      <c r="K21" s="4">
        <v>1</v>
      </c>
      <c r="L21" s="55">
        <v>1500</v>
      </c>
      <c r="M21" s="4"/>
      <c r="N21" s="4"/>
      <c r="O21" s="4" t="s">
        <v>29</v>
      </c>
      <c r="P21" s="104" t="s">
        <v>73</v>
      </c>
      <c r="Q21" s="104" t="s">
        <v>177</v>
      </c>
      <c r="R21" s="38">
        <v>32</v>
      </c>
      <c r="S21" s="4" t="s">
        <v>94</v>
      </c>
      <c r="T21" s="7" t="s">
        <v>95</v>
      </c>
      <c r="U21" s="4">
        <v>2.0230609114216E+17</v>
      </c>
      <c r="V21" s="4">
        <v>316077321303</v>
      </c>
      <c r="W21" s="4" t="s">
        <v>77</v>
      </c>
      <c r="X21" s="197" t="s">
        <v>310</v>
      </c>
      <c r="Y21" s="3" t="str">
        <f>VLOOKUP(X21,'[1]Region&amp;ASM'!$B$2:$E$14,2,0)</f>
        <v>NCR</v>
      </c>
      <c r="Z21" s="197" t="str">
        <f>VLOOKUP(X21,'[1]Region&amp;ASM'!$B$2:$D$14,3,0)</f>
        <v>Abhishek Srivastava</v>
      </c>
      <c r="AA21" s="197"/>
      <c r="AB21" s="197"/>
      <c r="AC21" s="197"/>
    </row>
    <row r="22" spans="1:29" x14ac:dyDescent="0.25">
      <c r="A22" s="2">
        <v>45086.544120370374</v>
      </c>
      <c r="B22" s="3">
        <v>45085</v>
      </c>
      <c r="C22" s="3" t="s">
        <v>24</v>
      </c>
      <c r="D22" s="3"/>
      <c r="E22" s="4">
        <v>38</v>
      </c>
      <c r="F22" s="4" t="s">
        <v>71</v>
      </c>
      <c r="G22" s="4">
        <v>919999038132</v>
      </c>
      <c r="H22" s="109">
        <v>50</v>
      </c>
      <c r="I22" s="4" t="s">
        <v>92</v>
      </c>
      <c r="J22" s="4" t="s">
        <v>96</v>
      </c>
      <c r="K22" s="4">
        <v>1</v>
      </c>
      <c r="L22" s="55">
        <v>1000</v>
      </c>
      <c r="M22" s="4"/>
      <c r="N22" s="4"/>
      <c r="O22" s="4" t="s">
        <v>29</v>
      </c>
      <c r="P22" s="104" t="s">
        <v>73</v>
      </c>
      <c r="Q22" s="113" t="s">
        <v>2339</v>
      </c>
      <c r="R22" s="38">
        <v>25</v>
      </c>
      <c r="S22" s="4" t="s">
        <v>97</v>
      </c>
      <c r="T22" s="4"/>
      <c r="U22" s="4"/>
      <c r="V22" s="4"/>
      <c r="W22" s="4" t="s">
        <v>77</v>
      </c>
      <c r="X22" s="197" t="s">
        <v>310</v>
      </c>
      <c r="Y22" s="3" t="str">
        <f>VLOOKUP(X22,'[1]Region&amp;ASM'!$B$2:$E$14,2,0)</f>
        <v>NCR</v>
      </c>
      <c r="Z22" s="197" t="str">
        <f>VLOOKUP(X22,'[1]Region&amp;ASM'!$B$2:$D$14,3,0)</f>
        <v>Abhishek Srivastava</v>
      </c>
      <c r="AA22" s="197"/>
      <c r="AB22" s="197"/>
      <c r="AC22" s="197"/>
    </row>
    <row r="23" spans="1:29" x14ac:dyDescent="0.25">
      <c r="A23" s="2">
        <v>45086.74523148148</v>
      </c>
      <c r="B23" s="3">
        <v>45086</v>
      </c>
      <c r="C23" s="3" t="s">
        <v>24</v>
      </c>
      <c r="D23" s="3"/>
      <c r="E23" s="4">
        <v>11</v>
      </c>
      <c r="F23" s="4" t="s">
        <v>33</v>
      </c>
      <c r="G23" s="4">
        <v>9625446093</v>
      </c>
      <c r="H23" s="109">
        <v>600</v>
      </c>
      <c r="I23" s="4" t="s">
        <v>34</v>
      </c>
      <c r="J23" s="4" t="s">
        <v>35</v>
      </c>
      <c r="K23" s="4"/>
      <c r="L23" s="55">
        <v>500</v>
      </c>
      <c r="M23" s="4"/>
      <c r="N23" s="4"/>
      <c r="O23" s="4" t="s">
        <v>29</v>
      </c>
      <c r="P23" s="104" t="s">
        <v>37</v>
      </c>
      <c r="Q23" s="104" t="s">
        <v>98</v>
      </c>
      <c r="R23" s="38">
        <v>7</v>
      </c>
      <c r="S23" s="4" t="s">
        <v>98</v>
      </c>
      <c r="T23" s="4"/>
      <c r="U23" s="4"/>
      <c r="V23" s="4"/>
      <c r="W23" s="4" t="s">
        <v>68</v>
      </c>
      <c r="X23" s="197" t="s">
        <v>196</v>
      </c>
      <c r="Y23" s="3" t="str">
        <f>VLOOKUP(X23,'[1]Region&amp;ASM'!$B$2:$E$14,2,0)</f>
        <v>NCR</v>
      </c>
      <c r="Z23" s="197" t="str">
        <f>VLOOKUP(X23,'[1]Region&amp;ASM'!$B$2:$D$14,3,0)</f>
        <v>Abhishek Srivastava</v>
      </c>
      <c r="AA23" s="197"/>
      <c r="AB23" s="197"/>
      <c r="AC23" s="197"/>
    </row>
    <row r="24" spans="1:29" x14ac:dyDescent="0.25">
      <c r="A24" s="2">
        <v>45086.760983796295</v>
      </c>
      <c r="B24" s="3">
        <v>45086</v>
      </c>
      <c r="C24" s="3" t="s">
        <v>24</v>
      </c>
      <c r="D24" s="3"/>
      <c r="E24" s="4">
        <v>11</v>
      </c>
      <c r="F24" s="4" t="s">
        <v>33</v>
      </c>
      <c r="G24" s="4">
        <v>9625446093</v>
      </c>
      <c r="H24" s="109">
        <v>630</v>
      </c>
      <c r="I24" s="4" t="s">
        <v>34</v>
      </c>
      <c r="J24" s="4" t="s">
        <v>35</v>
      </c>
      <c r="K24" s="4"/>
      <c r="L24" s="55">
        <v>1000</v>
      </c>
      <c r="M24" s="4"/>
      <c r="N24" s="4"/>
      <c r="O24" s="4" t="s">
        <v>29</v>
      </c>
      <c r="P24" s="104" t="s">
        <v>99</v>
      </c>
      <c r="Q24" s="104" t="s">
        <v>2431</v>
      </c>
      <c r="R24" s="38">
        <v>20</v>
      </c>
      <c r="S24" s="4" t="s">
        <v>66</v>
      </c>
      <c r="T24" s="4"/>
      <c r="U24" s="4"/>
      <c r="V24" s="4"/>
      <c r="W24" s="4" t="s">
        <v>68</v>
      </c>
      <c r="X24" s="197" t="s">
        <v>196</v>
      </c>
      <c r="Y24" s="3" t="str">
        <f>VLOOKUP(X24,'[1]Region&amp;ASM'!$B$2:$E$14,2,0)</f>
        <v>NCR</v>
      </c>
      <c r="Z24" s="197" t="str">
        <f>VLOOKUP(X24,'[1]Region&amp;ASM'!$B$2:$D$14,3,0)</f>
        <v>Abhishek Srivastava</v>
      </c>
      <c r="AA24" s="197"/>
      <c r="AB24" s="197"/>
      <c r="AC24" s="197"/>
    </row>
    <row r="25" spans="1:29" x14ac:dyDescent="0.25">
      <c r="A25" s="2">
        <v>45086.76258101852</v>
      </c>
      <c r="B25" s="3">
        <v>45086</v>
      </c>
      <c r="C25" s="3" t="s">
        <v>24</v>
      </c>
      <c r="D25" s="3"/>
      <c r="E25" s="4">
        <v>11</v>
      </c>
      <c r="F25" s="4" t="s">
        <v>33</v>
      </c>
      <c r="G25" s="4">
        <v>9625446093</v>
      </c>
      <c r="H25" s="109">
        <v>500</v>
      </c>
      <c r="I25" s="4" t="s">
        <v>34</v>
      </c>
      <c r="J25" s="4" t="s">
        <v>35</v>
      </c>
      <c r="K25" s="4"/>
      <c r="L25" s="55">
        <v>800</v>
      </c>
      <c r="M25" s="4"/>
      <c r="N25" s="4"/>
      <c r="O25" s="4" t="s">
        <v>29</v>
      </c>
      <c r="P25" s="104" t="s">
        <v>37</v>
      </c>
      <c r="Q25" s="104" t="s">
        <v>100</v>
      </c>
      <c r="R25" s="38">
        <v>12</v>
      </c>
      <c r="S25" s="4" t="s">
        <v>66</v>
      </c>
      <c r="T25" s="4"/>
      <c r="U25" s="4"/>
      <c r="V25" s="4"/>
      <c r="W25" s="4" t="s">
        <v>68</v>
      </c>
      <c r="X25" s="197" t="s">
        <v>196</v>
      </c>
      <c r="Y25" s="3" t="str">
        <f>VLOOKUP(X25,'[1]Region&amp;ASM'!$B$2:$E$14,2,0)</f>
        <v>NCR</v>
      </c>
      <c r="Z25" s="197" t="str">
        <f>VLOOKUP(X25,'[1]Region&amp;ASM'!$B$2:$D$14,3,0)</f>
        <v>Abhishek Srivastava</v>
      </c>
      <c r="AA25" s="197"/>
      <c r="AB25" s="197"/>
      <c r="AC25" s="197"/>
    </row>
    <row r="26" spans="1:29" x14ac:dyDescent="0.25">
      <c r="A26" s="2">
        <v>45086.763796296298</v>
      </c>
      <c r="B26" s="3">
        <v>45086</v>
      </c>
      <c r="C26" s="3" t="s">
        <v>24</v>
      </c>
      <c r="D26" s="3"/>
      <c r="E26" s="4">
        <v>11</v>
      </c>
      <c r="F26" s="4" t="s">
        <v>33</v>
      </c>
      <c r="G26" s="4">
        <v>9625446093</v>
      </c>
      <c r="H26" s="109">
        <v>650</v>
      </c>
      <c r="I26" s="4" t="s">
        <v>34</v>
      </c>
      <c r="J26" s="4" t="s">
        <v>35</v>
      </c>
      <c r="K26" s="4"/>
      <c r="L26" s="55">
        <v>600</v>
      </c>
      <c r="M26" s="4"/>
      <c r="N26" s="4"/>
      <c r="O26" s="4" t="s">
        <v>29</v>
      </c>
      <c r="P26" s="104" t="s">
        <v>37</v>
      </c>
      <c r="Q26" s="104" t="s">
        <v>101</v>
      </c>
      <c r="R26" s="38">
        <v>12</v>
      </c>
      <c r="S26" s="4" t="s">
        <v>101</v>
      </c>
      <c r="T26" s="4"/>
      <c r="U26" s="4"/>
      <c r="V26" s="4"/>
      <c r="W26" s="4" t="s">
        <v>68</v>
      </c>
      <c r="X26" s="197" t="s">
        <v>196</v>
      </c>
      <c r="Y26" s="3" t="str">
        <f>VLOOKUP(X26,'[1]Region&amp;ASM'!$B$2:$E$14,2,0)</f>
        <v>NCR</v>
      </c>
      <c r="Z26" s="197" t="str">
        <f>VLOOKUP(X26,'[1]Region&amp;ASM'!$B$2:$D$14,3,0)</f>
        <v>Abhishek Srivastava</v>
      </c>
      <c r="AA26" s="197"/>
      <c r="AB26" s="197"/>
      <c r="AC26" s="197"/>
    </row>
    <row r="27" spans="1:29" x14ac:dyDescent="0.25">
      <c r="A27" s="2">
        <v>45086.93582175926</v>
      </c>
      <c r="B27" s="3">
        <v>45086</v>
      </c>
      <c r="C27" s="3" t="s">
        <v>24</v>
      </c>
      <c r="D27" s="3"/>
      <c r="E27" s="4">
        <v>38</v>
      </c>
      <c r="F27" s="4" t="s">
        <v>71</v>
      </c>
      <c r="G27" s="4">
        <v>919999038132</v>
      </c>
      <c r="H27" s="109">
        <v>50</v>
      </c>
      <c r="I27" s="4" t="s">
        <v>92</v>
      </c>
      <c r="J27" s="4" t="s">
        <v>72</v>
      </c>
      <c r="K27" s="4">
        <v>1</v>
      </c>
      <c r="L27" s="55">
        <v>1200</v>
      </c>
      <c r="M27" s="4"/>
      <c r="N27" s="4"/>
      <c r="O27" s="4" t="s">
        <v>29</v>
      </c>
      <c r="P27" s="104" t="s">
        <v>73</v>
      </c>
      <c r="Q27" s="104" t="s">
        <v>102</v>
      </c>
      <c r="R27" s="38">
        <v>30</v>
      </c>
      <c r="S27" s="4" t="s">
        <v>94</v>
      </c>
      <c r="T27" s="4"/>
      <c r="U27" s="4"/>
      <c r="V27" s="4"/>
      <c r="W27" s="4" t="s">
        <v>77</v>
      </c>
      <c r="X27" s="197" t="s">
        <v>310</v>
      </c>
      <c r="Y27" s="3" t="str">
        <f>VLOOKUP(X27,'[1]Region&amp;ASM'!$B$2:$E$14,2,0)</f>
        <v>NCR</v>
      </c>
      <c r="Z27" s="197" t="str">
        <f>VLOOKUP(X27,'[1]Region&amp;ASM'!$B$2:$D$14,3,0)</f>
        <v>Abhishek Srivastava</v>
      </c>
      <c r="AA27" s="197"/>
      <c r="AB27" s="197"/>
      <c r="AC27" s="197"/>
    </row>
    <row r="28" spans="1:29" x14ac:dyDescent="0.25">
      <c r="A28" s="2">
        <v>45086.937615740739</v>
      </c>
      <c r="B28" s="3">
        <v>45086</v>
      </c>
      <c r="C28" s="3" t="s">
        <v>24</v>
      </c>
      <c r="D28" s="3"/>
      <c r="E28" s="4">
        <v>38</v>
      </c>
      <c r="F28" s="4" t="s">
        <v>71</v>
      </c>
      <c r="G28" s="4">
        <v>919999038132</v>
      </c>
      <c r="H28" s="109">
        <v>100</v>
      </c>
      <c r="I28" s="4" t="s">
        <v>92</v>
      </c>
      <c r="J28" s="4" t="s">
        <v>72</v>
      </c>
      <c r="K28" s="4">
        <v>1</v>
      </c>
      <c r="L28" s="55">
        <v>900</v>
      </c>
      <c r="M28" s="4"/>
      <c r="N28" s="4"/>
      <c r="O28" s="4" t="s">
        <v>29</v>
      </c>
      <c r="P28" s="104" t="s">
        <v>73</v>
      </c>
      <c r="Q28" s="104" t="s">
        <v>177</v>
      </c>
      <c r="R28" s="38">
        <v>22</v>
      </c>
      <c r="S28" s="4" t="s">
        <v>94</v>
      </c>
      <c r="T28" s="4"/>
      <c r="U28" s="4"/>
      <c r="V28" s="4"/>
      <c r="W28" s="4" t="s">
        <v>77</v>
      </c>
      <c r="X28" s="197" t="s">
        <v>310</v>
      </c>
      <c r="Y28" s="3" t="str">
        <f>VLOOKUP(X28,'[1]Region&amp;ASM'!$B$2:$E$14,2,0)</f>
        <v>NCR</v>
      </c>
      <c r="Z28" s="197" t="str">
        <f>VLOOKUP(X28,'[1]Region&amp;ASM'!$B$2:$D$14,3,0)</f>
        <v>Abhishek Srivastava</v>
      </c>
      <c r="AA28" s="197"/>
      <c r="AB28" s="197"/>
      <c r="AC28" s="197"/>
    </row>
    <row r="29" spans="1:29" x14ac:dyDescent="0.25">
      <c r="A29" s="2">
        <v>45087.777187500003</v>
      </c>
      <c r="B29" s="3">
        <v>45087</v>
      </c>
      <c r="C29" s="3" t="s">
        <v>24</v>
      </c>
      <c r="D29" s="3"/>
      <c r="E29" s="4">
        <v>19</v>
      </c>
      <c r="F29" s="4" t="s">
        <v>43</v>
      </c>
      <c r="G29" s="4">
        <v>9215617027</v>
      </c>
      <c r="H29" s="109">
        <v>200</v>
      </c>
      <c r="I29" s="4" t="s">
        <v>44</v>
      </c>
      <c r="J29" s="4" t="s">
        <v>78</v>
      </c>
      <c r="K29" s="4"/>
      <c r="L29" s="55">
        <v>400</v>
      </c>
      <c r="M29" s="4"/>
      <c r="N29" s="4"/>
      <c r="O29" s="4" t="s">
        <v>29</v>
      </c>
      <c r="P29" s="104" t="s">
        <v>45</v>
      </c>
      <c r="Q29" s="104" t="s">
        <v>104</v>
      </c>
      <c r="R29" s="38">
        <v>7</v>
      </c>
      <c r="S29" s="4" t="s">
        <v>104</v>
      </c>
      <c r="T29" s="4"/>
      <c r="U29" s="4"/>
      <c r="V29" s="4" t="s">
        <v>48</v>
      </c>
      <c r="W29" s="5" t="s">
        <v>49</v>
      </c>
      <c r="X29" s="197" t="s">
        <v>50</v>
      </c>
      <c r="Y29" s="3" t="str">
        <f>VLOOKUP(X29,'[1]Region&amp;ASM'!$B$2:$E$14,2,0)</f>
        <v>NCR</v>
      </c>
      <c r="Z29" s="197" t="str">
        <f>VLOOKUP(X29,'[1]Region&amp;ASM'!$B$2:$D$14,3,0)</f>
        <v>Abhishek Srivastava</v>
      </c>
      <c r="AA29" s="197"/>
      <c r="AB29" s="197"/>
      <c r="AC29" s="197"/>
    </row>
    <row r="30" spans="1:29" x14ac:dyDescent="0.25">
      <c r="A30" s="2">
        <v>45087.799247685187</v>
      </c>
      <c r="B30" s="3">
        <v>45087</v>
      </c>
      <c r="C30" s="3" t="s">
        <v>24</v>
      </c>
      <c r="D30" s="3"/>
      <c r="E30" s="4">
        <v>9205133965</v>
      </c>
      <c r="F30" s="4" t="s">
        <v>105</v>
      </c>
      <c r="G30" s="4">
        <v>9205133965</v>
      </c>
      <c r="H30" s="109">
        <v>80</v>
      </c>
      <c r="I30" s="4" t="s">
        <v>106</v>
      </c>
      <c r="J30" s="4" t="s">
        <v>107</v>
      </c>
      <c r="K30" s="4"/>
      <c r="L30" s="55">
        <v>800</v>
      </c>
      <c r="M30" s="4"/>
      <c r="N30" s="4"/>
      <c r="O30" s="4" t="s">
        <v>29</v>
      </c>
      <c r="P30" s="104" t="s">
        <v>73</v>
      </c>
      <c r="Q30" s="68" t="s">
        <v>299</v>
      </c>
      <c r="R30" s="38">
        <v>21</v>
      </c>
      <c r="S30" s="4" t="s">
        <v>108</v>
      </c>
      <c r="T30" s="7" t="s">
        <v>109</v>
      </c>
      <c r="U30" s="4" t="s">
        <v>110</v>
      </c>
      <c r="V30" s="4">
        <v>2.0230610190844E+17</v>
      </c>
      <c r="W30" s="5" t="s">
        <v>111</v>
      </c>
      <c r="X30" s="197" t="s">
        <v>1846</v>
      </c>
      <c r="Y30" s="3" t="str">
        <f>VLOOKUP(X30,'[1]Region&amp;ASM'!$B$2:$E$14,2,0)</f>
        <v>NCR</v>
      </c>
      <c r="Z30" s="197" t="str">
        <f>VLOOKUP(X30,'[1]Region&amp;ASM'!$B$2:$D$14,3,0)</f>
        <v>Abhishek Srivastava</v>
      </c>
      <c r="AA30" s="197"/>
      <c r="AB30" s="197"/>
      <c r="AC30" s="197"/>
    </row>
    <row r="31" spans="1:29" x14ac:dyDescent="0.25">
      <c r="A31" s="2">
        <v>45087.800740740742</v>
      </c>
      <c r="B31" s="3">
        <v>45087</v>
      </c>
      <c r="C31" s="3" t="s">
        <v>24</v>
      </c>
      <c r="D31" s="3"/>
      <c r="E31" s="4">
        <v>9205133965</v>
      </c>
      <c r="F31" s="4" t="s">
        <v>105</v>
      </c>
      <c r="G31" s="4">
        <v>9205133965</v>
      </c>
      <c r="H31" s="109">
        <v>50</v>
      </c>
      <c r="I31" s="4" t="s">
        <v>112</v>
      </c>
      <c r="J31" s="4" t="s">
        <v>113</v>
      </c>
      <c r="K31" s="4"/>
      <c r="L31" s="55">
        <v>800</v>
      </c>
      <c r="M31" s="4"/>
      <c r="N31" s="4"/>
      <c r="O31" s="4" t="s">
        <v>29</v>
      </c>
      <c r="P31" s="104" t="s">
        <v>123</v>
      </c>
      <c r="Q31" s="68" t="s">
        <v>299</v>
      </c>
      <c r="R31" s="38">
        <v>21</v>
      </c>
      <c r="S31" s="4" t="s">
        <v>114</v>
      </c>
      <c r="T31" s="7" t="s">
        <v>115</v>
      </c>
      <c r="U31" s="4" t="s">
        <v>116</v>
      </c>
      <c r="V31" s="4" t="s">
        <v>117</v>
      </c>
      <c r="W31" s="5" t="s">
        <v>111</v>
      </c>
      <c r="X31" s="197" t="s">
        <v>1846</v>
      </c>
      <c r="Y31" s="3" t="str">
        <f>VLOOKUP(X31,'[1]Region&amp;ASM'!$B$2:$E$14,2,0)</f>
        <v>NCR</v>
      </c>
      <c r="Z31" s="197" t="str">
        <f>VLOOKUP(X31,'[1]Region&amp;ASM'!$B$2:$D$14,3,0)</f>
        <v>Abhishek Srivastava</v>
      </c>
      <c r="AA31" s="197"/>
      <c r="AB31" s="197"/>
      <c r="AC31" s="197"/>
    </row>
    <row r="32" spans="1:29" x14ac:dyDescent="0.25">
      <c r="A32" s="2">
        <v>45087.900254629632</v>
      </c>
      <c r="B32" s="3">
        <v>45087</v>
      </c>
      <c r="C32" s="3" t="s">
        <v>24</v>
      </c>
      <c r="D32" s="3"/>
      <c r="E32" s="4">
        <v>11</v>
      </c>
      <c r="F32" s="4" t="s">
        <v>33</v>
      </c>
      <c r="G32" s="4">
        <v>9625446093</v>
      </c>
      <c r="H32" s="109">
        <v>500</v>
      </c>
      <c r="I32" s="4" t="s">
        <v>34</v>
      </c>
      <c r="J32" s="4" t="s">
        <v>35</v>
      </c>
      <c r="K32" s="4"/>
      <c r="L32" s="55">
        <v>700</v>
      </c>
      <c r="M32" s="4"/>
      <c r="N32" s="4"/>
      <c r="O32" s="4" t="s">
        <v>29</v>
      </c>
      <c r="P32" s="104" t="s">
        <v>37</v>
      </c>
      <c r="Q32" s="104" t="s">
        <v>101</v>
      </c>
      <c r="R32" s="38">
        <v>14</v>
      </c>
      <c r="S32" s="4" t="s">
        <v>101</v>
      </c>
      <c r="T32" s="4"/>
      <c r="U32" s="4"/>
      <c r="V32" s="4"/>
      <c r="W32" s="4" t="s">
        <v>68</v>
      </c>
      <c r="X32" s="197" t="s">
        <v>196</v>
      </c>
      <c r="Y32" s="3" t="str">
        <f>VLOOKUP(X32,'[1]Region&amp;ASM'!$B$2:$E$14,2,0)</f>
        <v>NCR</v>
      </c>
      <c r="Z32" s="197" t="str">
        <f>VLOOKUP(X32,'[1]Region&amp;ASM'!$B$2:$D$14,3,0)</f>
        <v>Abhishek Srivastava</v>
      </c>
      <c r="AA32" s="197"/>
      <c r="AB32" s="197"/>
      <c r="AC32" s="197"/>
    </row>
    <row r="33" spans="1:29" x14ac:dyDescent="0.25">
      <c r="A33" s="2">
        <v>45087.901284722226</v>
      </c>
      <c r="B33" s="3">
        <v>45087</v>
      </c>
      <c r="C33" s="3" t="s">
        <v>24</v>
      </c>
      <c r="D33" s="3"/>
      <c r="E33" s="4">
        <v>11</v>
      </c>
      <c r="F33" s="4" t="s">
        <v>33</v>
      </c>
      <c r="G33" s="4">
        <v>9625446093</v>
      </c>
      <c r="H33" s="109">
        <v>600</v>
      </c>
      <c r="I33" s="4" t="s">
        <v>34</v>
      </c>
      <c r="J33" s="4" t="s">
        <v>35</v>
      </c>
      <c r="K33" s="4"/>
      <c r="L33" s="55">
        <v>700</v>
      </c>
      <c r="M33" s="4"/>
      <c r="N33" s="4"/>
      <c r="O33" s="4" t="s">
        <v>29</v>
      </c>
      <c r="P33" s="104" t="s">
        <v>37</v>
      </c>
      <c r="Q33" s="104" t="s">
        <v>118</v>
      </c>
      <c r="R33" s="38">
        <v>14</v>
      </c>
      <c r="S33" s="5" t="s">
        <v>118</v>
      </c>
      <c r="T33" s="4"/>
      <c r="U33" s="4"/>
      <c r="V33" s="4"/>
      <c r="W33" s="4" t="s">
        <v>68</v>
      </c>
      <c r="X33" s="197" t="s">
        <v>196</v>
      </c>
      <c r="Y33" s="3" t="str">
        <f>VLOOKUP(X33,'[1]Region&amp;ASM'!$B$2:$E$14,2,0)</f>
        <v>NCR</v>
      </c>
      <c r="Z33" s="197" t="str">
        <f>VLOOKUP(X33,'[1]Region&amp;ASM'!$B$2:$D$14,3,0)</f>
        <v>Abhishek Srivastava</v>
      </c>
      <c r="AA33" s="197"/>
      <c r="AB33" s="197"/>
      <c r="AC33" s="197"/>
    </row>
    <row r="34" spans="1:29" x14ac:dyDescent="0.25">
      <c r="A34" s="2">
        <v>45089.901053240741</v>
      </c>
      <c r="B34" s="8">
        <v>45089</v>
      </c>
      <c r="C34" s="3" t="s">
        <v>24</v>
      </c>
      <c r="D34" s="3"/>
      <c r="E34" s="4">
        <v>11</v>
      </c>
      <c r="F34" s="4" t="s">
        <v>33</v>
      </c>
      <c r="G34" s="4">
        <v>9625446093</v>
      </c>
      <c r="H34" s="109">
        <v>820</v>
      </c>
      <c r="I34" s="4" t="s">
        <v>44</v>
      </c>
      <c r="J34" s="4" t="s">
        <v>78</v>
      </c>
      <c r="K34" s="4"/>
      <c r="L34" s="55">
        <v>600</v>
      </c>
      <c r="M34" s="4"/>
      <c r="N34" s="4"/>
      <c r="O34" s="4" t="s">
        <v>29</v>
      </c>
      <c r="P34" s="104" t="s">
        <v>119</v>
      </c>
      <c r="Q34" s="104" t="s">
        <v>120</v>
      </c>
      <c r="R34" s="38">
        <v>5</v>
      </c>
      <c r="S34" s="4" t="s">
        <v>121</v>
      </c>
      <c r="T34" s="4"/>
      <c r="U34" s="4"/>
      <c r="V34" s="4" t="s">
        <v>48</v>
      </c>
      <c r="W34" s="5" t="s">
        <v>49</v>
      </c>
      <c r="X34" s="197" t="s">
        <v>50</v>
      </c>
      <c r="Y34" s="3" t="str">
        <f>VLOOKUP(X34,'[1]Region&amp;ASM'!$B$2:$E$14,2,0)</f>
        <v>NCR</v>
      </c>
      <c r="Z34" s="197" t="str">
        <f>VLOOKUP(X34,'[1]Region&amp;ASM'!$B$2:$D$14,3,0)</f>
        <v>Abhishek Srivastava</v>
      </c>
      <c r="AA34" s="197"/>
      <c r="AB34" s="197"/>
      <c r="AC34" s="197"/>
    </row>
    <row r="35" spans="1:29" x14ac:dyDescent="0.25">
      <c r="A35" s="2">
        <v>45089.904988425929</v>
      </c>
      <c r="B35" s="8">
        <v>45089</v>
      </c>
      <c r="C35" s="3" t="s">
        <v>24</v>
      </c>
      <c r="D35" s="3"/>
      <c r="E35" s="4">
        <v>11</v>
      </c>
      <c r="F35" s="4" t="s">
        <v>33</v>
      </c>
      <c r="G35" s="4">
        <v>9625446093</v>
      </c>
      <c r="H35" s="109">
        <v>650</v>
      </c>
      <c r="I35" s="4" t="s">
        <v>44</v>
      </c>
      <c r="J35" s="4" t="s">
        <v>44</v>
      </c>
      <c r="K35" s="4"/>
      <c r="L35" s="55">
        <v>1500</v>
      </c>
      <c r="M35" s="4"/>
      <c r="N35" s="4"/>
      <c r="O35" s="4" t="s">
        <v>29</v>
      </c>
      <c r="P35" s="104" t="s">
        <v>37</v>
      </c>
      <c r="Q35" s="104" t="s">
        <v>122</v>
      </c>
      <c r="R35" s="38">
        <v>28</v>
      </c>
      <c r="S35" s="4" t="s">
        <v>122</v>
      </c>
      <c r="T35" s="4"/>
      <c r="U35" s="4"/>
      <c r="V35" s="4" t="s">
        <v>48</v>
      </c>
      <c r="W35" s="5" t="s">
        <v>49</v>
      </c>
      <c r="X35" s="197" t="s">
        <v>50</v>
      </c>
      <c r="Y35" s="3" t="str">
        <f>VLOOKUP(X35,'[1]Region&amp;ASM'!$B$2:$E$14,2,0)</f>
        <v>NCR</v>
      </c>
      <c r="Z35" s="197" t="str">
        <f>VLOOKUP(X35,'[1]Region&amp;ASM'!$B$2:$D$14,3,0)</f>
        <v>Abhishek Srivastava</v>
      </c>
      <c r="AA35" s="197"/>
      <c r="AB35" s="197"/>
      <c r="AC35" s="197"/>
    </row>
    <row r="36" spans="1:29" ht="15.75" thickBot="1" x14ac:dyDescent="0.3">
      <c r="A36" s="2">
        <v>45090.020150462966</v>
      </c>
      <c r="B36" s="8">
        <v>45089</v>
      </c>
      <c r="C36" s="3" t="s">
        <v>24</v>
      </c>
      <c r="D36" s="3"/>
      <c r="E36" s="4">
        <v>38</v>
      </c>
      <c r="F36" s="4" t="s">
        <v>71</v>
      </c>
      <c r="G36" s="4">
        <v>919999038132</v>
      </c>
      <c r="H36" s="109">
        <v>200</v>
      </c>
      <c r="I36" s="4" t="s">
        <v>27</v>
      </c>
      <c r="J36" s="4" t="s">
        <v>72</v>
      </c>
      <c r="K36" s="4">
        <v>1</v>
      </c>
      <c r="L36" s="55">
        <v>800</v>
      </c>
      <c r="M36" s="4"/>
      <c r="N36" s="4"/>
      <c r="O36" s="4" t="s">
        <v>29</v>
      </c>
      <c r="P36" s="104" t="s">
        <v>123</v>
      </c>
      <c r="Q36" s="68" t="s">
        <v>299</v>
      </c>
      <c r="R36" s="38">
        <v>24</v>
      </c>
      <c r="S36" s="4" t="s">
        <v>124</v>
      </c>
      <c r="T36" s="4"/>
      <c r="U36" s="4"/>
      <c r="V36" s="4"/>
      <c r="W36" s="4" t="s">
        <v>77</v>
      </c>
      <c r="X36" s="197" t="s">
        <v>1846</v>
      </c>
      <c r="Y36" s="3" t="str">
        <f>VLOOKUP(X36,'[1]Region&amp;ASM'!$B$2:$E$14,2,0)</f>
        <v>NCR</v>
      </c>
      <c r="Z36" s="197" t="str">
        <f>VLOOKUP(X36,'[1]Region&amp;ASM'!$B$2:$D$14,3,0)</f>
        <v>Abhishek Srivastava</v>
      </c>
      <c r="AA36" s="197"/>
      <c r="AB36" s="197"/>
      <c r="AC36" s="197"/>
    </row>
    <row r="37" spans="1:29" ht="15.75" thickBot="1" x14ac:dyDescent="0.3">
      <c r="A37" s="2">
        <v>45090.022048611114</v>
      </c>
      <c r="B37" s="8">
        <v>45089</v>
      </c>
      <c r="C37" s="3" t="s">
        <v>24</v>
      </c>
      <c r="D37" s="3"/>
      <c r="E37" s="4">
        <v>38</v>
      </c>
      <c r="F37" s="4" t="s">
        <v>71</v>
      </c>
      <c r="G37" s="4">
        <v>919999038132</v>
      </c>
      <c r="H37" s="109">
        <v>200</v>
      </c>
      <c r="I37" s="4" t="s">
        <v>27</v>
      </c>
      <c r="J37" s="4" t="s">
        <v>72</v>
      </c>
      <c r="K37" s="4">
        <v>1</v>
      </c>
      <c r="L37" s="55">
        <v>800</v>
      </c>
      <c r="M37" s="4"/>
      <c r="N37" s="4"/>
      <c r="O37" s="4" t="s">
        <v>29</v>
      </c>
      <c r="P37" s="267" t="s">
        <v>2928</v>
      </c>
      <c r="Q37" s="104" t="s">
        <v>123</v>
      </c>
      <c r="R37" s="38">
        <v>24</v>
      </c>
      <c r="S37" s="4" t="s">
        <v>124</v>
      </c>
      <c r="T37" s="4"/>
      <c r="U37" s="4"/>
      <c r="V37" s="4"/>
      <c r="W37" s="4" t="s">
        <v>77</v>
      </c>
      <c r="X37" s="197" t="s">
        <v>1846</v>
      </c>
      <c r="Y37" s="3" t="str">
        <f>VLOOKUP(X37,'[1]Region&amp;ASM'!$B$2:$E$14,2,0)</f>
        <v>NCR</v>
      </c>
      <c r="Z37" s="197" t="str">
        <f>VLOOKUP(X37,'[1]Region&amp;ASM'!$B$2:$D$14,3,0)</f>
        <v>Abhishek Srivastava</v>
      </c>
      <c r="AA37" s="197"/>
      <c r="AB37" s="197"/>
      <c r="AC37" s="197"/>
    </row>
    <row r="38" spans="1:29" x14ac:dyDescent="0.25">
      <c r="A38" s="2">
        <v>45090.023206018515</v>
      </c>
      <c r="B38" s="8">
        <v>45089</v>
      </c>
      <c r="C38" s="3" t="s">
        <v>24</v>
      </c>
      <c r="D38" s="3"/>
      <c r="E38" s="4">
        <v>38</v>
      </c>
      <c r="F38" s="4" t="s">
        <v>71</v>
      </c>
      <c r="G38" s="4">
        <v>919999038132</v>
      </c>
      <c r="H38" s="109">
        <v>200</v>
      </c>
      <c r="I38" s="4" t="s">
        <v>92</v>
      </c>
      <c r="J38" s="4" t="s">
        <v>96</v>
      </c>
      <c r="K38" s="4">
        <v>1</v>
      </c>
      <c r="L38" s="55">
        <v>500</v>
      </c>
      <c r="M38" s="4"/>
      <c r="N38" s="4"/>
      <c r="O38" s="4" t="s">
        <v>29</v>
      </c>
      <c r="P38" s="104" t="s">
        <v>123</v>
      </c>
      <c r="Q38" s="104" t="s">
        <v>126</v>
      </c>
      <c r="R38" s="38">
        <v>15</v>
      </c>
      <c r="S38" s="4" t="s">
        <v>126</v>
      </c>
      <c r="T38" s="4"/>
      <c r="U38" s="4"/>
      <c r="V38" s="4"/>
      <c r="W38" s="4" t="s">
        <v>77</v>
      </c>
      <c r="X38" s="197" t="s">
        <v>1846</v>
      </c>
      <c r="Y38" s="3" t="str">
        <f>VLOOKUP(X38,'[1]Region&amp;ASM'!$B$2:$E$14,2,0)</f>
        <v>NCR</v>
      </c>
      <c r="Z38" s="197" t="str">
        <f>VLOOKUP(X38,'[1]Region&amp;ASM'!$B$2:$D$14,3,0)</f>
        <v>Abhishek Srivastava</v>
      </c>
      <c r="AA38" s="197"/>
      <c r="AB38" s="197"/>
      <c r="AC38" s="197"/>
    </row>
    <row r="39" spans="1:29" x14ac:dyDescent="0.25">
      <c r="A39" s="2">
        <v>45090.736215277779</v>
      </c>
      <c r="B39" s="8">
        <v>45090</v>
      </c>
      <c r="C39" s="3" t="s">
        <v>24</v>
      </c>
      <c r="D39" s="3"/>
      <c r="E39" s="4">
        <v>11</v>
      </c>
      <c r="F39" s="4" t="s">
        <v>33</v>
      </c>
      <c r="G39" s="4">
        <v>9625446093</v>
      </c>
      <c r="H39" s="109">
        <v>800</v>
      </c>
      <c r="I39" s="4" t="s">
        <v>34</v>
      </c>
      <c r="J39" s="4" t="s">
        <v>35</v>
      </c>
      <c r="K39" s="4"/>
      <c r="L39" s="55">
        <v>1200</v>
      </c>
      <c r="M39" s="4"/>
      <c r="N39" s="4"/>
      <c r="O39" s="4" t="s">
        <v>29</v>
      </c>
      <c r="P39" s="104" t="s">
        <v>37</v>
      </c>
      <c r="Q39" s="104" t="s">
        <v>127</v>
      </c>
      <c r="R39" s="38">
        <v>30</v>
      </c>
      <c r="S39" s="5" t="s">
        <v>127</v>
      </c>
      <c r="T39" s="4"/>
      <c r="U39" s="4"/>
      <c r="V39" s="4"/>
      <c r="W39" s="4" t="s">
        <v>68</v>
      </c>
      <c r="X39" s="197" t="s">
        <v>196</v>
      </c>
      <c r="Y39" s="3" t="str">
        <f>VLOOKUP(X39,'[1]Region&amp;ASM'!$B$2:$E$14,2,0)</f>
        <v>NCR</v>
      </c>
      <c r="Z39" s="197" t="str">
        <f>VLOOKUP(X39,'[1]Region&amp;ASM'!$B$2:$D$14,3,0)</f>
        <v>Abhishek Srivastava</v>
      </c>
      <c r="AA39" s="197"/>
      <c r="AB39" s="197"/>
      <c r="AC39" s="197"/>
    </row>
    <row r="40" spans="1:29" x14ac:dyDescent="0.25">
      <c r="A40" s="2">
        <v>45090.923194444447</v>
      </c>
      <c r="B40" s="8">
        <v>45090</v>
      </c>
      <c r="C40" s="3" t="s">
        <v>24</v>
      </c>
      <c r="D40" s="3"/>
      <c r="E40" s="4">
        <v>38</v>
      </c>
      <c r="F40" s="4" t="s">
        <v>71</v>
      </c>
      <c r="G40" s="4">
        <v>919999038132</v>
      </c>
      <c r="H40" s="109">
        <v>300</v>
      </c>
      <c r="I40" s="4" t="s">
        <v>92</v>
      </c>
      <c r="J40" s="4" t="s">
        <v>96</v>
      </c>
      <c r="K40" s="4"/>
      <c r="L40" s="55">
        <v>1000</v>
      </c>
      <c r="M40" s="4"/>
      <c r="N40" s="4"/>
      <c r="O40" s="4" t="s">
        <v>29</v>
      </c>
      <c r="P40" s="104" t="s">
        <v>73</v>
      </c>
      <c r="Q40" s="104" t="s">
        <v>128</v>
      </c>
      <c r="R40" s="38">
        <v>21</v>
      </c>
      <c r="S40" s="4" t="s">
        <v>129</v>
      </c>
      <c r="T40" s="4"/>
      <c r="U40" s="4"/>
      <c r="V40" s="4"/>
      <c r="W40" s="4" t="s">
        <v>77</v>
      </c>
      <c r="X40" s="197" t="s">
        <v>310</v>
      </c>
      <c r="Y40" s="3" t="str">
        <f>VLOOKUP(X40,'[1]Region&amp;ASM'!$B$2:$E$14,2,0)</f>
        <v>NCR</v>
      </c>
      <c r="Z40" s="197" t="str">
        <f>VLOOKUP(X40,'[1]Region&amp;ASM'!$B$2:$D$14,3,0)</f>
        <v>Abhishek Srivastava</v>
      </c>
      <c r="AA40" s="197"/>
      <c r="AB40" s="197"/>
      <c r="AC40" s="197"/>
    </row>
    <row r="41" spans="1:29" x14ac:dyDescent="0.25">
      <c r="A41" s="2">
        <v>45091.774548611109</v>
      </c>
      <c r="B41" s="8">
        <v>45091</v>
      </c>
      <c r="C41" s="3" t="s">
        <v>24</v>
      </c>
      <c r="D41" s="3"/>
      <c r="E41" s="4">
        <v>19</v>
      </c>
      <c r="F41" s="4" t="s">
        <v>43</v>
      </c>
      <c r="G41" s="4">
        <v>9818564936</v>
      </c>
      <c r="H41" s="109">
        <v>250</v>
      </c>
      <c r="I41" s="4" t="s">
        <v>44</v>
      </c>
      <c r="J41" s="4" t="s">
        <v>78</v>
      </c>
      <c r="K41" s="4"/>
      <c r="L41" s="55">
        <v>300</v>
      </c>
      <c r="M41" s="4"/>
      <c r="N41" s="4"/>
      <c r="O41" s="4" t="s">
        <v>29</v>
      </c>
      <c r="P41" s="104" t="s">
        <v>45</v>
      </c>
      <c r="Q41" s="113" t="s">
        <v>2343</v>
      </c>
      <c r="R41" s="38">
        <v>3.5</v>
      </c>
      <c r="S41" s="4" t="s">
        <v>130</v>
      </c>
      <c r="T41" s="4"/>
      <c r="U41" s="4"/>
      <c r="V41" s="4" t="s">
        <v>48</v>
      </c>
      <c r="W41" s="5" t="s">
        <v>49</v>
      </c>
      <c r="X41" s="197" t="s">
        <v>50</v>
      </c>
      <c r="Y41" s="3" t="str">
        <f>VLOOKUP(X41,'[1]Region&amp;ASM'!$B$2:$E$14,2,0)</f>
        <v>NCR</v>
      </c>
      <c r="Z41" s="197" t="str">
        <f>VLOOKUP(X41,'[1]Region&amp;ASM'!$B$2:$D$14,3,0)</f>
        <v>Abhishek Srivastava</v>
      </c>
      <c r="AA41" s="197"/>
      <c r="AB41" s="197"/>
      <c r="AC41" s="197"/>
    </row>
    <row r="42" spans="1:29" x14ac:dyDescent="0.25">
      <c r="A42" s="2">
        <v>45091.780509259261</v>
      </c>
      <c r="B42" s="8">
        <v>45091</v>
      </c>
      <c r="C42" s="3" t="s">
        <v>24</v>
      </c>
      <c r="D42" s="3"/>
      <c r="E42" s="4">
        <v>39</v>
      </c>
      <c r="F42" s="4" t="s">
        <v>83</v>
      </c>
      <c r="G42" s="4">
        <v>9911119343</v>
      </c>
      <c r="H42" s="109">
        <v>50</v>
      </c>
      <c r="I42" s="4" t="s">
        <v>54</v>
      </c>
      <c r="J42" s="4" t="s">
        <v>54</v>
      </c>
      <c r="K42" s="4"/>
      <c r="L42" s="55">
        <v>400</v>
      </c>
      <c r="M42" s="4"/>
      <c r="N42" s="4"/>
      <c r="O42" s="4" t="s">
        <v>29</v>
      </c>
      <c r="P42" s="104" t="s">
        <v>45</v>
      </c>
      <c r="Q42" s="104" t="s">
        <v>131</v>
      </c>
      <c r="R42" s="38">
        <v>12</v>
      </c>
      <c r="S42" s="4" t="s">
        <v>131</v>
      </c>
      <c r="T42" s="4"/>
      <c r="U42" s="4"/>
      <c r="V42" s="4" t="s">
        <v>48</v>
      </c>
      <c r="W42" s="5" t="s">
        <v>49</v>
      </c>
      <c r="X42" s="197" t="s">
        <v>50</v>
      </c>
      <c r="Y42" s="3" t="str">
        <f>VLOOKUP(X42,'[1]Region&amp;ASM'!$B$2:$E$14,2,0)</f>
        <v>NCR</v>
      </c>
      <c r="Z42" s="197" t="str">
        <f>VLOOKUP(X42,'[1]Region&amp;ASM'!$B$2:$D$14,3,0)</f>
        <v>Abhishek Srivastava</v>
      </c>
      <c r="AA42" s="197"/>
      <c r="AB42" s="197"/>
      <c r="AC42" s="197"/>
    </row>
    <row r="43" spans="1:29" x14ac:dyDescent="0.25">
      <c r="A43" s="2">
        <v>45091.933148148149</v>
      </c>
      <c r="B43" s="8">
        <v>45091</v>
      </c>
      <c r="C43" s="3" t="s">
        <v>24</v>
      </c>
      <c r="D43" s="3"/>
      <c r="E43" s="4">
        <v>38</v>
      </c>
      <c r="F43" s="4" t="s">
        <v>71</v>
      </c>
      <c r="G43" s="4">
        <v>919999038132</v>
      </c>
      <c r="H43" s="109">
        <v>200</v>
      </c>
      <c r="I43" s="4" t="s">
        <v>92</v>
      </c>
      <c r="J43" s="4" t="s">
        <v>72</v>
      </c>
      <c r="K43" s="4">
        <v>1</v>
      </c>
      <c r="L43" s="55">
        <v>1000</v>
      </c>
      <c r="M43" s="4"/>
      <c r="N43" s="4"/>
      <c r="O43" s="4" t="s">
        <v>29</v>
      </c>
      <c r="P43" s="104" t="s">
        <v>73</v>
      </c>
      <c r="Q43" s="104" t="s">
        <v>177</v>
      </c>
      <c r="R43" s="38">
        <v>24</v>
      </c>
      <c r="S43" s="4" t="s">
        <v>129</v>
      </c>
      <c r="T43" s="4"/>
      <c r="U43" s="4"/>
      <c r="V43" s="4"/>
      <c r="W43" s="4" t="s">
        <v>77</v>
      </c>
      <c r="X43" s="197" t="s">
        <v>310</v>
      </c>
      <c r="Y43" s="3" t="str">
        <f>VLOOKUP(X43,'[1]Region&amp;ASM'!$B$2:$E$14,2,0)</f>
        <v>NCR</v>
      </c>
      <c r="Z43" s="197" t="str">
        <f>VLOOKUP(X43,'[1]Region&amp;ASM'!$B$2:$D$14,3,0)</f>
        <v>Abhishek Srivastava</v>
      </c>
      <c r="AA43" s="197"/>
      <c r="AB43" s="197"/>
      <c r="AC43" s="197"/>
    </row>
    <row r="44" spans="1:29" x14ac:dyDescent="0.25">
      <c r="A44" s="2">
        <v>45092.85428240741</v>
      </c>
      <c r="B44" s="8">
        <v>45092</v>
      </c>
      <c r="C44" s="3" t="s">
        <v>24</v>
      </c>
      <c r="D44" s="3"/>
      <c r="E44" s="4">
        <v>11</v>
      </c>
      <c r="F44" s="4" t="s">
        <v>33</v>
      </c>
      <c r="G44" s="4">
        <v>9625446093</v>
      </c>
      <c r="H44" s="109">
        <v>200</v>
      </c>
      <c r="I44" s="4" t="s">
        <v>34</v>
      </c>
      <c r="J44" s="4" t="s">
        <v>35</v>
      </c>
      <c r="K44" s="4"/>
      <c r="L44" s="55">
        <v>800</v>
      </c>
      <c r="M44" s="4"/>
      <c r="N44" s="4"/>
      <c r="O44" s="4" t="s">
        <v>29</v>
      </c>
      <c r="P44" s="104" t="s">
        <v>132</v>
      </c>
      <c r="Q44" s="104" t="s">
        <v>2431</v>
      </c>
      <c r="R44" s="38">
        <v>20</v>
      </c>
      <c r="S44" s="4" t="s">
        <v>66</v>
      </c>
      <c r="T44" s="4"/>
      <c r="U44" s="4"/>
      <c r="V44" s="4"/>
      <c r="W44" s="4" t="s">
        <v>68</v>
      </c>
      <c r="X44" s="197" t="s">
        <v>196</v>
      </c>
      <c r="Y44" s="3" t="str">
        <f>VLOOKUP(X44,'[1]Region&amp;ASM'!$B$2:$E$14,2,0)</f>
        <v>NCR</v>
      </c>
      <c r="Z44" s="197" t="str">
        <f>VLOOKUP(X44,'[1]Region&amp;ASM'!$B$2:$D$14,3,0)</f>
        <v>Abhishek Srivastava</v>
      </c>
      <c r="AA44" s="197"/>
      <c r="AB44" s="197"/>
      <c r="AC44" s="197"/>
    </row>
    <row r="45" spans="1:29" ht="15.75" thickBot="1" x14ac:dyDescent="0.3">
      <c r="A45" s="2">
        <v>45093.007256944446</v>
      </c>
      <c r="B45" s="8">
        <v>45092</v>
      </c>
      <c r="C45" s="3" t="s">
        <v>24</v>
      </c>
      <c r="D45" s="3"/>
      <c r="E45" s="4">
        <v>38</v>
      </c>
      <c r="F45" s="4" t="s">
        <v>71</v>
      </c>
      <c r="G45" s="4" t="s">
        <v>133</v>
      </c>
      <c r="H45" s="109">
        <v>200</v>
      </c>
      <c r="I45" s="4" t="s">
        <v>92</v>
      </c>
      <c r="J45" s="4" t="s">
        <v>72</v>
      </c>
      <c r="K45" s="4">
        <v>1</v>
      </c>
      <c r="L45" s="55">
        <v>800</v>
      </c>
      <c r="M45" s="4"/>
      <c r="N45" s="4"/>
      <c r="O45" s="4" t="s">
        <v>29</v>
      </c>
      <c r="P45" s="104" t="s">
        <v>73</v>
      </c>
      <c r="Q45" s="68" t="s">
        <v>299</v>
      </c>
      <c r="R45" s="38">
        <v>20</v>
      </c>
      <c r="S45" s="4" t="s">
        <v>124</v>
      </c>
      <c r="T45" s="4"/>
      <c r="U45" s="4"/>
      <c r="V45" s="4"/>
      <c r="W45" s="4" t="s">
        <v>77</v>
      </c>
      <c r="X45" s="197" t="s">
        <v>1846</v>
      </c>
      <c r="Y45" s="3" t="str">
        <f>VLOOKUP(X45,'[1]Region&amp;ASM'!$B$2:$E$14,2,0)</f>
        <v>NCR</v>
      </c>
      <c r="Z45" s="197" t="str">
        <f>VLOOKUP(X45,'[1]Region&amp;ASM'!$B$2:$D$14,3,0)</f>
        <v>Abhishek Srivastava</v>
      </c>
      <c r="AA45" s="197"/>
      <c r="AB45" s="197"/>
      <c r="AC45" s="197"/>
    </row>
    <row r="46" spans="1:29" ht="15.75" thickBot="1" x14ac:dyDescent="0.3">
      <c r="A46" s="2">
        <v>45093.008136574077</v>
      </c>
      <c r="B46" s="8">
        <v>45092</v>
      </c>
      <c r="C46" s="3" t="s">
        <v>24</v>
      </c>
      <c r="D46" s="3"/>
      <c r="E46" s="4">
        <v>38</v>
      </c>
      <c r="F46" s="4" t="s">
        <v>71</v>
      </c>
      <c r="G46" s="4" t="s">
        <v>133</v>
      </c>
      <c r="H46" s="109">
        <v>300</v>
      </c>
      <c r="I46" s="4" t="s">
        <v>92</v>
      </c>
      <c r="J46" s="4" t="s">
        <v>72</v>
      </c>
      <c r="K46" s="4">
        <v>1</v>
      </c>
      <c r="L46" s="55">
        <v>800</v>
      </c>
      <c r="M46" s="4"/>
      <c r="N46" s="4"/>
      <c r="O46" s="4" t="s">
        <v>29</v>
      </c>
      <c r="P46" s="267" t="s">
        <v>2928</v>
      </c>
      <c r="Q46" s="104" t="s">
        <v>134</v>
      </c>
      <c r="R46" s="38">
        <v>20</v>
      </c>
      <c r="S46" s="4" t="s">
        <v>124</v>
      </c>
      <c r="T46" s="4"/>
      <c r="U46" s="4"/>
      <c r="V46" s="4"/>
      <c r="W46" s="4" t="s">
        <v>77</v>
      </c>
      <c r="X46" s="197" t="s">
        <v>1846</v>
      </c>
      <c r="Y46" s="3" t="str">
        <f>VLOOKUP(X46,'[1]Region&amp;ASM'!$B$2:$E$14,2,0)</f>
        <v>NCR</v>
      </c>
      <c r="Z46" s="197" t="str">
        <f>VLOOKUP(X46,'[1]Region&amp;ASM'!$B$2:$D$14,3,0)</f>
        <v>Abhishek Srivastava</v>
      </c>
      <c r="AA46" s="197"/>
      <c r="AB46" s="197"/>
      <c r="AC46" s="197"/>
    </row>
    <row r="47" spans="1:29" x14ac:dyDescent="0.25">
      <c r="A47" s="2">
        <v>45093.008993055555</v>
      </c>
      <c r="B47" s="8">
        <v>45092</v>
      </c>
      <c r="C47" s="3" t="s">
        <v>24</v>
      </c>
      <c r="D47" s="3"/>
      <c r="E47" s="4">
        <v>38</v>
      </c>
      <c r="F47" s="4" t="s">
        <v>71</v>
      </c>
      <c r="G47" s="4" t="s">
        <v>133</v>
      </c>
      <c r="H47" s="109">
        <v>200</v>
      </c>
      <c r="I47" s="4" t="s">
        <v>27</v>
      </c>
      <c r="J47" s="4" t="s">
        <v>135</v>
      </c>
      <c r="K47" s="4">
        <v>1</v>
      </c>
      <c r="L47" s="55">
        <v>800</v>
      </c>
      <c r="M47" s="4"/>
      <c r="N47" s="4"/>
      <c r="O47" s="4" t="s">
        <v>29</v>
      </c>
      <c r="P47" s="104" t="s">
        <v>73</v>
      </c>
      <c r="Q47" s="68" t="s">
        <v>299</v>
      </c>
      <c r="R47" s="38">
        <v>20</v>
      </c>
      <c r="S47" s="4" t="s">
        <v>124</v>
      </c>
      <c r="T47" s="4"/>
      <c r="U47" s="4"/>
      <c r="V47" s="4"/>
      <c r="W47" s="4" t="s">
        <v>77</v>
      </c>
      <c r="X47" s="197" t="s">
        <v>1846</v>
      </c>
      <c r="Y47" s="3" t="str">
        <f>VLOOKUP(X47,'[1]Region&amp;ASM'!$B$2:$E$14,2,0)</f>
        <v>NCR</v>
      </c>
      <c r="Z47" s="197" t="str">
        <f>VLOOKUP(X47,'[1]Region&amp;ASM'!$B$2:$D$14,3,0)</f>
        <v>Abhishek Srivastava</v>
      </c>
      <c r="AA47" s="197"/>
      <c r="AB47" s="197"/>
      <c r="AC47" s="197"/>
    </row>
    <row r="48" spans="1:29" x14ac:dyDescent="0.25">
      <c r="A48" s="2">
        <v>45093.857569444444</v>
      </c>
      <c r="B48" s="8">
        <v>45093</v>
      </c>
      <c r="C48" s="3" t="s">
        <v>24</v>
      </c>
      <c r="D48" s="3"/>
      <c r="E48" s="4">
        <v>38</v>
      </c>
      <c r="F48" s="4" t="s">
        <v>71</v>
      </c>
      <c r="G48" s="4">
        <v>919999038132</v>
      </c>
      <c r="H48" s="109">
        <v>200</v>
      </c>
      <c r="I48" s="4" t="s">
        <v>92</v>
      </c>
      <c r="J48" s="4" t="s">
        <v>96</v>
      </c>
      <c r="K48" s="4">
        <v>1</v>
      </c>
      <c r="L48" s="55">
        <v>900</v>
      </c>
      <c r="M48" s="4"/>
      <c r="N48" s="4"/>
      <c r="O48" s="4" t="s">
        <v>29</v>
      </c>
      <c r="P48" s="104" t="s">
        <v>73</v>
      </c>
      <c r="Q48" s="104" t="s">
        <v>177</v>
      </c>
      <c r="R48" s="38">
        <v>20</v>
      </c>
      <c r="S48" s="4" t="s">
        <v>97</v>
      </c>
      <c r="T48" s="4"/>
      <c r="U48" s="4"/>
      <c r="V48" s="4"/>
      <c r="W48" s="4" t="s">
        <v>77</v>
      </c>
      <c r="X48" s="197" t="s">
        <v>310</v>
      </c>
      <c r="Y48" s="3" t="str">
        <f>VLOOKUP(X48,'[1]Region&amp;ASM'!$B$2:$E$14,2,0)</f>
        <v>NCR</v>
      </c>
      <c r="Z48" s="197" t="str">
        <f>VLOOKUP(X48,'[1]Region&amp;ASM'!$B$2:$D$14,3,0)</f>
        <v>Abhishek Srivastava</v>
      </c>
      <c r="AA48" s="197"/>
      <c r="AB48" s="197"/>
      <c r="AC48" s="197"/>
    </row>
    <row r="49" spans="1:29" x14ac:dyDescent="0.25">
      <c r="A49" s="2">
        <v>45093.860127314816</v>
      </c>
      <c r="B49" s="8">
        <v>45093</v>
      </c>
      <c r="C49" s="3" t="s">
        <v>24</v>
      </c>
      <c r="D49" s="3"/>
      <c r="E49" s="4">
        <v>38</v>
      </c>
      <c r="F49" s="4" t="s">
        <v>71</v>
      </c>
      <c r="G49" s="4">
        <v>919999038132</v>
      </c>
      <c r="H49" s="109">
        <v>300</v>
      </c>
      <c r="I49" s="4" t="s">
        <v>92</v>
      </c>
      <c r="J49" s="4" t="s">
        <v>96</v>
      </c>
      <c r="K49" s="4">
        <v>1</v>
      </c>
      <c r="L49" s="55">
        <v>600</v>
      </c>
      <c r="M49" s="4"/>
      <c r="N49" s="4"/>
      <c r="O49" s="4" t="s">
        <v>29</v>
      </c>
      <c r="P49" s="104" t="s">
        <v>73</v>
      </c>
      <c r="Q49" s="104" t="s">
        <v>136</v>
      </c>
      <c r="R49" s="38">
        <v>15</v>
      </c>
      <c r="S49" s="4" t="s">
        <v>94</v>
      </c>
      <c r="T49" s="4"/>
      <c r="U49" s="4"/>
      <c r="V49" s="4"/>
      <c r="W49" s="4" t="s">
        <v>77</v>
      </c>
      <c r="X49" s="197" t="s">
        <v>310</v>
      </c>
      <c r="Y49" s="3" t="str">
        <f>VLOOKUP(X49,'[1]Region&amp;ASM'!$B$2:$E$14,2,0)</f>
        <v>NCR</v>
      </c>
      <c r="Z49" s="197" t="str">
        <f>VLOOKUP(X49,'[1]Region&amp;ASM'!$B$2:$D$14,3,0)</f>
        <v>Abhishek Srivastava</v>
      </c>
      <c r="AA49" s="197"/>
      <c r="AB49" s="197"/>
      <c r="AC49" s="197"/>
    </row>
    <row r="50" spans="1:29" x14ac:dyDescent="0.25">
      <c r="A50" s="2">
        <v>45093.886805555558</v>
      </c>
      <c r="B50" s="8">
        <v>45093</v>
      </c>
      <c r="C50" s="3" t="s">
        <v>24</v>
      </c>
      <c r="D50" s="3"/>
      <c r="E50" s="4">
        <v>19</v>
      </c>
      <c r="F50" s="4" t="s">
        <v>43</v>
      </c>
      <c r="G50" s="4">
        <v>9215617027</v>
      </c>
      <c r="H50" s="109">
        <v>50</v>
      </c>
      <c r="I50" s="4" t="s">
        <v>44</v>
      </c>
      <c r="J50" s="4" t="s">
        <v>78</v>
      </c>
      <c r="K50" s="4"/>
      <c r="L50" s="55">
        <v>300</v>
      </c>
      <c r="M50" s="4"/>
      <c r="N50" s="4"/>
      <c r="O50" s="4" t="s">
        <v>29</v>
      </c>
      <c r="P50" s="104" t="s">
        <v>45</v>
      </c>
      <c r="Q50" s="104" t="s">
        <v>137</v>
      </c>
      <c r="R50" s="38">
        <v>5</v>
      </c>
      <c r="S50" s="4" t="s">
        <v>137</v>
      </c>
      <c r="T50" s="4"/>
      <c r="U50" s="4"/>
      <c r="V50" s="4" t="s">
        <v>48</v>
      </c>
      <c r="W50" s="5" t="s">
        <v>49</v>
      </c>
      <c r="X50" s="197" t="s">
        <v>50</v>
      </c>
      <c r="Y50" s="3" t="str">
        <f>VLOOKUP(X50,'[1]Region&amp;ASM'!$B$2:$E$14,2,0)</f>
        <v>NCR</v>
      </c>
      <c r="Z50" s="197" t="str">
        <f>VLOOKUP(X50,'[1]Region&amp;ASM'!$B$2:$D$14,3,0)</f>
        <v>Abhishek Srivastava</v>
      </c>
      <c r="AA50" s="197"/>
      <c r="AB50" s="197"/>
      <c r="AC50" s="197"/>
    </row>
    <row r="51" spans="1:29" x14ac:dyDescent="0.25">
      <c r="A51" s="2">
        <v>45093.889050925929</v>
      </c>
      <c r="B51" s="8">
        <v>45093</v>
      </c>
      <c r="C51" s="3" t="s">
        <v>24</v>
      </c>
      <c r="D51" s="3"/>
      <c r="E51" s="4">
        <v>19</v>
      </c>
      <c r="F51" s="4" t="s">
        <v>43</v>
      </c>
      <c r="G51" s="4">
        <v>9215617027</v>
      </c>
      <c r="H51" s="109">
        <v>50</v>
      </c>
      <c r="I51" s="4" t="s">
        <v>44</v>
      </c>
      <c r="J51" s="4" t="s">
        <v>44</v>
      </c>
      <c r="K51" s="4"/>
      <c r="L51" s="55">
        <v>300</v>
      </c>
      <c r="M51" s="4"/>
      <c r="N51" s="4"/>
      <c r="O51" s="4" t="s">
        <v>29</v>
      </c>
      <c r="P51" s="104" t="s">
        <v>45</v>
      </c>
      <c r="Q51" s="104" t="s">
        <v>86</v>
      </c>
      <c r="R51" s="38">
        <v>6</v>
      </c>
      <c r="S51" s="4" t="s">
        <v>87</v>
      </c>
      <c r="T51" s="4"/>
      <c r="U51" s="4"/>
      <c r="V51" s="4" t="s">
        <v>48</v>
      </c>
      <c r="W51" s="5" t="s">
        <v>49</v>
      </c>
      <c r="X51" s="197" t="s">
        <v>50</v>
      </c>
      <c r="Y51" s="3" t="str">
        <f>VLOOKUP(X51,'[1]Region&amp;ASM'!$B$2:$E$14,2,0)</f>
        <v>NCR</v>
      </c>
      <c r="Z51" s="197" t="str">
        <f>VLOOKUP(X51,'[1]Region&amp;ASM'!$B$2:$D$14,3,0)</f>
        <v>Abhishek Srivastava</v>
      </c>
      <c r="AA51" s="197"/>
      <c r="AB51" s="197"/>
      <c r="AC51" s="197"/>
    </row>
    <row r="52" spans="1:29" x14ac:dyDescent="0.25">
      <c r="A52" s="2">
        <v>45094.868993055556</v>
      </c>
      <c r="B52" s="8">
        <v>45094</v>
      </c>
      <c r="C52" s="3" t="s">
        <v>24</v>
      </c>
      <c r="D52" s="3"/>
      <c r="E52" s="4">
        <v>11</v>
      </c>
      <c r="F52" s="4" t="s">
        <v>33</v>
      </c>
      <c r="G52" s="4">
        <v>9625446093</v>
      </c>
      <c r="H52" s="109">
        <v>200</v>
      </c>
      <c r="I52" s="4" t="s">
        <v>34</v>
      </c>
      <c r="J52" s="4" t="s">
        <v>35</v>
      </c>
      <c r="K52" s="4"/>
      <c r="L52" s="55">
        <v>700</v>
      </c>
      <c r="M52" s="4"/>
      <c r="N52" s="4"/>
      <c r="O52" s="4" t="s">
        <v>29</v>
      </c>
      <c r="P52" s="104" t="s">
        <v>37</v>
      </c>
      <c r="Q52" s="104" t="s">
        <v>138</v>
      </c>
      <c r="R52" s="38">
        <v>14</v>
      </c>
      <c r="S52" s="4" t="s">
        <v>138</v>
      </c>
      <c r="T52" s="4"/>
      <c r="U52" s="4"/>
      <c r="V52" s="4"/>
      <c r="W52" s="4" t="s">
        <v>68</v>
      </c>
      <c r="X52" s="197" t="s">
        <v>196</v>
      </c>
      <c r="Y52" s="3" t="str">
        <f>VLOOKUP(X52,'[1]Region&amp;ASM'!$B$2:$E$14,2,0)</f>
        <v>NCR</v>
      </c>
      <c r="Z52" s="197" t="str">
        <f>VLOOKUP(X52,'[1]Region&amp;ASM'!$B$2:$D$14,3,0)</f>
        <v>Abhishek Srivastava</v>
      </c>
      <c r="AA52" s="197"/>
      <c r="AB52" s="197"/>
      <c r="AC52" s="197"/>
    </row>
    <row r="53" spans="1:29" x14ac:dyDescent="0.25">
      <c r="A53" s="2">
        <v>45094.870196759257</v>
      </c>
      <c r="B53" s="8">
        <v>45094</v>
      </c>
      <c r="C53" s="3" t="s">
        <v>24</v>
      </c>
      <c r="D53" s="3"/>
      <c r="E53" s="4">
        <v>11</v>
      </c>
      <c r="F53" s="4" t="s">
        <v>33</v>
      </c>
      <c r="G53" s="4">
        <v>9625446093</v>
      </c>
      <c r="H53" s="109">
        <v>450</v>
      </c>
      <c r="I53" s="4" t="s">
        <v>34</v>
      </c>
      <c r="J53" s="4" t="s">
        <v>35</v>
      </c>
      <c r="K53" s="4"/>
      <c r="L53" s="55">
        <v>650</v>
      </c>
      <c r="M53" s="4"/>
      <c r="N53" s="4"/>
      <c r="O53" s="4" t="s">
        <v>29</v>
      </c>
      <c r="P53" s="104" t="s">
        <v>37</v>
      </c>
      <c r="Q53" s="104" t="s">
        <v>139</v>
      </c>
      <c r="R53" s="38">
        <v>13</v>
      </c>
      <c r="S53" s="4" t="s">
        <v>139</v>
      </c>
      <c r="T53" s="4"/>
      <c r="U53" s="4"/>
      <c r="V53" s="4"/>
      <c r="W53" s="4" t="s">
        <v>68</v>
      </c>
      <c r="X53" s="197" t="s">
        <v>196</v>
      </c>
      <c r="Y53" s="3" t="str">
        <f>VLOOKUP(X53,'[1]Region&amp;ASM'!$B$2:$E$14,2,0)</f>
        <v>NCR</v>
      </c>
      <c r="Z53" s="197" t="str">
        <f>VLOOKUP(X53,'[1]Region&amp;ASM'!$B$2:$D$14,3,0)</f>
        <v>Abhishek Srivastava</v>
      </c>
      <c r="AA53" s="197"/>
      <c r="AB53" s="197"/>
      <c r="AC53" s="197"/>
    </row>
    <row r="54" spans="1:29" x14ac:dyDescent="0.25">
      <c r="A54" s="2">
        <v>45094.87127314815</v>
      </c>
      <c r="B54" s="8">
        <v>45094</v>
      </c>
      <c r="C54" s="3" t="s">
        <v>24</v>
      </c>
      <c r="D54" s="3"/>
      <c r="E54" s="4">
        <v>11</v>
      </c>
      <c r="F54" s="4" t="s">
        <v>33</v>
      </c>
      <c r="G54" s="4">
        <v>9625446093</v>
      </c>
      <c r="H54" s="109">
        <v>600</v>
      </c>
      <c r="I54" s="4" t="s">
        <v>34</v>
      </c>
      <c r="J54" s="4" t="s">
        <v>35</v>
      </c>
      <c r="K54" s="4"/>
      <c r="L54" s="55">
        <v>600</v>
      </c>
      <c r="M54" s="4"/>
      <c r="N54" s="4"/>
      <c r="O54" s="4" t="s">
        <v>29</v>
      </c>
      <c r="P54" s="104" t="s">
        <v>37</v>
      </c>
      <c r="Q54" s="104" t="s">
        <v>118</v>
      </c>
      <c r="R54" s="38">
        <v>12</v>
      </c>
      <c r="S54" s="5" t="s">
        <v>118</v>
      </c>
      <c r="T54" s="4"/>
      <c r="U54" s="4"/>
      <c r="V54" s="4"/>
      <c r="W54" s="4" t="s">
        <v>68</v>
      </c>
      <c r="X54" s="197" t="s">
        <v>196</v>
      </c>
      <c r="Y54" s="3" t="str">
        <f>VLOOKUP(X54,'[1]Region&amp;ASM'!$B$2:$E$14,2,0)</f>
        <v>NCR</v>
      </c>
      <c r="Z54" s="197" t="str">
        <f>VLOOKUP(X54,'[1]Region&amp;ASM'!$B$2:$D$14,3,0)</f>
        <v>Abhishek Srivastava</v>
      </c>
      <c r="AA54" s="197"/>
      <c r="AB54" s="197"/>
      <c r="AC54" s="197"/>
    </row>
    <row r="55" spans="1:29" x14ac:dyDescent="0.25">
      <c r="A55" s="2">
        <v>45095.890289351853</v>
      </c>
      <c r="B55" s="8">
        <v>45095</v>
      </c>
      <c r="C55" s="3" t="s">
        <v>24</v>
      </c>
      <c r="D55" s="3"/>
      <c r="E55" s="4">
        <v>38</v>
      </c>
      <c r="F55" s="4" t="s">
        <v>71</v>
      </c>
      <c r="G55" s="4" t="s">
        <v>133</v>
      </c>
      <c r="H55" s="109">
        <v>200</v>
      </c>
      <c r="I55" s="4" t="s">
        <v>92</v>
      </c>
      <c r="J55" s="4" t="s">
        <v>96</v>
      </c>
      <c r="K55" s="4">
        <v>1</v>
      </c>
      <c r="L55" s="55">
        <v>800</v>
      </c>
      <c r="M55" s="4"/>
      <c r="N55" s="4"/>
      <c r="O55" s="4" t="s">
        <v>29</v>
      </c>
      <c r="P55" s="104" t="s">
        <v>73</v>
      </c>
      <c r="Q55" s="68" t="s">
        <v>299</v>
      </c>
      <c r="R55" s="38">
        <v>22</v>
      </c>
      <c r="S55" s="4" t="s">
        <v>94</v>
      </c>
      <c r="T55" s="4"/>
      <c r="U55" s="4"/>
      <c r="V55" s="4"/>
      <c r="W55" s="4" t="s">
        <v>77</v>
      </c>
      <c r="X55" s="197" t="s">
        <v>310</v>
      </c>
      <c r="Y55" s="3" t="str">
        <f>VLOOKUP(X55,'[1]Region&amp;ASM'!$B$2:$E$14,2,0)</f>
        <v>NCR</v>
      </c>
      <c r="Z55" s="197" t="str">
        <f>VLOOKUP(X55,'[1]Region&amp;ASM'!$B$2:$D$14,3,0)</f>
        <v>Abhishek Srivastava</v>
      </c>
      <c r="AA55" s="197"/>
      <c r="AB55" s="197"/>
      <c r="AC55" s="197"/>
    </row>
    <row r="56" spans="1:29" x14ac:dyDescent="0.25">
      <c r="A56" s="2">
        <v>45095.89199074074</v>
      </c>
      <c r="B56" s="8">
        <v>45095</v>
      </c>
      <c r="C56" s="3" t="s">
        <v>24</v>
      </c>
      <c r="D56" s="3"/>
      <c r="E56" s="4">
        <v>38</v>
      </c>
      <c r="F56" s="4" t="s">
        <v>71</v>
      </c>
      <c r="G56" s="4" t="s">
        <v>133</v>
      </c>
      <c r="H56" s="109">
        <v>300</v>
      </c>
      <c r="I56" s="4" t="s">
        <v>92</v>
      </c>
      <c r="J56" s="4" t="s">
        <v>72</v>
      </c>
      <c r="K56" s="4">
        <v>1</v>
      </c>
      <c r="L56" s="55">
        <v>1500</v>
      </c>
      <c r="M56" s="4"/>
      <c r="N56" s="4"/>
      <c r="O56" s="4" t="s">
        <v>29</v>
      </c>
      <c r="P56" s="104" t="s">
        <v>73</v>
      </c>
      <c r="Q56" s="104" t="s">
        <v>140</v>
      </c>
      <c r="R56" s="38">
        <v>40</v>
      </c>
      <c r="S56" s="4" t="s">
        <v>129</v>
      </c>
      <c r="T56" s="4"/>
      <c r="U56" s="4"/>
      <c r="V56" s="4"/>
      <c r="W56" s="4" t="s">
        <v>77</v>
      </c>
      <c r="X56" s="197" t="s">
        <v>310</v>
      </c>
      <c r="Y56" s="3" t="str">
        <f>VLOOKUP(X56,'[1]Region&amp;ASM'!$B$2:$E$14,2,0)</f>
        <v>NCR</v>
      </c>
      <c r="Z56" s="197" t="str">
        <f>VLOOKUP(X56,'[1]Region&amp;ASM'!$B$2:$D$14,3,0)</f>
        <v>Abhishek Srivastava</v>
      </c>
      <c r="AA56" s="197"/>
      <c r="AB56" s="197"/>
      <c r="AC56" s="197"/>
    </row>
    <row r="57" spans="1:29" x14ac:dyDescent="0.25">
      <c r="A57" s="2">
        <v>45096.811539351853</v>
      </c>
      <c r="B57" s="8">
        <v>45096</v>
      </c>
      <c r="C57" s="3" t="s">
        <v>24</v>
      </c>
      <c r="D57" s="3"/>
      <c r="E57" s="4">
        <v>11</v>
      </c>
      <c r="F57" s="4" t="s">
        <v>33</v>
      </c>
      <c r="G57" s="4">
        <v>9625446093</v>
      </c>
      <c r="H57" s="109">
        <v>320</v>
      </c>
      <c r="I57" s="4" t="s">
        <v>34</v>
      </c>
      <c r="J57" s="4" t="s">
        <v>35</v>
      </c>
      <c r="K57" s="4"/>
      <c r="L57" s="55">
        <v>700</v>
      </c>
      <c r="M57" s="4"/>
      <c r="N57" s="4"/>
      <c r="O57" s="4" t="s">
        <v>29</v>
      </c>
      <c r="P57" s="104" t="s">
        <v>37</v>
      </c>
      <c r="Q57" s="104" t="s">
        <v>141</v>
      </c>
      <c r="R57" s="38">
        <v>13</v>
      </c>
      <c r="S57" s="4" t="s">
        <v>141</v>
      </c>
      <c r="T57" s="4"/>
      <c r="U57" s="4"/>
      <c r="V57" s="4"/>
      <c r="W57" s="4" t="s">
        <v>68</v>
      </c>
      <c r="X57" s="197" t="s">
        <v>196</v>
      </c>
      <c r="Y57" s="3" t="str">
        <f>VLOOKUP(X57,'[1]Region&amp;ASM'!$B$2:$E$14,2,0)</f>
        <v>NCR</v>
      </c>
      <c r="Z57" s="197" t="str">
        <f>VLOOKUP(X57,'[1]Region&amp;ASM'!$B$2:$D$14,3,0)</f>
        <v>Abhishek Srivastava</v>
      </c>
      <c r="AA57" s="197"/>
      <c r="AB57" s="197"/>
      <c r="AC57" s="197"/>
    </row>
    <row r="58" spans="1:29" x14ac:dyDescent="0.25">
      <c r="A58" s="2">
        <v>45096.813472222224</v>
      </c>
      <c r="B58" s="8">
        <v>45096</v>
      </c>
      <c r="C58" s="3" t="s">
        <v>24</v>
      </c>
      <c r="D58" s="3"/>
      <c r="E58" s="4">
        <v>11</v>
      </c>
      <c r="F58" s="4" t="s">
        <v>33</v>
      </c>
      <c r="G58" s="4">
        <v>9625446093</v>
      </c>
      <c r="H58" s="109">
        <v>200</v>
      </c>
      <c r="I58" s="4" t="s">
        <v>34</v>
      </c>
      <c r="J58" s="4" t="s">
        <v>35</v>
      </c>
      <c r="K58" s="4"/>
      <c r="L58" s="55">
        <v>500</v>
      </c>
      <c r="M58" s="4"/>
      <c r="N58" s="4"/>
      <c r="O58" s="4" t="s">
        <v>29</v>
      </c>
      <c r="P58" s="104" t="s">
        <v>37</v>
      </c>
      <c r="Q58" s="104" t="s">
        <v>142</v>
      </c>
      <c r="R58" s="38">
        <v>10</v>
      </c>
      <c r="S58" s="4" t="s">
        <v>40</v>
      </c>
      <c r="T58" s="4"/>
      <c r="U58" s="4"/>
      <c r="V58" s="4"/>
      <c r="W58" s="4" t="s">
        <v>68</v>
      </c>
      <c r="X58" s="197" t="s">
        <v>196</v>
      </c>
      <c r="Y58" s="3" t="str">
        <f>VLOOKUP(X58,'[1]Region&amp;ASM'!$B$2:$E$14,2,0)</f>
        <v>NCR</v>
      </c>
      <c r="Z58" s="197" t="str">
        <f>VLOOKUP(X58,'[1]Region&amp;ASM'!$B$2:$D$14,3,0)</f>
        <v>Abhishek Srivastava</v>
      </c>
      <c r="AA58" s="197"/>
      <c r="AB58" s="197"/>
      <c r="AC58" s="197"/>
    </row>
    <row r="59" spans="1:29" x14ac:dyDescent="0.25">
      <c r="A59" s="2">
        <v>45096.872673611113</v>
      </c>
      <c r="B59" s="8">
        <v>45096</v>
      </c>
      <c r="C59" s="3" t="s">
        <v>24</v>
      </c>
      <c r="D59" s="3"/>
      <c r="E59" s="4">
        <v>38</v>
      </c>
      <c r="F59" s="4" t="s">
        <v>71</v>
      </c>
      <c r="G59" s="4" t="s">
        <v>143</v>
      </c>
      <c r="H59" s="109">
        <v>100</v>
      </c>
      <c r="I59" s="4" t="s">
        <v>92</v>
      </c>
      <c r="J59" s="4" t="s">
        <v>72</v>
      </c>
      <c r="K59" s="4">
        <v>1</v>
      </c>
      <c r="L59" s="55">
        <v>1000</v>
      </c>
      <c r="M59" s="4"/>
      <c r="N59" s="4"/>
      <c r="O59" s="4" t="s">
        <v>29</v>
      </c>
      <c r="P59" s="104" t="s">
        <v>73</v>
      </c>
      <c r="Q59" s="104" t="s">
        <v>31</v>
      </c>
      <c r="R59" s="38">
        <v>22</v>
      </c>
      <c r="S59" s="4" t="s">
        <v>129</v>
      </c>
      <c r="T59" s="4"/>
      <c r="U59" s="4"/>
      <c r="V59" s="4"/>
      <c r="W59" s="4" t="s">
        <v>77</v>
      </c>
      <c r="X59" s="197" t="s">
        <v>310</v>
      </c>
      <c r="Y59" s="3" t="str">
        <f>VLOOKUP(X59,'[1]Region&amp;ASM'!$B$2:$E$14,2,0)</f>
        <v>NCR</v>
      </c>
      <c r="Z59" s="197" t="str">
        <f>VLOOKUP(X59,'[1]Region&amp;ASM'!$B$2:$D$14,3,0)</f>
        <v>Abhishek Srivastava</v>
      </c>
      <c r="AA59" s="197"/>
      <c r="AB59" s="197"/>
      <c r="AC59" s="197"/>
    </row>
    <row r="60" spans="1:29" x14ac:dyDescent="0.25">
      <c r="A60" s="2">
        <v>45096.873854166668</v>
      </c>
      <c r="B60" s="8">
        <v>45096</v>
      </c>
      <c r="C60" s="3" t="s">
        <v>24</v>
      </c>
      <c r="D60" s="3"/>
      <c r="E60" s="4">
        <v>38</v>
      </c>
      <c r="F60" s="4" t="s">
        <v>71</v>
      </c>
      <c r="G60" s="4">
        <v>200</v>
      </c>
      <c r="H60" s="109">
        <v>200</v>
      </c>
      <c r="I60" s="4" t="s">
        <v>92</v>
      </c>
      <c r="J60" s="4" t="s">
        <v>96</v>
      </c>
      <c r="K60" s="4">
        <v>1</v>
      </c>
      <c r="L60" s="55">
        <v>500</v>
      </c>
      <c r="M60" s="4"/>
      <c r="N60" s="4"/>
      <c r="O60" s="4" t="s">
        <v>29</v>
      </c>
      <c r="P60" s="104" t="s">
        <v>73</v>
      </c>
      <c r="Q60" s="104" t="s">
        <v>144</v>
      </c>
      <c r="R60" s="38">
        <v>11</v>
      </c>
      <c r="S60" s="4" t="s">
        <v>94</v>
      </c>
      <c r="T60" s="4"/>
      <c r="U60" s="4"/>
      <c r="V60" s="4"/>
      <c r="W60" s="4" t="s">
        <v>77</v>
      </c>
      <c r="X60" s="197" t="s">
        <v>310</v>
      </c>
      <c r="Y60" s="3" t="str">
        <f>VLOOKUP(X60,'[1]Region&amp;ASM'!$B$2:$E$14,2,0)</f>
        <v>NCR</v>
      </c>
      <c r="Z60" s="197" t="str">
        <f>VLOOKUP(X60,'[1]Region&amp;ASM'!$B$2:$D$14,3,0)</f>
        <v>Abhishek Srivastava</v>
      </c>
      <c r="AA60" s="197"/>
      <c r="AB60" s="197"/>
      <c r="AC60" s="197"/>
    </row>
    <row r="61" spans="1:29" ht="15.75" thickBot="1" x14ac:dyDescent="0.3">
      <c r="A61" s="2">
        <v>45098.575162037036</v>
      </c>
      <c r="B61" s="8">
        <v>45097</v>
      </c>
      <c r="C61" s="3" t="s">
        <v>24</v>
      </c>
      <c r="D61" s="3"/>
      <c r="E61" s="4">
        <v>38</v>
      </c>
      <c r="F61" s="4" t="s">
        <v>105</v>
      </c>
      <c r="G61" s="4">
        <v>9205133965</v>
      </c>
      <c r="H61" s="109">
        <v>10</v>
      </c>
      <c r="I61" s="4" t="s">
        <v>145</v>
      </c>
      <c r="J61" s="4" t="s">
        <v>146</v>
      </c>
      <c r="K61" s="4">
        <v>800</v>
      </c>
      <c r="L61" s="55">
        <v>800</v>
      </c>
      <c r="M61" s="4"/>
      <c r="N61" s="4"/>
      <c r="O61" s="4" t="s">
        <v>29</v>
      </c>
      <c r="P61" s="104" t="s">
        <v>73</v>
      </c>
      <c r="Q61" s="68" t="s">
        <v>299</v>
      </c>
      <c r="R61" s="38">
        <v>21</v>
      </c>
      <c r="S61" s="4" t="s">
        <v>124</v>
      </c>
      <c r="T61" s="4"/>
      <c r="U61" s="4"/>
      <c r="V61" s="4"/>
      <c r="W61" s="5" t="s">
        <v>111</v>
      </c>
      <c r="X61" s="197" t="s">
        <v>1846</v>
      </c>
      <c r="Y61" s="3" t="str">
        <f>VLOOKUP(X61,'[1]Region&amp;ASM'!$B$2:$E$14,2,0)</f>
        <v>NCR</v>
      </c>
      <c r="Z61" s="197" t="str">
        <f>VLOOKUP(X61,'[1]Region&amp;ASM'!$B$2:$D$14,3,0)</f>
        <v>Abhishek Srivastava</v>
      </c>
      <c r="AA61" s="197"/>
      <c r="AB61" s="197"/>
      <c r="AC61" s="197"/>
    </row>
    <row r="62" spans="1:29" ht="15.75" thickBot="1" x14ac:dyDescent="0.3">
      <c r="A62" s="2">
        <v>45098.576261574075</v>
      </c>
      <c r="B62" s="8">
        <v>45097</v>
      </c>
      <c r="C62" s="3" t="s">
        <v>24</v>
      </c>
      <c r="D62" s="3"/>
      <c r="E62" s="4">
        <v>39</v>
      </c>
      <c r="F62" s="4" t="s">
        <v>105</v>
      </c>
      <c r="G62" s="4">
        <v>9205133965</v>
      </c>
      <c r="H62" s="109">
        <v>20</v>
      </c>
      <c r="I62" s="4" t="s">
        <v>147</v>
      </c>
      <c r="J62" s="4" t="s">
        <v>148</v>
      </c>
      <c r="K62" s="4">
        <v>500</v>
      </c>
      <c r="L62" s="55">
        <v>500</v>
      </c>
      <c r="M62" s="4"/>
      <c r="N62" s="4"/>
      <c r="O62" s="4" t="s">
        <v>29</v>
      </c>
      <c r="P62" s="267" t="s">
        <v>2928</v>
      </c>
      <c r="Q62" s="104" t="s">
        <v>149</v>
      </c>
      <c r="R62" s="38">
        <v>5</v>
      </c>
      <c r="S62" s="4" t="s">
        <v>150</v>
      </c>
      <c r="T62" s="4"/>
      <c r="U62" s="4"/>
      <c r="V62" s="4"/>
      <c r="W62" s="5" t="s">
        <v>111</v>
      </c>
      <c r="X62" s="197" t="s">
        <v>1846</v>
      </c>
      <c r="Y62" s="3" t="str">
        <f>VLOOKUP(X62,'[1]Region&amp;ASM'!$B$2:$E$14,2,0)</f>
        <v>NCR</v>
      </c>
      <c r="Z62" s="197" t="str">
        <f>VLOOKUP(X62,'[1]Region&amp;ASM'!$B$2:$D$14,3,0)</f>
        <v>Abhishek Srivastava</v>
      </c>
      <c r="AA62" s="197"/>
      <c r="AB62" s="197"/>
      <c r="AC62" s="197"/>
    </row>
    <row r="63" spans="1:29" x14ac:dyDescent="0.25">
      <c r="A63" s="2">
        <v>45098.636608796296</v>
      </c>
      <c r="B63" s="8">
        <v>45097</v>
      </c>
      <c r="C63" s="3" t="s">
        <v>24</v>
      </c>
      <c r="D63" s="3"/>
      <c r="E63" s="4">
        <v>42</v>
      </c>
      <c r="F63" s="4" t="s">
        <v>151</v>
      </c>
      <c r="G63" s="4">
        <v>9821000310</v>
      </c>
      <c r="H63" s="109">
        <v>200</v>
      </c>
      <c r="I63" s="4" t="s">
        <v>27</v>
      </c>
      <c r="J63" s="4" t="s">
        <v>152</v>
      </c>
      <c r="K63" s="4"/>
      <c r="L63" s="55">
        <v>1500</v>
      </c>
      <c r="M63" s="4"/>
      <c r="N63" s="4"/>
      <c r="O63" s="4" t="s">
        <v>29</v>
      </c>
      <c r="P63" s="104" t="s">
        <v>153</v>
      </c>
      <c r="Q63" s="104" t="s">
        <v>154</v>
      </c>
      <c r="R63" s="38">
        <v>32</v>
      </c>
      <c r="S63" s="4" t="s">
        <v>154</v>
      </c>
      <c r="T63" s="4"/>
      <c r="U63" s="4"/>
      <c r="V63" s="4"/>
      <c r="W63" s="4" t="s">
        <v>68</v>
      </c>
      <c r="X63" s="197" t="s">
        <v>196</v>
      </c>
      <c r="Y63" s="3" t="str">
        <f>VLOOKUP(X63,'[1]Region&amp;ASM'!$B$2:$E$14,2,0)</f>
        <v>NCR</v>
      </c>
      <c r="Z63" s="197" t="str">
        <f>VLOOKUP(X63,'[1]Region&amp;ASM'!$B$2:$D$14,3,0)</f>
        <v>Abhishek Srivastava</v>
      </c>
      <c r="AA63" s="197"/>
      <c r="AB63" s="197"/>
      <c r="AC63" s="197"/>
    </row>
    <row r="64" spans="1:29" x14ac:dyDescent="0.25">
      <c r="A64" s="2">
        <v>45098.792025462964</v>
      </c>
      <c r="B64" s="8">
        <v>45098</v>
      </c>
      <c r="C64" s="3" t="s">
        <v>24</v>
      </c>
      <c r="D64" s="3"/>
      <c r="E64" s="4">
        <v>43</v>
      </c>
      <c r="F64" s="4" t="s">
        <v>155</v>
      </c>
      <c r="G64" s="4">
        <v>9911166425</v>
      </c>
      <c r="H64" s="109">
        <v>100</v>
      </c>
      <c r="I64" s="4" t="s">
        <v>156</v>
      </c>
      <c r="J64" s="4" t="s">
        <v>157</v>
      </c>
      <c r="K64" s="4"/>
      <c r="L64" s="55">
        <v>400</v>
      </c>
      <c r="M64" s="4"/>
      <c r="N64" s="4"/>
      <c r="O64" s="4" t="s">
        <v>29</v>
      </c>
      <c r="P64" s="104" t="s">
        <v>37</v>
      </c>
      <c r="Q64" s="104" t="s">
        <v>158</v>
      </c>
      <c r="R64" s="38">
        <v>8</v>
      </c>
      <c r="S64" s="4" t="s">
        <v>66</v>
      </c>
      <c r="T64" s="4"/>
      <c r="U64" s="4"/>
      <c r="V64" s="4"/>
      <c r="W64" s="4" t="s">
        <v>68</v>
      </c>
      <c r="X64" s="197" t="s">
        <v>196</v>
      </c>
      <c r="Y64" s="3" t="str">
        <f>VLOOKUP(X64,'[1]Region&amp;ASM'!$B$2:$E$14,2,0)</f>
        <v>NCR</v>
      </c>
      <c r="Z64" s="197" t="str">
        <f>VLOOKUP(X64,'[1]Region&amp;ASM'!$B$2:$D$14,3,0)</f>
        <v>Abhishek Srivastava</v>
      </c>
      <c r="AA64" s="197"/>
      <c r="AB64" s="197"/>
      <c r="AC64" s="197"/>
    </row>
    <row r="65" spans="1:29" x14ac:dyDescent="0.25">
      <c r="A65" s="2">
        <v>45098.794525462959</v>
      </c>
      <c r="B65" s="8">
        <v>45098</v>
      </c>
      <c r="C65" s="3" t="s">
        <v>24</v>
      </c>
      <c r="D65" s="3"/>
      <c r="E65" s="4">
        <v>44</v>
      </c>
      <c r="F65" s="4" t="s">
        <v>159</v>
      </c>
      <c r="G65" s="4">
        <v>9311443386</v>
      </c>
      <c r="H65" s="109">
        <v>200</v>
      </c>
      <c r="I65" s="4" t="s">
        <v>160</v>
      </c>
      <c r="J65" s="4" t="s">
        <v>161</v>
      </c>
      <c r="K65" s="4"/>
      <c r="L65" s="55">
        <v>700</v>
      </c>
      <c r="M65" s="4"/>
      <c r="N65" s="4"/>
      <c r="O65" s="4" t="s">
        <v>29</v>
      </c>
      <c r="P65" s="104" t="s">
        <v>162</v>
      </c>
      <c r="Q65" s="104" t="s">
        <v>163</v>
      </c>
      <c r="R65" s="38">
        <v>17</v>
      </c>
      <c r="S65" s="4" t="s">
        <v>164</v>
      </c>
      <c r="T65" s="4"/>
      <c r="U65" s="4"/>
      <c r="V65" s="4"/>
      <c r="W65" s="4" t="s">
        <v>68</v>
      </c>
      <c r="X65" s="197" t="s">
        <v>196</v>
      </c>
      <c r="Y65" s="3" t="str">
        <f>VLOOKUP(X65,'[1]Region&amp;ASM'!$B$2:$E$14,2,0)</f>
        <v>NCR</v>
      </c>
      <c r="Z65" s="197" t="str">
        <f>VLOOKUP(X65,'[1]Region&amp;ASM'!$B$2:$D$14,3,0)</f>
        <v>Abhishek Srivastava</v>
      </c>
      <c r="AA65" s="197"/>
      <c r="AB65" s="197"/>
      <c r="AC65" s="197"/>
    </row>
    <row r="66" spans="1:29" x14ac:dyDescent="0.25">
      <c r="A66" s="2">
        <v>45098.806458333333</v>
      </c>
      <c r="B66" s="8">
        <v>45098</v>
      </c>
      <c r="C66" s="3" t="s">
        <v>24</v>
      </c>
      <c r="D66" s="3"/>
      <c r="E66" s="4">
        <v>37</v>
      </c>
      <c r="F66" s="4" t="s">
        <v>57</v>
      </c>
      <c r="G66" s="4" t="s">
        <v>165</v>
      </c>
      <c r="H66" s="109">
        <v>300</v>
      </c>
      <c r="I66" s="4" t="s">
        <v>58</v>
      </c>
      <c r="J66" s="4" t="s">
        <v>166</v>
      </c>
      <c r="K66" s="4">
        <v>1</v>
      </c>
      <c r="L66" s="55">
        <v>500</v>
      </c>
      <c r="M66" s="4"/>
      <c r="N66" s="4"/>
      <c r="O66" s="4" t="s">
        <v>29</v>
      </c>
      <c r="P66" s="113" t="s">
        <v>2300</v>
      </c>
      <c r="Q66" s="68" t="s">
        <v>306</v>
      </c>
      <c r="R66" s="38">
        <v>12</v>
      </c>
      <c r="S66" s="4" t="s">
        <v>97</v>
      </c>
      <c r="T66" s="4"/>
      <c r="U66" s="4"/>
      <c r="V66" s="4"/>
      <c r="W66" s="5" t="s">
        <v>32</v>
      </c>
      <c r="X66" s="197" t="s">
        <v>310</v>
      </c>
      <c r="Y66" s="3" t="str">
        <f>VLOOKUP(X66,'[1]Region&amp;ASM'!$B$2:$E$14,2,0)</f>
        <v>NCR</v>
      </c>
      <c r="Z66" s="197" t="str">
        <f>VLOOKUP(X66,'[1]Region&amp;ASM'!$B$2:$D$14,3,0)</f>
        <v>Abhishek Srivastava</v>
      </c>
      <c r="AA66" s="197"/>
      <c r="AB66" s="197"/>
      <c r="AC66" s="197"/>
    </row>
    <row r="67" spans="1:29" ht="15.75" thickBot="1" x14ac:dyDescent="0.3">
      <c r="A67" s="2">
        <v>45098.807916666665</v>
      </c>
      <c r="B67" s="8">
        <v>45098</v>
      </c>
      <c r="C67" s="3" t="s">
        <v>24</v>
      </c>
      <c r="D67" s="3"/>
      <c r="E67" s="4">
        <v>37</v>
      </c>
      <c r="F67" s="4" t="s">
        <v>57</v>
      </c>
      <c r="G67" s="4" t="s">
        <v>165</v>
      </c>
      <c r="H67" s="109">
        <v>200</v>
      </c>
      <c r="I67" s="4" t="s">
        <v>168</v>
      </c>
      <c r="J67" s="4" t="s">
        <v>169</v>
      </c>
      <c r="K67" s="4">
        <v>1</v>
      </c>
      <c r="L67" s="55">
        <v>800</v>
      </c>
      <c r="M67" s="4"/>
      <c r="N67" s="4"/>
      <c r="O67" s="4" t="s">
        <v>29</v>
      </c>
      <c r="P67" s="113" t="s">
        <v>2300</v>
      </c>
      <c r="Q67" s="68" t="s">
        <v>299</v>
      </c>
      <c r="R67" s="38">
        <v>22</v>
      </c>
      <c r="S67" s="4" t="s">
        <v>97</v>
      </c>
      <c r="T67" s="4"/>
      <c r="U67" s="4"/>
      <c r="V67" s="4"/>
      <c r="W67" s="5" t="s">
        <v>32</v>
      </c>
      <c r="X67" s="197" t="s">
        <v>310</v>
      </c>
      <c r="Y67" s="3" t="str">
        <f>VLOOKUP(X67,'[1]Region&amp;ASM'!$B$2:$E$14,2,0)</f>
        <v>NCR</v>
      </c>
      <c r="Z67" s="197" t="str">
        <f>VLOOKUP(X67,'[1]Region&amp;ASM'!$B$2:$D$14,3,0)</f>
        <v>Abhishek Srivastava</v>
      </c>
      <c r="AA67" s="197"/>
      <c r="AB67" s="197"/>
      <c r="AC67" s="197"/>
    </row>
    <row r="68" spans="1:29" ht="15.75" thickBot="1" x14ac:dyDescent="0.3">
      <c r="A68" s="2">
        <v>45098.810173611113</v>
      </c>
      <c r="B68" s="8">
        <v>45098</v>
      </c>
      <c r="C68" s="3" t="s">
        <v>24</v>
      </c>
      <c r="D68" s="3"/>
      <c r="E68" s="4">
        <v>37</v>
      </c>
      <c r="F68" s="4" t="s">
        <v>57</v>
      </c>
      <c r="G68" s="4" t="s">
        <v>165</v>
      </c>
      <c r="H68" s="109">
        <v>300</v>
      </c>
      <c r="I68" s="4" t="s">
        <v>168</v>
      </c>
      <c r="J68" s="4" t="s">
        <v>135</v>
      </c>
      <c r="K68" s="4">
        <v>1</v>
      </c>
      <c r="L68" s="55">
        <v>800</v>
      </c>
      <c r="M68" s="4"/>
      <c r="N68" s="4"/>
      <c r="O68" s="4" t="s">
        <v>29</v>
      </c>
      <c r="P68" s="267" t="s">
        <v>2928</v>
      </c>
      <c r="Q68" s="104" t="s">
        <v>134</v>
      </c>
      <c r="R68" s="38">
        <v>22</v>
      </c>
      <c r="S68" s="4" t="s">
        <v>94</v>
      </c>
      <c r="T68" s="4"/>
      <c r="U68" s="4"/>
      <c r="V68" s="4"/>
      <c r="W68" s="5" t="s">
        <v>32</v>
      </c>
      <c r="X68" s="197" t="s">
        <v>310</v>
      </c>
      <c r="Y68" s="3" t="str">
        <f>VLOOKUP(X68,'[1]Region&amp;ASM'!$B$2:$E$14,2,0)</f>
        <v>NCR</v>
      </c>
      <c r="Z68" s="197" t="str">
        <f>VLOOKUP(X68,'[1]Region&amp;ASM'!$B$2:$D$14,3,0)</f>
        <v>Abhishek Srivastava</v>
      </c>
      <c r="AA68" s="197"/>
      <c r="AB68" s="197"/>
      <c r="AC68" s="197"/>
    </row>
    <row r="69" spans="1:29" ht="15.75" thickBot="1" x14ac:dyDescent="0.3">
      <c r="A69" s="2">
        <v>45100.013912037037</v>
      </c>
      <c r="B69" s="8">
        <v>45099</v>
      </c>
      <c r="C69" s="3" t="s">
        <v>24</v>
      </c>
      <c r="D69" s="3"/>
      <c r="E69" s="4">
        <v>38</v>
      </c>
      <c r="F69" s="4" t="s">
        <v>71</v>
      </c>
      <c r="G69" s="4">
        <v>9999038132</v>
      </c>
      <c r="H69" s="109">
        <v>100</v>
      </c>
      <c r="I69" s="4" t="s">
        <v>92</v>
      </c>
      <c r="J69" s="4" t="s">
        <v>72</v>
      </c>
      <c r="K69" s="4">
        <v>1</v>
      </c>
      <c r="L69" s="55">
        <v>800</v>
      </c>
      <c r="M69" s="4"/>
      <c r="N69" s="4"/>
      <c r="O69" s="4" t="s">
        <v>29</v>
      </c>
      <c r="P69" s="104" t="s">
        <v>73</v>
      </c>
      <c r="Q69" s="68" t="s">
        <v>299</v>
      </c>
      <c r="R69" s="38">
        <v>22</v>
      </c>
      <c r="S69" s="4" t="s">
        <v>75</v>
      </c>
      <c r="T69" s="4"/>
      <c r="U69" s="4"/>
      <c r="V69" s="4"/>
      <c r="W69" s="5" t="s">
        <v>171</v>
      </c>
      <c r="X69" s="197" t="s">
        <v>310</v>
      </c>
      <c r="Y69" s="3" t="str">
        <f>VLOOKUP(X69,'[1]Region&amp;ASM'!$B$2:$E$14,2,0)</f>
        <v>NCR</v>
      </c>
      <c r="Z69" s="197" t="str">
        <f>VLOOKUP(X69,'[1]Region&amp;ASM'!$B$2:$D$14,3,0)</f>
        <v>Abhishek Srivastava</v>
      </c>
      <c r="AA69" s="197"/>
      <c r="AB69" s="197"/>
      <c r="AC69" s="197"/>
    </row>
    <row r="70" spans="1:29" ht="15.75" thickBot="1" x14ac:dyDescent="0.3">
      <c r="A70" s="2">
        <v>45100.015115740738</v>
      </c>
      <c r="B70" s="8">
        <v>45099</v>
      </c>
      <c r="C70" s="3" t="s">
        <v>24</v>
      </c>
      <c r="D70" s="3"/>
      <c r="E70" s="4">
        <v>38</v>
      </c>
      <c r="F70" s="4" t="s">
        <v>71</v>
      </c>
      <c r="G70" s="4">
        <v>9999038132</v>
      </c>
      <c r="H70" s="109">
        <v>200</v>
      </c>
      <c r="I70" s="4" t="s">
        <v>92</v>
      </c>
      <c r="J70" s="4" t="s">
        <v>72</v>
      </c>
      <c r="K70" s="4">
        <v>1</v>
      </c>
      <c r="L70" s="55">
        <v>800</v>
      </c>
      <c r="M70" s="4"/>
      <c r="N70" s="4"/>
      <c r="O70" s="4" t="s">
        <v>29</v>
      </c>
      <c r="P70" s="267" t="s">
        <v>2928</v>
      </c>
      <c r="Q70" s="104" t="s">
        <v>134</v>
      </c>
      <c r="R70" s="38">
        <v>22</v>
      </c>
      <c r="S70" s="4" t="s">
        <v>75</v>
      </c>
      <c r="T70" s="4"/>
      <c r="U70" s="4"/>
      <c r="V70" s="4"/>
      <c r="W70" s="5" t="s">
        <v>171</v>
      </c>
      <c r="X70" s="197" t="s">
        <v>310</v>
      </c>
      <c r="Y70" s="3" t="str">
        <f>VLOOKUP(X70,'[1]Region&amp;ASM'!$B$2:$E$14,2,0)</f>
        <v>NCR</v>
      </c>
      <c r="Z70" s="197" t="str">
        <f>VLOOKUP(X70,'[1]Region&amp;ASM'!$B$2:$D$14,3,0)</f>
        <v>Abhishek Srivastava</v>
      </c>
      <c r="AA70" s="197"/>
      <c r="AB70" s="197"/>
      <c r="AC70" s="197"/>
    </row>
    <row r="71" spans="1:29" x14ac:dyDescent="0.25">
      <c r="A71" s="2">
        <v>45100.016886574071</v>
      </c>
      <c r="B71" s="8">
        <v>45099</v>
      </c>
      <c r="C71" s="3" t="s">
        <v>24</v>
      </c>
      <c r="D71" s="3"/>
      <c r="E71" s="4">
        <v>38</v>
      </c>
      <c r="F71" s="4" t="s">
        <v>71</v>
      </c>
      <c r="G71" s="4">
        <v>9999038132</v>
      </c>
      <c r="H71" s="109">
        <v>300</v>
      </c>
      <c r="I71" s="4" t="s">
        <v>92</v>
      </c>
      <c r="J71" s="4" t="s">
        <v>72</v>
      </c>
      <c r="K71" s="4"/>
      <c r="L71" s="55">
        <v>400</v>
      </c>
      <c r="M71" s="4"/>
      <c r="N71" s="4"/>
      <c r="O71" s="4" t="s">
        <v>29</v>
      </c>
      <c r="P71" s="104" t="s">
        <v>73</v>
      </c>
      <c r="Q71" s="104" t="s">
        <v>144</v>
      </c>
      <c r="R71" s="38">
        <v>10</v>
      </c>
      <c r="S71" s="4" t="s">
        <v>75</v>
      </c>
      <c r="T71" s="4"/>
      <c r="U71" s="4"/>
      <c r="V71" s="4"/>
      <c r="W71" s="5" t="s">
        <v>171</v>
      </c>
      <c r="X71" s="197" t="s">
        <v>310</v>
      </c>
      <c r="Y71" s="3" t="str">
        <f>VLOOKUP(X71,'[1]Region&amp;ASM'!$B$2:$E$14,2,0)</f>
        <v>NCR</v>
      </c>
      <c r="Z71" s="197" t="str">
        <f>VLOOKUP(X71,'[1]Region&amp;ASM'!$B$2:$D$14,3,0)</f>
        <v>Abhishek Srivastava</v>
      </c>
      <c r="AA71" s="197"/>
      <c r="AB71" s="197"/>
      <c r="AC71" s="197"/>
    </row>
    <row r="72" spans="1:29" x14ac:dyDescent="0.25">
      <c r="A72" s="2">
        <v>45100.963726851849</v>
      </c>
      <c r="B72" s="8">
        <v>45100</v>
      </c>
      <c r="C72" s="3" t="s">
        <v>24</v>
      </c>
      <c r="D72" s="3"/>
      <c r="E72" s="4">
        <v>11</v>
      </c>
      <c r="F72" s="4" t="s">
        <v>33</v>
      </c>
      <c r="G72" s="4">
        <v>9625446093</v>
      </c>
      <c r="H72" s="109">
        <v>600</v>
      </c>
      <c r="I72" s="4" t="s">
        <v>34</v>
      </c>
      <c r="J72" s="4" t="s">
        <v>35</v>
      </c>
      <c r="K72" s="4"/>
      <c r="L72" s="55">
        <v>1500</v>
      </c>
      <c r="M72" s="4"/>
      <c r="N72" s="4"/>
      <c r="O72" s="4" t="s">
        <v>29</v>
      </c>
      <c r="P72" s="104" t="s">
        <v>37</v>
      </c>
      <c r="Q72" s="104" t="s">
        <v>173</v>
      </c>
      <c r="R72" s="38">
        <v>32</v>
      </c>
      <c r="S72" s="4" t="s">
        <v>66</v>
      </c>
      <c r="T72" s="4"/>
      <c r="U72" s="4"/>
      <c r="V72" s="4"/>
      <c r="W72" s="4" t="s">
        <v>68</v>
      </c>
      <c r="X72" s="197" t="s">
        <v>196</v>
      </c>
      <c r="Y72" s="3" t="str">
        <f>VLOOKUP(X72,'[1]Region&amp;ASM'!$B$2:$E$14,2,0)</f>
        <v>NCR</v>
      </c>
      <c r="Z72" s="197" t="str">
        <f>VLOOKUP(X72,'[1]Region&amp;ASM'!$B$2:$D$14,3,0)</f>
        <v>Abhishek Srivastava</v>
      </c>
      <c r="AA72" s="197"/>
      <c r="AB72" s="197"/>
      <c r="AC72" s="197"/>
    </row>
    <row r="73" spans="1:29" x14ac:dyDescent="0.25">
      <c r="A73" s="2">
        <v>45100.964907407404</v>
      </c>
      <c r="B73" s="8">
        <v>45100</v>
      </c>
      <c r="C73" s="3" t="s">
        <v>24</v>
      </c>
      <c r="D73" s="3"/>
      <c r="E73" s="4">
        <v>11</v>
      </c>
      <c r="F73" s="4" t="s">
        <v>33</v>
      </c>
      <c r="G73" s="4"/>
      <c r="H73" s="109">
        <v>650</v>
      </c>
      <c r="I73" s="4" t="s">
        <v>34</v>
      </c>
      <c r="J73" s="4" t="s">
        <v>35</v>
      </c>
      <c r="K73" s="4"/>
      <c r="L73" s="55">
        <v>1500</v>
      </c>
      <c r="M73" s="4"/>
      <c r="N73" s="4"/>
      <c r="O73" s="4" t="s">
        <v>29</v>
      </c>
      <c r="P73" s="104" t="s">
        <v>37</v>
      </c>
      <c r="Q73" s="104" t="s">
        <v>174</v>
      </c>
      <c r="R73" s="38">
        <v>35</v>
      </c>
      <c r="S73" s="4" t="s">
        <v>66</v>
      </c>
      <c r="T73" s="4"/>
      <c r="U73" s="4"/>
      <c r="V73" s="4"/>
      <c r="W73" s="4" t="s">
        <v>68</v>
      </c>
      <c r="X73" s="197" t="s">
        <v>196</v>
      </c>
      <c r="Y73" s="3" t="str">
        <f>VLOOKUP(X73,'[1]Region&amp;ASM'!$B$2:$E$14,2,0)</f>
        <v>NCR</v>
      </c>
      <c r="Z73" s="197" t="str">
        <f>VLOOKUP(X73,'[1]Region&amp;ASM'!$B$2:$D$14,3,0)</f>
        <v>Abhishek Srivastava</v>
      </c>
      <c r="AA73" s="197"/>
      <c r="AB73" s="197"/>
      <c r="AC73" s="197"/>
    </row>
    <row r="74" spans="1:29" x14ac:dyDescent="0.25">
      <c r="A74" s="2">
        <v>45100.966666666667</v>
      </c>
      <c r="B74" s="8">
        <v>45100</v>
      </c>
      <c r="C74" s="3" t="s">
        <v>24</v>
      </c>
      <c r="D74" s="3"/>
      <c r="E74" s="4">
        <v>11</v>
      </c>
      <c r="F74" s="4" t="s">
        <v>33</v>
      </c>
      <c r="G74" s="4">
        <v>9625446093</v>
      </c>
      <c r="H74" s="109">
        <v>550</v>
      </c>
      <c r="I74" s="4" t="s">
        <v>34</v>
      </c>
      <c r="J74" s="4" t="s">
        <v>35</v>
      </c>
      <c r="K74" s="4"/>
      <c r="L74" s="55">
        <v>600</v>
      </c>
      <c r="M74" s="4"/>
      <c r="N74" s="4"/>
      <c r="O74" s="4" t="s">
        <v>29</v>
      </c>
      <c r="P74" s="104" t="s">
        <v>37</v>
      </c>
      <c r="Q74" s="104" t="s">
        <v>100</v>
      </c>
      <c r="R74" s="38">
        <v>13</v>
      </c>
      <c r="S74" s="4" t="s">
        <v>66</v>
      </c>
      <c r="T74" s="4"/>
      <c r="U74" s="4"/>
      <c r="V74" s="4"/>
      <c r="W74" s="4" t="s">
        <v>68</v>
      </c>
      <c r="X74" s="197" t="s">
        <v>196</v>
      </c>
      <c r="Y74" s="3" t="str">
        <f>VLOOKUP(X74,'[1]Region&amp;ASM'!$B$2:$E$14,2,0)</f>
        <v>NCR</v>
      </c>
      <c r="Z74" s="197" t="str">
        <f>VLOOKUP(X74,'[1]Region&amp;ASM'!$B$2:$D$14,3,0)</f>
        <v>Abhishek Srivastava</v>
      </c>
      <c r="AA74" s="197"/>
      <c r="AB74" s="197"/>
      <c r="AC74" s="197"/>
    </row>
    <row r="75" spans="1:29" x14ac:dyDescent="0.25">
      <c r="A75" s="2">
        <v>45101.905462962961</v>
      </c>
      <c r="B75" s="8">
        <v>45101</v>
      </c>
      <c r="C75" s="3" t="s">
        <v>24</v>
      </c>
      <c r="D75" s="3"/>
      <c r="E75" s="4">
        <v>11</v>
      </c>
      <c r="F75" s="4" t="s">
        <v>33</v>
      </c>
      <c r="G75" s="4">
        <v>9625446093</v>
      </c>
      <c r="H75" s="109">
        <v>200</v>
      </c>
      <c r="I75" s="4" t="s">
        <v>34</v>
      </c>
      <c r="J75" s="4" t="s">
        <v>35</v>
      </c>
      <c r="K75" s="4"/>
      <c r="L75" s="55">
        <v>400</v>
      </c>
      <c r="M75" s="4"/>
      <c r="N75" s="4"/>
      <c r="O75" s="4" t="s">
        <v>29</v>
      </c>
      <c r="P75" s="104" t="s">
        <v>37</v>
      </c>
      <c r="Q75" s="104" t="s">
        <v>175</v>
      </c>
      <c r="R75" s="38">
        <v>8</v>
      </c>
      <c r="S75" s="4" t="s">
        <v>66</v>
      </c>
      <c r="T75" s="4"/>
      <c r="U75" s="4"/>
      <c r="V75" s="197"/>
      <c r="W75" s="4" t="s">
        <v>68</v>
      </c>
      <c r="X75" s="197" t="s">
        <v>196</v>
      </c>
      <c r="Y75" s="3" t="str">
        <f>VLOOKUP(X75,'[1]Region&amp;ASM'!$B$2:$E$14,2,0)</f>
        <v>NCR</v>
      </c>
      <c r="Z75" s="197" t="str">
        <f>VLOOKUP(X75,'[1]Region&amp;ASM'!$B$2:$D$14,3,0)</f>
        <v>Abhishek Srivastava</v>
      </c>
      <c r="AA75" s="197"/>
      <c r="AB75" s="197"/>
      <c r="AC75" s="197"/>
    </row>
    <row r="76" spans="1:29" x14ac:dyDescent="0.25">
      <c r="A76" s="2">
        <v>45101.906331018516</v>
      </c>
      <c r="B76" s="8">
        <v>45101</v>
      </c>
      <c r="C76" s="3" t="s">
        <v>24</v>
      </c>
      <c r="D76" s="3"/>
      <c r="E76" s="4">
        <v>11</v>
      </c>
      <c r="F76" s="4" t="s">
        <v>33</v>
      </c>
      <c r="G76" s="4">
        <v>9625446096</v>
      </c>
      <c r="H76" s="109">
        <v>300</v>
      </c>
      <c r="I76" s="4" t="s">
        <v>34</v>
      </c>
      <c r="J76" s="4" t="s">
        <v>35</v>
      </c>
      <c r="K76" s="4"/>
      <c r="L76" s="55">
        <v>700</v>
      </c>
      <c r="M76" s="4"/>
      <c r="N76" s="4"/>
      <c r="O76" s="4" t="s">
        <v>29</v>
      </c>
      <c r="P76" s="104" t="s">
        <v>37</v>
      </c>
      <c r="Q76" s="104" t="s">
        <v>101</v>
      </c>
      <c r="R76" s="38">
        <v>14</v>
      </c>
      <c r="S76" s="4" t="s">
        <v>66</v>
      </c>
      <c r="T76" s="4"/>
      <c r="U76" s="4"/>
      <c r="V76" s="197"/>
      <c r="W76" s="4" t="s">
        <v>68</v>
      </c>
      <c r="X76" s="197" t="s">
        <v>196</v>
      </c>
      <c r="Y76" s="3" t="str">
        <f>VLOOKUP(X76,'[1]Region&amp;ASM'!$B$2:$E$14,2,0)</f>
        <v>NCR</v>
      </c>
      <c r="Z76" s="197" t="str">
        <f>VLOOKUP(X76,'[1]Region&amp;ASM'!$B$2:$D$14,3,0)</f>
        <v>Abhishek Srivastava</v>
      </c>
      <c r="AA76" s="197"/>
      <c r="AB76" s="197"/>
      <c r="AC76" s="197"/>
    </row>
    <row r="77" spans="1:29" x14ac:dyDescent="0.25">
      <c r="A77" s="2">
        <v>45101.913645833331</v>
      </c>
      <c r="B77" s="8">
        <v>45101</v>
      </c>
      <c r="C77" s="3" t="s">
        <v>24</v>
      </c>
      <c r="D77" s="3"/>
      <c r="E77" s="4">
        <v>38</v>
      </c>
      <c r="F77" s="4" t="s">
        <v>71</v>
      </c>
      <c r="G77" s="4">
        <v>9999038132</v>
      </c>
      <c r="H77" s="109">
        <v>200</v>
      </c>
      <c r="I77" s="4" t="s">
        <v>92</v>
      </c>
      <c r="J77" s="4" t="s">
        <v>96</v>
      </c>
      <c r="K77" s="4">
        <v>1</v>
      </c>
      <c r="L77" s="55">
        <v>800</v>
      </c>
      <c r="M77" s="4"/>
      <c r="N77" s="4"/>
      <c r="O77" s="4" t="s">
        <v>29</v>
      </c>
      <c r="P77" s="104" t="s">
        <v>73</v>
      </c>
      <c r="Q77" s="68" t="s">
        <v>299</v>
      </c>
      <c r="R77" s="38">
        <v>22</v>
      </c>
      <c r="S77" s="4" t="s">
        <v>75</v>
      </c>
      <c r="T77" s="4"/>
      <c r="U77" s="4"/>
      <c r="V77" s="197"/>
      <c r="W77" s="4" t="s">
        <v>77</v>
      </c>
      <c r="X77" s="197" t="s">
        <v>310</v>
      </c>
      <c r="Y77" s="3" t="str">
        <f>VLOOKUP(X77,'[1]Region&amp;ASM'!$B$2:$E$14,2,0)</f>
        <v>NCR</v>
      </c>
      <c r="Z77" s="197" t="str">
        <f>VLOOKUP(X77,'[1]Region&amp;ASM'!$B$2:$D$14,3,0)</f>
        <v>Abhishek Srivastava</v>
      </c>
      <c r="AA77" s="197"/>
      <c r="AB77" s="197"/>
      <c r="AC77" s="197"/>
    </row>
    <row r="78" spans="1:29" x14ac:dyDescent="0.25">
      <c r="A78" s="2">
        <v>45101.919687499998</v>
      </c>
      <c r="B78" s="8">
        <v>45101</v>
      </c>
      <c r="C78" s="3" t="s">
        <v>24</v>
      </c>
      <c r="D78" s="3"/>
      <c r="E78" s="4">
        <v>38</v>
      </c>
      <c r="F78" s="4" t="s">
        <v>71</v>
      </c>
      <c r="G78" s="4">
        <v>9999038132</v>
      </c>
      <c r="H78" s="109">
        <v>100</v>
      </c>
      <c r="I78" s="4" t="s">
        <v>92</v>
      </c>
      <c r="J78" s="4" t="s">
        <v>72</v>
      </c>
      <c r="K78" s="4">
        <v>1</v>
      </c>
      <c r="L78" s="55">
        <v>700</v>
      </c>
      <c r="M78" s="4"/>
      <c r="N78" s="4"/>
      <c r="O78" s="4" t="s">
        <v>29</v>
      </c>
      <c r="P78" s="104" t="s">
        <v>73</v>
      </c>
      <c r="Q78" s="104" t="s">
        <v>176</v>
      </c>
      <c r="R78" s="38">
        <v>18</v>
      </c>
      <c r="S78" s="4" t="s">
        <v>129</v>
      </c>
      <c r="T78" s="4"/>
      <c r="U78" s="4"/>
      <c r="V78" s="197"/>
      <c r="W78" s="4" t="s">
        <v>77</v>
      </c>
      <c r="X78" s="197" t="s">
        <v>310</v>
      </c>
      <c r="Y78" s="3" t="str">
        <f>VLOOKUP(X78,'[1]Region&amp;ASM'!$B$2:$E$14,2,0)</f>
        <v>NCR</v>
      </c>
      <c r="Z78" s="197" t="str">
        <f>VLOOKUP(X78,'[1]Region&amp;ASM'!$B$2:$D$14,3,0)</f>
        <v>Abhishek Srivastava</v>
      </c>
      <c r="AA78" s="197"/>
      <c r="AB78" s="197"/>
      <c r="AC78" s="197"/>
    </row>
    <row r="79" spans="1:29" x14ac:dyDescent="0.25">
      <c r="A79" s="2">
        <v>45103.90215277778</v>
      </c>
      <c r="B79" s="8">
        <v>45103</v>
      </c>
      <c r="C79" s="3" t="s">
        <v>24</v>
      </c>
      <c r="D79" s="3"/>
      <c r="E79" s="4">
        <v>38</v>
      </c>
      <c r="F79" s="4" t="s">
        <v>71</v>
      </c>
      <c r="G79" s="4">
        <v>919999038132</v>
      </c>
      <c r="H79" s="109">
        <v>300</v>
      </c>
      <c r="I79" s="4" t="s">
        <v>92</v>
      </c>
      <c r="J79" s="4" t="s">
        <v>72</v>
      </c>
      <c r="K79" s="4"/>
      <c r="L79" s="55">
        <v>1100</v>
      </c>
      <c r="M79" s="4"/>
      <c r="N79" s="4"/>
      <c r="O79" s="4" t="s">
        <v>29</v>
      </c>
      <c r="P79" s="104" t="s">
        <v>73</v>
      </c>
      <c r="Q79" s="104" t="s">
        <v>177</v>
      </c>
      <c r="R79" s="38">
        <v>26</v>
      </c>
      <c r="S79" s="4" t="s">
        <v>94</v>
      </c>
      <c r="T79" s="4"/>
      <c r="U79" s="4"/>
      <c r="V79" s="4"/>
      <c r="W79" s="5" t="s">
        <v>32</v>
      </c>
      <c r="X79" s="197" t="s">
        <v>310</v>
      </c>
      <c r="Y79" s="3" t="str">
        <f>VLOOKUP(X79,'[1]Region&amp;ASM'!$B$2:$E$14,2,0)</f>
        <v>NCR</v>
      </c>
      <c r="Z79" s="197" t="str">
        <f>VLOOKUP(X79,'[1]Region&amp;ASM'!$B$2:$D$14,3,0)</f>
        <v>Abhishek Srivastava</v>
      </c>
      <c r="AA79" s="197"/>
      <c r="AB79" s="197"/>
      <c r="AC79" s="197"/>
    </row>
    <row r="80" spans="1:29" x14ac:dyDescent="0.25">
      <c r="A80" s="2">
        <v>45103.903090277781</v>
      </c>
      <c r="B80" s="8">
        <v>45103</v>
      </c>
      <c r="C80" s="3" t="s">
        <v>24</v>
      </c>
      <c r="D80" s="3"/>
      <c r="E80" s="4">
        <v>38</v>
      </c>
      <c r="F80" s="4" t="s">
        <v>71</v>
      </c>
      <c r="G80" s="4">
        <v>919999038132</v>
      </c>
      <c r="H80" s="109">
        <v>200</v>
      </c>
      <c r="I80" s="4" t="s">
        <v>92</v>
      </c>
      <c r="J80" s="4" t="s">
        <v>72</v>
      </c>
      <c r="K80" s="4"/>
      <c r="L80" s="55">
        <v>800</v>
      </c>
      <c r="M80" s="4"/>
      <c r="N80" s="4"/>
      <c r="O80" s="4" t="s">
        <v>29</v>
      </c>
      <c r="P80" s="104" t="s">
        <v>73</v>
      </c>
      <c r="Q80" s="68" t="s">
        <v>299</v>
      </c>
      <c r="R80" s="38">
        <v>22</v>
      </c>
      <c r="S80" s="4" t="s">
        <v>94</v>
      </c>
      <c r="T80" s="4"/>
      <c r="U80" s="4"/>
      <c r="V80" s="4"/>
      <c r="W80" s="5" t="s">
        <v>32</v>
      </c>
      <c r="X80" s="197" t="s">
        <v>310</v>
      </c>
      <c r="Y80" s="3" t="str">
        <f>VLOOKUP(X80,'[1]Region&amp;ASM'!$B$2:$E$14,2,0)</f>
        <v>NCR</v>
      </c>
      <c r="Z80" s="197" t="str">
        <f>VLOOKUP(X80,'[1]Region&amp;ASM'!$B$2:$D$14,3,0)</f>
        <v>Abhishek Srivastava</v>
      </c>
      <c r="AA80" s="197"/>
      <c r="AB80" s="197"/>
      <c r="AC80" s="197"/>
    </row>
    <row r="81" spans="1:29" x14ac:dyDescent="0.25">
      <c r="A81" s="2">
        <v>45104.925254629627</v>
      </c>
      <c r="B81" s="8">
        <v>45104</v>
      </c>
      <c r="C81" s="3" t="s">
        <v>24</v>
      </c>
      <c r="D81" s="3"/>
      <c r="E81" s="4">
        <v>38</v>
      </c>
      <c r="F81" s="4" t="s">
        <v>71</v>
      </c>
      <c r="G81" s="4">
        <v>919999038132</v>
      </c>
      <c r="H81" s="109">
        <v>150</v>
      </c>
      <c r="I81" s="4" t="s">
        <v>92</v>
      </c>
      <c r="J81" s="4" t="s">
        <v>72</v>
      </c>
      <c r="K81" s="4"/>
      <c r="L81" s="55">
        <v>1000</v>
      </c>
      <c r="M81" s="4"/>
      <c r="N81" s="4"/>
      <c r="O81" s="4" t="s">
        <v>29</v>
      </c>
      <c r="P81" s="104" t="s">
        <v>73</v>
      </c>
      <c r="Q81" s="104" t="s">
        <v>177</v>
      </c>
      <c r="R81" s="38">
        <v>25</v>
      </c>
      <c r="S81" s="4" t="s">
        <v>94</v>
      </c>
      <c r="T81" s="4"/>
      <c r="U81" s="4"/>
      <c r="V81" s="4"/>
      <c r="W81" s="4" t="s">
        <v>77</v>
      </c>
      <c r="X81" s="197" t="s">
        <v>310</v>
      </c>
      <c r="Y81" s="3" t="str">
        <f>VLOOKUP(X81,'[1]Region&amp;ASM'!$B$2:$E$14,2,0)</f>
        <v>NCR</v>
      </c>
      <c r="Z81" s="197" t="str">
        <f>VLOOKUP(X81,'[1]Region&amp;ASM'!$B$2:$D$14,3,0)</f>
        <v>Abhishek Srivastava</v>
      </c>
      <c r="AA81" s="197"/>
      <c r="AB81" s="197"/>
      <c r="AC81" s="197"/>
    </row>
    <row r="82" spans="1:29" x14ac:dyDescent="0.25">
      <c r="A82" s="2">
        <v>45104.926365740743</v>
      </c>
      <c r="B82" s="8">
        <v>45104</v>
      </c>
      <c r="C82" s="3" t="s">
        <v>24</v>
      </c>
      <c r="D82" s="3"/>
      <c r="E82" s="4">
        <v>38</v>
      </c>
      <c r="F82" s="4" t="s">
        <v>71</v>
      </c>
      <c r="G82" s="4">
        <v>919999038132</v>
      </c>
      <c r="H82" s="109">
        <v>200</v>
      </c>
      <c r="I82" s="4" t="s">
        <v>92</v>
      </c>
      <c r="J82" s="4" t="s">
        <v>72</v>
      </c>
      <c r="K82" s="4"/>
      <c r="L82" s="55">
        <v>500</v>
      </c>
      <c r="M82" s="4"/>
      <c r="N82" s="4"/>
      <c r="O82" s="4" t="s">
        <v>29</v>
      </c>
      <c r="P82" s="104" t="s">
        <v>73</v>
      </c>
      <c r="Q82" s="104" t="s">
        <v>178</v>
      </c>
      <c r="R82" s="38">
        <v>14</v>
      </c>
      <c r="S82" s="4" t="s">
        <v>94</v>
      </c>
      <c r="T82" s="4"/>
      <c r="U82" s="4"/>
      <c r="V82" s="4"/>
      <c r="W82" s="4" t="s">
        <v>77</v>
      </c>
      <c r="X82" s="197" t="s">
        <v>310</v>
      </c>
      <c r="Y82" s="3" t="str">
        <f>VLOOKUP(X82,'[1]Region&amp;ASM'!$B$2:$E$14,2,0)</f>
        <v>NCR</v>
      </c>
      <c r="Z82" s="197" t="str">
        <f>VLOOKUP(X82,'[1]Region&amp;ASM'!$B$2:$D$14,3,0)</f>
        <v>Abhishek Srivastava</v>
      </c>
      <c r="AA82" s="197"/>
      <c r="AB82" s="197"/>
      <c r="AC82" s="197"/>
    </row>
    <row r="83" spans="1:29" x14ac:dyDescent="0.25">
      <c r="A83" s="2">
        <v>45105.916006944448</v>
      </c>
      <c r="B83" s="8">
        <v>45105</v>
      </c>
      <c r="C83" s="3" t="s">
        <v>24</v>
      </c>
      <c r="D83" s="3"/>
      <c r="E83" s="4">
        <v>38</v>
      </c>
      <c r="F83" s="4" t="s">
        <v>71</v>
      </c>
      <c r="G83" s="4">
        <v>919999038132</v>
      </c>
      <c r="H83" s="109">
        <v>300</v>
      </c>
      <c r="I83" s="4" t="s">
        <v>92</v>
      </c>
      <c r="J83" s="4" t="s">
        <v>72</v>
      </c>
      <c r="K83" s="4"/>
      <c r="L83" s="55">
        <v>1300</v>
      </c>
      <c r="M83" s="4"/>
      <c r="N83" s="4"/>
      <c r="O83" s="4" t="s">
        <v>29</v>
      </c>
      <c r="P83" s="104" t="s">
        <v>73</v>
      </c>
      <c r="Q83" s="104" t="s">
        <v>177</v>
      </c>
      <c r="R83" s="38">
        <v>26</v>
      </c>
      <c r="S83" s="4" t="s">
        <v>94</v>
      </c>
      <c r="T83" s="4"/>
      <c r="U83" s="4"/>
      <c r="V83" s="4"/>
      <c r="W83" s="4" t="s">
        <v>77</v>
      </c>
      <c r="X83" s="197" t="s">
        <v>310</v>
      </c>
      <c r="Y83" s="3" t="str">
        <f>VLOOKUP(X83,'[1]Region&amp;ASM'!$B$2:$E$14,2,0)</f>
        <v>NCR</v>
      </c>
      <c r="Z83" s="197" t="str">
        <f>VLOOKUP(X83,'[1]Region&amp;ASM'!$B$2:$D$14,3,0)</f>
        <v>Abhishek Srivastava</v>
      </c>
      <c r="AA83" s="197"/>
      <c r="AB83" s="197"/>
      <c r="AC83" s="197"/>
    </row>
    <row r="84" spans="1:29" x14ac:dyDescent="0.25">
      <c r="A84" s="2">
        <v>45105.916909722226</v>
      </c>
      <c r="B84" s="8">
        <v>45105</v>
      </c>
      <c r="C84" s="3" t="s">
        <v>24</v>
      </c>
      <c r="D84" s="3"/>
      <c r="E84" s="4">
        <v>38</v>
      </c>
      <c r="F84" s="4" t="s">
        <v>71</v>
      </c>
      <c r="G84" s="4">
        <v>919999038132</v>
      </c>
      <c r="H84" s="109">
        <v>150</v>
      </c>
      <c r="I84" s="4" t="s">
        <v>92</v>
      </c>
      <c r="J84" s="4" t="s">
        <v>72</v>
      </c>
      <c r="K84" s="4"/>
      <c r="L84" s="55">
        <v>600</v>
      </c>
      <c r="M84" s="4"/>
      <c r="N84" s="4"/>
      <c r="O84" s="4" t="s">
        <v>29</v>
      </c>
      <c r="P84" s="104" t="s">
        <v>73</v>
      </c>
      <c r="Q84" s="104" t="s">
        <v>64</v>
      </c>
      <c r="R84" s="38">
        <v>15</v>
      </c>
      <c r="S84" s="4" t="s">
        <v>94</v>
      </c>
      <c r="T84" s="4"/>
      <c r="U84" s="4"/>
      <c r="V84" s="4"/>
      <c r="W84" s="4" t="s">
        <v>77</v>
      </c>
      <c r="X84" s="197" t="s">
        <v>310</v>
      </c>
      <c r="Y84" s="3" t="str">
        <f>VLOOKUP(X84,'[1]Region&amp;ASM'!$B$2:$E$14,2,0)</f>
        <v>NCR</v>
      </c>
      <c r="Z84" s="197" t="str">
        <f>VLOOKUP(X84,'[1]Region&amp;ASM'!$B$2:$D$14,3,0)</f>
        <v>Abhishek Srivastava</v>
      </c>
      <c r="AA84" s="197"/>
      <c r="AB84" s="197"/>
      <c r="AC84" s="197"/>
    </row>
    <row r="85" spans="1:29" x14ac:dyDescent="0.25">
      <c r="A85" s="2">
        <v>45105.917847222219</v>
      </c>
      <c r="B85" s="8">
        <v>45105</v>
      </c>
      <c r="C85" s="3" t="s">
        <v>24</v>
      </c>
      <c r="D85" s="3"/>
      <c r="E85" s="4">
        <v>38</v>
      </c>
      <c r="F85" s="4" t="s">
        <v>71</v>
      </c>
      <c r="G85" s="4">
        <v>919999038132</v>
      </c>
      <c r="H85" s="109">
        <v>100</v>
      </c>
      <c r="I85" s="4" t="s">
        <v>92</v>
      </c>
      <c r="J85" s="4" t="s">
        <v>72</v>
      </c>
      <c r="K85" s="4"/>
      <c r="L85" s="55">
        <v>600</v>
      </c>
      <c r="M85" s="4"/>
      <c r="N85" s="4"/>
      <c r="O85" s="4" t="s">
        <v>29</v>
      </c>
      <c r="P85" s="104" t="s">
        <v>179</v>
      </c>
      <c r="Q85" s="104" t="s">
        <v>118</v>
      </c>
      <c r="R85" s="38">
        <v>15</v>
      </c>
      <c r="S85" s="4" t="s">
        <v>94</v>
      </c>
      <c r="T85" s="4"/>
      <c r="U85" s="4"/>
      <c r="V85" s="4"/>
      <c r="W85" s="4" t="s">
        <v>77</v>
      </c>
      <c r="X85" s="197" t="s">
        <v>310</v>
      </c>
      <c r="Y85" s="3" t="str">
        <f>VLOOKUP(X85,'[1]Region&amp;ASM'!$B$2:$E$14,2,0)</f>
        <v>NCR</v>
      </c>
      <c r="Z85" s="197" t="str">
        <f>VLOOKUP(X85,'[1]Region&amp;ASM'!$B$2:$D$14,3,0)</f>
        <v>Abhishek Srivastava</v>
      </c>
      <c r="AA85" s="197"/>
      <c r="AB85" s="197"/>
      <c r="AC85" s="197"/>
    </row>
    <row r="86" spans="1:29" x14ac:dyDescent="0.25">
      <c r="A86" s="2">
        <v>45105.918958333335</v>
      </c>
      <c r="B86" s="8">
        <v>45105</v>
      </c>
      <c r="C86" s="3" t="s">
        <v>24</v>
      </c>
      <c r="D86" s="3"/>
      <c r="E86" s="4">
        <v>11</v>
      </c>
      <c r="F86" s="4" t="s">
        <v>33</v>
      </c>
      <c r="G86" s="4">
        <v>9625446093</v>
      </c>
      <c r="H86" s="109">
        <v>400</v>
      </c>
      <c r="I86" s="4" t="s">
        <v>34</v>
      </c>
      <c r="J86" s="4" t="s">
        <v>35</v>
      </c>
      <c r="K86" s="4"/>
      <c r="L86" s="55">
        <v>1400</v>
      </c>
      <c r="M86" s="4"/>
      <c r="N86" s="4"/>
      <c r="O86" s="4" t="s">
        <v>29</v>
      </c>
      <c r="P86" s="104" t="s">
        <v>37</v>
      </c>
      <c r="Q86" s="104" t="s">
        <v>180</v>
      </c>
      <c r="R86" s="38">
        <v>28</v>
      </c>
      <c r="S86" s="4" t="s">
        <v>66</v>
      </c>
      <c r="T86" s="4"/>
      <c r="U86" s="4"/>
      <c r="V86" s="4"/>
      <c r="W86" s="4" t="s">
        <v>68</v>
      </c>
      <c r="X86" s="197" t="s">
        <v>196</v>
      </c>
      <c r="Y86" s="3" t="str">
        <f>VLOOKUP(X86,'[1]Region&amp;ASM'!$B$2:$E$14,2,0)</f>
        <v>NCR</v>
      </c>
      <c r="Z86" s="197" t="str">
        <f>VLOOKUP(X86,'[1]Region&amp;ASM'!$B$2:$D$14,3,0)</f>
        <v>Abhishek Srivastava</v>
      </c>
      <c r="AA86" s="197"/>
      <c r="AB86" s="197"/>
      <c r="AC86" s="197"/>
    </row>
    <row r="87" spans="1:29" x14ac:dyDescent="0.25">
      <c r="A87" s="2">
        <v>45105.91988425926</v>
      </c>
      <c r="B87" s="8">
        <v>45105</v>
      </c>
      <c r="C87" s="3" t="s">
        <v>24</v>
      </c>
      <c r="D87" s="3"/>
      <c r="E87" s="4">
        <v>11</v>
      </c>
      <c r="F87" s="4" t="s">
        <v>33</v>
      </c>
      <c r="G87" s="4">
        <v>9625446093</v>
      </c>
      <c r="H87" s="109">
        <v>200</v>
      </c>
      <c r="I87" s="4" t="s">
        <v>34</v>
      </c>
      <c r="J87" s="4" t="s">
        <v>35</v>
      </c>
      <c r="K87" s="4"/>
      <c r="L87" s="55">
        <v>600</v>
      </c>
      <c r="M87" s="4"/>
      <c r="N87" s="4"/>
      <c r="O87" s="4" t="s">
        <v>29</v>
      </c>
      <c r="P87" s="104" t="s">
        <v>37</v>
      </c>
      <c r="Q87" s="104" t="s">
        <v>100</v>
      </c>
      <c r="R87" s="38">
        <v>12</v>
      </c>
      <c r="S87" s="4" t="s">
        <v>66</v>
      </c>
      <c r="T87" s="4"/>
      <c r="U87" s="4"/>
      <c r="V87" s="4"/>
      <c r="W87" s="4" t="s">
        <v>68</v>
      </c>
      <c r="X87" s="197" t="s">
        <v>196</v>
      </c>
      <c r="Y87" s="3" t="str">
        <f>VLOOKUP(X87,'[1]Region&amp;ASM'!$B$2:$E$14,2,0)</f>
        <v>NCR</v>
      </c>
      <c r="Z87" s="197" t="str">
        <f>VLOOKUP(X87,'[1]Region&amp;ASM'!$B$2:$D$14,3,0)</f>
        <v>Abhishek Srivastava</v>
      </c>
      <c r="AA87" s="197"/>
      <c r="AB87" s="197"/>
      <c r="AC87" s="197"/>
    </row>
    <row r="88" spans="1:29" x14ac:dyDescent="0.25">
      <c r="A88" s="2">
        <v>45105.921909722223</v>
      </c>
      <c r="B88" s="8">
        <v>45105</v>
      </c>
      <c r="C88" s="3" t="s">
        <v>24</v>
      </c>
      <c r="D88" s="3"/>
      <c r="E88" s="4">
        <v>43</v>
      </c>
      <c r="F88" s="4" t="s">
        <v>155</v>
      </c>
      <c r="G88" s="4">
        <v>9911166425</v>
      </c>
      <c r="H88" s="109">
        <v>150</v>
      </c>
      <c r="I88" s="4" t="s">
        <v>147</v>
      </c>
      <c r="J88" s="4" t="s">
        <v>181</v>
      </c>
      <c r="K88" s="4"/>
      <c r="L88" s="55">
        <v>500</v>
      </c>
      <c r="M88" s="4"/>
      <c r="N88" s="4"/>
      <c r="O88" s="4" t="s">
        <v>29</v>
      </c>
      <c r="P88" s="104" t="s">
        <v>164</v>
      </c>
      <c r="Q88" s="104" t="s">
        <v>182</v>
      </c>
      <c r="R88" s="38">
        <v>9</v>
      </c>
      <c r="S88" s="4" t="s">
        <v>164</v>
      </c>
      <c r="T88" s="4"/>
      <c r="U88" s="4"/>
      <c r="V88" s="4"/>
      <c r="W88" s="4" t="s">
        <v>68</v>
      </c>
      <c r="X88" s="197" t="s">
        <v>196</v>
      </c>
      <c r="Y88" s="3" t="str">
        <f>VLOOKUP(X88,'[1]Region&amp;ASM'!$B$2:$E$14,2,0)</f>
        <v>NCR</v>
      </c>
      <c r="Z88" s="197" t="str">
        <f>VLOOKUP(X88,'[1]Region&amp;ASM'!$B$2:$D$14,3,0)</f>
        <v>Abhishek Srivastava</v>
      </c>
      <c r="AA88" s="197"/>
      <c r="AB88" s="197"/>
      <c r="AC88" s="197"/>
    </row>
    <row r="89" spans="1:29" x14ac:dyDescent="0.25">
      <c r="A89" s="2">
        <v>45106.89298611111</v>
      </c>
      <c r="B89" s="8">
        <v>45106</v>
      </c>
      <c r="C89" s="3" t="s">
        <v>24</v>
      </c>
      <c r="D89" s="3"/>
      <c r="E89" s="4">
        <v>11</v>
      </c>
      <c r="F89" s="4" t="s">
        <v>33</v>
      </c>
      <c r="G89" s="4">
        <v>9625446093</v>
      </c>
      <c r="H89" s="109">
        <v>300</v>
      </c>
      <c r="I89" s="4" t="s">
        <v>34</v>
      </c>
      <c r="J89" s="4" t="s">
        <v>35</v>
      </c>
      <c r="K89" s="4"/>
      <c r="L89" s="55">
        <v>700</v>
      </c>
      <c r="M89" s="4"/>
      <c r="N89" s="4"/>
      <c r="O89" s="4" t="s">
        <v>29</v>
      </c>
      <c r="P89" s="104" t="s">
        <v>37</v>
      </c>
      <c r="Q89" s="104" t="s">
        <v>183</v>
      </c>
      <c r="R89" s="38">
        <v>13</v>
      </c>
      <c r="S89" s="4" t="s">
        <v>66</v>
      </c>
      <c r="T89" s="4"/>
      <c r="U89" s="4"/>
      <c r="V89" s="4"/>
      <c r="W89" s="4" t="s">
        <v>68</v>
      </c>
      <c r="X89" s="197" t="s">
        <v>196</v>
      </c>
      <c r="Y89" s="3" t="str">
        <f>VLOOKUP(X89,'[1]Region&amp;ASM'!$B$2:$E$14,2,0)</f>
        <v>NCR</v>
      </c>
      <c r="Z89" s="197" t="str">
        <f>VLOOKUP(X89,'[1]Region&amp;ASM'!$B$2:$D$14,3,0)</f>
        <v>Abhishek Srivastava</v>
      </c>
      <c r="AA89" s="197"/>
      <c r="AB89" s="197"/>
      <c r="AC89" s="197"/>
    </row>
    <row r="90" spans="1:29" x14ac:dyDescent="0.25">
      <c r="A90" s="2">
        <v>45106.89570601852</v>
      </c>
      <c r="B90" s="8">
        <v>45106</v>
      </c>
      <c r="C90" s="3" t="s">
        <v>24</v>
      </c>
      <c r="D90" s="3"/>
      <c r="E90" s="4">
        <v>11</v>
      </c>
      <c r="F90" s="4" t="s">
        <v>33</v>
      </c>
      <c r="G90" s="4">
        <v>9625446093</v>
      </c>
      <c r="H90" s="109">
        <v>320</v>
      </c>
      <c r="I90" s="4" t="s">
        <v>34</v>
      </c>
      <c r="J90" s="4" t="s">
        <v>35</v>
      </c>
      <c r="K90" s="4"/>
      <c r="L90" s="55">
        <v>800</v>
      </c>
      <c r="M90" s="4"/>
      <c r="N90" s="4"/>
      <c r="O90" s="4" t="s">
        <v>29</v>
      </c>
      <c r="P90" s="104" t="s">
        <v>37</v>
      </c>
      <c r="Q90" s="104" t="s">
        <v>184</v>
      </c>
      <c r="R90" s="38">
        <v>15</v>
      </c>
      <c r="S90" s="4" t="s">
        <v>66</v>
      </c>
      <c r="T90" s="4"/>
      <c r="U90" s="4"/>
      <c r="V90" s="4"/>
      <c r="W90" s="4" t="s">
        <v>68</v>
      </c>
      <c r="X90" s="197" t="s">
        <v>196</v>
      </c>
      <c r="Y90" s="3" t="str">
        <f>VLOOKUP(X90,'[1]Region&amp;ASM'!$B$2:$E$14,2,0)</f>
        <v>NCR</v>
      </c>
      <c r="Z90" s="197" t="str">
        <f>VLOOKUP(X90,'[1]Region&amp;ASM'!$B$2:$D$14,3,0)</f>
        <v>Abhishek Srivastava</v>
      </c>
      <c r="AA90" s="197"/>
      <c r="AB90" s="197"/>
      <c r="AC90" s="197"/>
    </row>
    <row r="91" spans="1:29" x14ac:dyDescent="0.25">
      <c r="A91" s="2">
        <v>45106.897893518515</v>
      </c>
      <c r="B91" s="8">
        <v>45106</v>
      </c>
      <c r="C91" s="3" t="s">
        <v>24</v>
      </c>
      <c r="D91" s="3"/>
      <c r="E91" s="4">
        <v>44</v>
      </c>
      <c r="F91" s="4" t="s">
        <v>159</v>
      </c>
      <c r="G91" s="4">
        <v>7417925777</v>
      </c>
      <c r="H91" s="109">
        <v>530</v>
      </c>
      <c r="I91" s="4" t="s">
        <v>168</v>
      </c>
      <c r="J91" s="4" t="s">
        <v>185</v>
      </c>
      <c r="K91" s="4"/>
      <c r="L91" s="55">
        <v>500</v>
      </c>
      <c r="M91" s="4"/>
      <c r="N91" s="4"/>
      <c r="O91" s="4" t="s">
        <v>29</v>
      </c>
      <c r="P91" s="104" t="s">
        <v>164</v>
      </c>
      <c r="Q91" s="104" t="s">
        <v>182</v>
      </c>
      <c r="R91" s="38">
        <v>10</v>
      </c>
      <c r="S91" s="4" t="s">
        <v>164</v>
      </c>
      <c r="T91" s="4"/>
      <c r="U91" s="4"/>
      <c r="V91" s="4"/>
      <c r="W91" s="4" t="s">
        <v>68</v>
      </c>
      <c r="X91" s="197" t="s">
        <v>196</v>
      </c>
      <c r="Y91" s="3" t="str">
        <f>VLOOKUP(X91,'[1]Region&amp;ASM'!$B$2:$E$14,2,0)</f>
        <v>NCR</v>
      </c>
      <c r="Z91" s="197" t="str">
        <f>VLOOKUP(X91,'[1]Region&amp;ASM'!$B$2:$D$14,3,0)</f>
        <v>Abhishek Srivastava</v>
      </c>
      <c r="AA91" s="197"/>
      <c r="AB91" s="197"/>
      <c r="AC91" s="197"/>
    </row>
    <row r="92" spans="1:29" x14ac:dyDescent="0.25">
      <c r="A92" s="2">
        <v>45106.941481481481</v>
      </c>
      <c r="B92" s="8">
        <v>45106</v>
      </c>
      <c r="C92" s="3" t="s">
        <v>24</v>
      </c>
      <c r="D92" s="3"/>
      <c r="E92" s="4">
        <v>38</v>
      </c>
      <c r="F92" s="4" t="s">
        <v>71</v>
      </c>
      <c r="G92" s="4" t="s">
        <v>133</v>
      </c>
      <c r="H92" s="109">
        <v>200</v>
      </c>
      <c r="I92" s="4" t="s">
        <v>92</v>
      </c>
      <c r="J92" s="4" t="s">
        <v>72</v>
      </c>
      <c r="K92" s="4">
        <v>1000</v>
      </c>
      <c r="L92" s="55">
        <v>1000</v>
      </c>
      <c r="M92" s="4"/>
      <c r="N92" s="4"/>
      <c r="O92" s="4" t="s">
        <v>29</v>
      </c>
      <c r="P92" s="104" t="s">
        <v>73</v>
      </c>
      <c r="Q92" s="104" t="s">
        <v>177</v>
      </c>
      <c r="R92" s="38">
        <v>25</v>
      </c>
      <c r="S92" s="4" t="s">
        <v>186</v>
      </c>
      <c r="T92" s="4"/>
      <c r="U92" s="4"/>
      <c r="V92" s="4"/>
      <c r="W92" s="4" t="s">
        <v>77</v>
      </c>
      <c r="X92" s="197" t="s">
        <v>310</v>
      </c>
      <c r="Y92" s="3" t="str">
        <f>VLOOKUP(X92,'[1]Region&amp;ASM'!$B$2:$E$14,2,0)</f>
        <v>NCR</v>
      </c>
      <c r="Z92" s="197" t="str">
        <f>VLOOKUP(X92,'[1]Region&amp;ASM'!$B$2:$D$14,3,0)</f>
        <v>Abhishek Srivastava</v>
      </c>
      <c r="AA92" s="197"/>
      <c r="AB92" s="197"/>
      <c r="AC92" s="197"/>
    </row>
    <row r="93" spans="1:29" x14ac:dyDescent="0.25">
      <c r="A93" s="2">
        <v>45106.942673611113</v>
      </c>
      <c r="B93" s="8">
        <v>45106</v>
      </c>
      <c r="C93" s="3" t="s">
        <v>24</v>
      </c>
      <c r="D93" s="3"/>
      <c r="E93" s="4">
        <v>38</v>
      </c>
      <c r="F93" s="4" t="s">
        <v>71</v>
      </c>
      <c r="G93" s="4" t="s">
        <v>133</v>
      </c>
      <c r="H93" s="109">
        <v>100</v>
      </c>
      <c r="I93" s="4" t="s">
        <v>92</v>
      </c>
      <c r="J93" s="4" t="s">
        <v>72</v>
      </c>
      <c r="K93" s="4"/>
      <c r="L93" s="55">
        <v>300</v>
      </c>
      <c r="M93" s="4"/>
      <c r="N93" s="4"/>
      <c r="O93" s="4" t="s">
        <v>29</v>
      </c>
      <c r="P93" s="104" t="s">
        <v>179</v>
      </c>
      <c r="Q93" s="104" t="s">
        <v>64</v>
      </c>
      <c r="R93" s="38">
        <v>4</v>
      </c>
      <c r="S93" s="4" t="s">
        <v>94</v>
      </c>
      <c r="T93" s="4"/>
      <c r="U93" s="4"/>
      <c r="V93" s="4"/>
      <c r="W93" s="4" t="s">
        <v>77</v>
      </c>
      <c r="X93" s="197" t="s">
        <v>310</v>
      </c>
      <c r="Y93" s="3" t="str">
        <f>VLOOKUP(X93,'[1]Region&amp;ASM'!$B$2:$E$14,2,0)</f>
        <v>NCR</v>
      </c>
      <c r="Z93" s="197" t="str">
        <f>VLOOKUP(X93,'[1]Region&amp;ASM'!$B$2:$D$14,3,0)</f>
        <v>Abhishek Srivastava</v>
      </c>
      <c r="AA93" s="197"/>
      <c r="AB93" s="197"/>
      <c r="AC93" s="197"/>
    </row>
    <row r="94" spans="1:29" x14ac:dyDescent="0.25">
      <c r="A94" s="2">
        <v>45106.943738425929</v>
      </c>
      <c r="B94" s="8">
        <v>45106</v>
      </c>
      <c r="C94" s="3" t="s">
        <v>24</v>
      </c>
      <c r="D94" s="3"/>
      <c r="E94" s="4">
        <v>38</v>
      </c>
      <c r="F94" s="4" t="s">
        <v>71</v>
      </c>
      <c r="G94" s="4" t="s">
        <v>133</v>
      </c>
      <c r="H94" s="109">
        <v>300</v>
      </c>
      <c r="I94" s="4" t="s">
        <v>92</v>
      </c>
      <c r="J94" s="4" t="s">
        <v>72</v>
      </c>
      <c r="K94" s="4"/>
      <c r="L94" s="55">
        <v>500</v>
      </c>
      <c r="M94" s="4"/>
      <c r="N94" s="4"/>
      <c r="O94" s="4" t="s">
        <v>29</v>
      </c>
      <c r="P94" s="104" t="s">
        <v>187</v>
      </c>
      <c r="Q94" s="104" t="s">
        <v>188</v>
      </c>
      <c r="R94" s="38">
        <v>15</v>
      </c>
      <c r="S94" s="4" t="s">
        <v>97</v>
      </c>
      <c r="T94" s="4"/>
      <c r="U94" s="4"/>
      <c r="V94" s="4"/>
      <c r="W94" s="4" t="s">
        <v>77</v>
      </c>
      <c r="X94" s="197" t="s">
        <v>310</v>
      </c>
      <c r="Y94" s="3" t="str">
        <f>VLOOKUP(X94,'[1]Region&amp;ASM'!$B$2:$E$14,2,0)</f>
        <v>NCR</v>
      </c>
      <c r="Z94" s="197" t="str">
        <f>VLOOKUP(X94,'[1]Region&amp;ASM'!$B$2:$D$14,3,0)</f>
        <v>Abhishek Srivastava</v>
      </c>
      <c r="AA94" s="197"/>
      <c r="AB94" s="197"/>
      <c r="AC94" s="197"/>
    </row>
    <row r="95" spans="1:29" x14ac:dyDescent="0.25">
      <c r="A95" s="2">
        <v>45107.885358796295</v>
      </c>
      <c r="B95" s="8">
        <v>45107</v>
      </c>
      <c r="C95" s="3" t="s">
        <v>24</v>
      </c>
      <c r="D95" s="3"/>
      <c r="E95" s="4">
        <v>11</v>
      </c>
      <c r="F95" s="4" t="s">
        <v>33</v>
      </c>
      <c r="G95" s="4">
        <v>9625446093</v>
      </c>
      <c r="H95" s="109">
        <v>550</v>
      </c>
      <c r="I95" s="4" t="s">
        <v>34</v>
      </c>
      <c r="J95" s="4" t="s">
        <v>35</v>
      </c>
      <c r="K95" s="4"/>
      <c r="L95" s="55">
        <v>800</v>
      </c>
      <c r="M95" s="4"/>
      <c r="N95" s="4"/>
      <c r="O95" s="4" t="s">
        <v>29</v>
      </c>
      <c r="P95" s="104" t="s">
        <v>37</v>
      </c>
      <c r="Q95" s="104" t="s">
        <v>138</v>
      </c>
      <c r="R95" s="38">
        <v>16</v>
      </c>
      <c r="S95" s="4" t="s">
        <v>66</v>
      </c>
      <c r="T95" s="4"/>
      <c r="U95" s="4"/>
      <c r="V95" s="4"/>
      <c r="W95" s="4" t="s">
        <v>68</v>
      </c>
      <c r="X95" s="197" t="s">
        <v>196</v>
      </c>
      <c r="Y95" s="3" t="str">
        <f>VLOOKUP(X95,'[1]Region&amp;ASM'!$B$2:$E$14,2,0)</f>
        <v>NCR</v>
      </c>
      <c r="Z95" s="197" t="str">
        <f>VLOOKUP(X95,'[1]Region&amp;ASM'!$B$2:$D$14,3,0)</f>
        <v>Abhishek Srivastava</v>
      </c>
      <c r="AA95" s="197"/>
      <c r="AB95" s="197"/>
      <c r="AC95" s="197"/>
    </row>
    <row r="96" spans="1:29" x14ac:dyDescent="0.25">
      <c r="A96" s="2">
        <v>45107.88685185185</v>
      </c>
      <c r="B96" s="8">
        <v>45107</v>
      </c>
      <c r="C96" s="3" t="s">
        <v>24</v>
      </c>
      <c r="D96" s="3"/>
      <c r="E96" s="4">
        <v>44</v>
      </c>
      <c r="F96" s="4" t="s">
        <v>159</v>
      </c>
      <c r="G96" s="4">
        <v>7417925777</v>
      </c>
      <c r="H96" s="109">
        <v>200</v>
      </c>
      <c r="I96" s="4" t="s">
        <v>27</v>
      </c>
      <c r="J96" s="4" t="s">
        <v>189</v>
      </c>
      <c r="K96" s="4"/>
      <c r="L96" s="55">
        <v>600</v>
      </c>
      <c r="M96" s="4"/>
      <c r="N96" s="4"/>
      <c r="O96" s="4" t="s">
        <v>29</v>
      </c>
      <c r="P96" s="104" t="s">
        <v>164</v>
      </c>
      <c r="Q96" s="104" t="s">
        <v>142</v>
      </c>
      <c r="R96" s="38">
        <v>14</v>
      </c>
      <c r="S96" s="4" t="s">
        <v>164</v>
      </c>
      <c r="T96" s="4"/>
      <c r="U96" s="4"/>
      <c r="V96" s="4"/>
      <c r="W96" s="4" t="s">
        <v>68</v>
      </c>
      <c r="X96" s="197" t="s">
        <v>196</v>
      </c>
      <c r="Y96" s="3" t="str">
        <f>VLOOKUP(X96,'[1]Region&amp;ASM'!$B$2:$E$14,2,0)</f>
        <v>NCR</v>
      </c>
      <c r="Z96" s="197" t="str">
        <f>VLOOKUP(X96,'[1]Region&amp;ASM'!$B$2:$D$14,3,0)</f>
        <v>Abhishek Srivastava</v>
      </c>
      <c r="AA96" s="197"/>
      <c r="AB96" s="197"/>
      <c r="AC96" s="197"/>
    </row>
    <row r="97" spans="1:29" ht="15.75" thickBot="1" x14ac:dyDescent="0.3">
      <c r="A97" s="2">
        <v>45107.980243055557</v>
      </c>
      <c r="B97" s="8">
        <v>45107</v>
      </c>
      <c r="C97" s="3" t="s">
        <v>24</v>
      </c>
      <c r="D97" s="3"/>
      <c r="E97" s="4">
        <v>37</v>
      </c>
      <c r="F97" s="4" t="s">
        <v>57</v>
      </c>
      <c r="G97" s="4" t="s">
        <v>165</v>
      </c>
      <c r="H97" s="109">
        <v>200</v>
      </c>
      <c r="I97" s="4" t="s">
        <v>58</v>
      </c>
      <c r="J97" s="4" t="s">
        <v>190</v>
      </c>
      <c r="K97" s="4">
        <v>800</v>
      </c>
      <c r="L97" s="55">
        <v>800</v>
      </c>
      <c r="M97" s="4"/>
      <c r="N97" s="4"/>
      <c r="O97" s="4" t="s">
        <v>29</v>
      </c>
      <c r="P97" s="113" t="s">
        <v>2300</v>
      </c>
      <c r="Q97" s="104" t="s">
        <v>191</v>
      </c>
      <c r="R97" s="38">
        <v>22</v>
      </c>
      <c r="S97" s="4" t="s">
        <v>97</v>
      </c>
      <c r="T97" s="4"/>
      <c r="U97" s="4"/>
      <c r="V97" s="4"/>
      <c r="W97" s="4" t="s">
        <v>77</v>
      </c>
      <c r="X97" s="197" t="s">
        <v>310</v>
      </c>
      <c r="Y97" s="3" t="str">
        <f>VLOOKUP(X97,'[1]Region&amp;ASM'!$B$2:$E$14,2,0)</f>
        <v>NCR</v>
      </c>
      <c r="Z97" s="197" t="str">
        <f>VLOOKUP(X97,'[1]Region&amp;ASM'!$B$2:$D$14,3,0)</f>
        <v>Abhishek Srivastava</v>
      </c>
      <c r="AA97" s="197"/>
      <c r="AB97" s="197"/>
      <c r="AC97" s="197"/>
    </row>
    <row r="98" spans="1:29" ht="15.75" thickBot="1" x14ac:dyDescent="0.3">
      <c r="A98" s="2">
        <v>45107.981620370374</v>
      </c>
      <c r="B98" s="8">
        <v>45107</v>
      </c>
      <c r="C98" s="3" t="s">
        <v>24</v>
      </c>
      <c r="D98" s="3"/>
      <c r="E98" s="4">
        <v>37</v>
      </c>
      <c r="F98" s="4" t="s">
        <v>57</v>
      </c>
      <c r="G98" s="4" t="s">
        <v>165</v>
      </c>
      <c r="H98" s="109">
        <v>300</v>
      </c>
      <c r="I98" s="4" t="s">
        <v>58</v>
      </c>
      <c r="J98" s="4" t="s">
        <v>190</v>
      </c>
      <c r="K98" s="4">
        <v>1000</v>
      </c>
      <c r="L98" s="55">
        <v>1000</v>
      </c>
      <c r="M98" s="4"/>
      <c r="N98" s="4"/>
      <c r="O98" s="4" t="s">
        <v>29</v>
      </c>
      <c r="P98" s="267" t="s">
        <v>2928</v>
      </c>
      <c r="Q98" s="104" t="s">
        <v>192</v>
      </c>
      <c r="R98" s="38">
        <v>28</v>
      </c>
      <c r="S98" s="4" t="s">
        <v>97</v>
      </c>
      <c r="T98" s="4"/>
      <c r="U98" s="4"/>
      <c r="V98" s="4"/>
      <c r="W98" s="4" t="s">
        <v>77</v>
      </c>
      <c r="X98" s="197" t="s">
        <v>310</v>
      </c>
      <c r="Y98" s="3" t="str">
        <f>VLOOKUP(X98,'[1]Region&amp;ASM'!$B$2:$E$14,2,0)</f>
        <v>NCR</v>
      </c>
      <c r="Z98" s="197" t="str">
        <f>VLOOKUP(X98,'[1]Region&amp;ASM'!$B$2:$D$14,3,0)</f>
        <v>Abhishek Srivastava</v>
      </c>
      <c r="AA98" s="197"/>
      <c r="AB98" s="197"/>
      <c r="AC98" s="197"/>
    </row>
    <row r="99" spans="1:29" x14ac:dyDescent="0.25">
      <c r="A99" s="2">
        <v>45108.897789351853</v>
      </c>
      <c r="B99" s="8">
        <v>45108</v>
      </c>
      <c r="C99" s="22" t="s">
        <v>235</v>
      </c>
      <c r="D99" s="22" t="s">
        <v>2390</v>
      </c>
      <c r="E99" s="4">
        <v>11</v>
      </c>
      <c r="F99" s="4" t="s">
        <v>33</v>
      </c>
      <c r="G99" s="4" t="s">
        <v>224</v>
      </c>
      <c r="H99" s="109">
        <v>300</v>
      </c>
      <c r="I99" s="4" t="s">
        <v>34</v>
      </c>
      <c r="J99" s="4" t="s">
        <v>225</v>
      </c>
      <c r="K99" s="4"/>
      <c r="L99" s="55">
        <v>1100</v>
      </c>
      <c r="M99" s="4"/>
      <c r="N99" s="4"/>
      <c r="O99" s="4" t="s">
        <v>29</v>
      </c>
      <c r="P99" s="104" t="s">
        <v>37</v>
      </c>
      <c r="Q99" s="104" t="s">
        <v>226</v>
      </c>
      <c r="R99" s="38">
        <v>30</v>
      </c>
      <c r="S99" s="4" t="s">
        <v>74</v>
      </c>
      <c r="T99" s="4"/>
      <c r="U99" s="4"/>
      <c r="V99" s="4"/>
      <c r="W99" s="4" t="s">
        <v>77</v>
      </c>
      <c r="X99" s="197" t="s">
        <v>310</v>
      </c>
      <c r="Y99" s="3" t="str">
        <f>VLOOKUP(X99,'[1]Region&amp;ASM'!$B$2:$E$14,2,0)</f>
        <v>NCR</v>
      </c>
      <c r="Z99" s="197" t="str">
        <f>VLOOKUP(X99,'[1]Region&amp;ASM'!$B$2:$D$14,3,0)</f>
        <v>Abhishek Srivastava</v>
      </c>
      <c r="AA99" s="197"/>
      <c r="AB99" s="197"/>
      <c r="AC99" s="197"/>
    </row>
    <row r="100" spans="1:29" ht="15.75" thickBot="1" x14ac:dyDescent="0.3">
      <c r="A100" s="2">
        <v>45108.962696759256</v>
      </c>
      <c r="B100" s="8">
        <v>45108</v>
      </c>
      <c r="C100" s="22" t="s">
        <v>235</v>
      </c>
      <c r="D100" s="22" t="s">
        <v>2390</v>
      </c>
      <c r="E100" s="4">
        <v>37</v>
      </c>
      <c r="F100" s="4" t="s">
        <v>57</v>
      </c>
      <c r="G100" s="4" t="s">
        <v>165</v>
      </c>
      <c r="H100" s="109">
        <v>400</v>
      </c>
      <c r="I100" s="4" t="s">
        <v>58</v>
      </c>
      <c r="J100" s="4" t="s">
        <v>166</v>
      </c>
      <c r="K100" s="4"/>
      <c r="L100" s="55">
        <v>800</v>
      </c>
      <c r="M100" s="4"/>
      <c r="N100" s="4"/>
      <c r="O100" s="4" t="s">
        <v>29</v>
      </c>
      <c r="P100" s="104" t="s">
        <v>73</v>
      </c>
      <c r="Q100" s="68" t="s">
        <v>299</v>
      </c>
      <c r="R100" s="38">
        <v>24</v>
      </c>
      <c r="S100" s="4" t="s">
        <v>94</v>
      </c>
      <c r="T100" s="4"/>
      <c r="U100" s="4"/>
      <c r="V100" s="4"/>
      <c r="W100" s="4" t="s">
        <v>77</v>
      </c>
      <c r="X100" s="197" t="s">
        <v>310</v>
      </c>
      <c r="Y100" s="3" t="str">
        <f>VLOOKUP(X100,'[1]Region&amp;ASM'!$B$2:$E$14,2,0)</f>
        <v>NCR</v>
      </c>
      <c r="Z100" s="197" t="str">
        <f>VLOOKUP(X100,'[1]Region&amp;ASM'!$B$2:$D$14,3,0)</f>
        <v>Abhishek Srivastava</v>
      </c>
      <c r="AA100" s="197"/>
      <c r="AB100" s="197"/>
      <c r="AC100" s="197"/>
    </row>
    <row r="101" spans="1:29" ht="15.75" thickBot="1" x14ac:dyDescent="0.3">
      <c r="A101" s="2">
        <v>45108.963842592595</v>
      </c>
      <c r="B101" s="8">
        <v>45108</v>
      </c>
      <c r="C101" s="22" t="s">
        <v>235</v>
      </c>
      <c r="D101" s="22" t="s">
        <v>2390</v>
      </c>
      <c r="E101" s="4">
        <v>37</v>
      </c>
      <c r="F101" s="4" t="s">
        <v>57</v>
      </c>
      <c r="G101" s="4" t="s">
        <v>165</v>
      </c>
      <c r="H101" s="109">
        <v>200</v>
      </c>
      <c r="I101" s="4" t="s">
        <v>58</v>
      </c>
      <c r="J101" s="4" t="s">
        <v>166</v>
      </c>
      <c r="K101" s="4"/>
      <c r="L101" s="55">
        <v>1500</v>
      </c>
      <c r="M101" s="4"/>
      <c r="N101" s="4"/>
      <c r="O101" s="4" t="s">
        <v>29</v>
      </c>
      <c r="P101" s="267" t="s">
        <v>2928</v>
      </c>
      <c r="Q101" s="104" t="s">
        <v>122</v>
      </c>
      <c r="R101" s="38">
        <v>36</v>
      </c>
      <c r="S101" s="4" t="s">
        <v>94</v>
      </c>
      <c r="T101" s="4"/>
      <c r="U101" s="4"/>
      <c r="V101" s="4"/>
      <c r="W101" s="4" t="s">
        <v>77</v>
      </c>
      <c r="X101" s="197" t="s">
        <v>310</v>
      </c>
      <c r="Y101" s="3" t="str">
        <f>VLOOKUP(X101,'[1]Region&amp;ASM'!$B$2:$E$14,2,0)</f>
        <v>NCR</v>
      </c>
      <c r="Z101" s="197" t="str">
        <f>VLOOKUP(X101,'[1]Region&amp;ASM'!$B$2:$D$14,3,0)</f>
        <v>Abhishek Srivastava</v>
      </c>
      <c r="AA101" s="197"/>
      <c r="AB101" s="197"/>
      <c r="AC101" s="197"/>
    </row>
    <row r="102" spans="1:29" x14ac:dyDescent="0.25">
      <c r="A102" s="2">
        <v>45111.443715277775</v>
      </c>
      <c r="B102" s="8">
        <v>45110</v>
      </c>
      <c r="C102" s="22" t="s">
        <v>235</v>
      </c>
      <c r="D102" s="22" t="s">
        <v>2390</v>
      </c>
      <c r="E102" s="4">
        <v>62</v>
      </c>
      <c r="F102" s="4" t="s">
        <v>227</v>
      </c>
      <c r="G102" s="4" t="s">
        <v>228</v>
      </c>
      <c r="H102" s="109">
        <v>200</v>
      </c>
      <c r="I102" s="4" t="s">
        <v>156</v>
      </c>
      <c r="J102" s="4" t="s">
        <v>229</v>
      </c>
      <c r="K102" s="4"/>
      <c r="L102" s="55">
        <v>350</v>
      </c>
      <c r="M102" s="4"/>
      <c r="N102" s="4"/>
      <c r="O102" s="4" t="s">
        <v>29</v>
      </c>
      <c r="P102" s="104" t="s">
        <v>230</v>
      </c>
      <c r="Q102" s="104" t="s">
        <v>230</v>
      </c>
      <c r="R102" s="38">
        <v>5</v>
      </c>
      <c r="S102" s="4" t="s">
        <v>231</v>
      </c>
      <c r="T102" s="4"/>
      <c r="U102" s="4"/>
      <c r="V102" s="4"/>
      <c r="W102" s="4" t="s">
        <v>77</v>
      </c>
      <c r="X102" s="197" t="s">
        <v>310</v>
      </c>
      <c r="Y102" s="3" t="str">
        <f>VLOOKUP(X102,'[1]Region&amp;ASM'!$B$2:$E$14,2,0)</f>
        <v>NCR</v>
      </c>
      <c r="Z102" s="197" t="str">
        <f>VLOOKUP(X102,'[1]Region&amp;ASM'!$B$2:$D$14,3,0)</f>
        <v>Abhishek Srivastava</v>
      </c>
      <c r="AA102" s="197"/>
      <c r="AB102" s="197"/>
      <c r="AC102" s="197"/>
    </row>
    <row r="103" spans="1:29" x14ac:dyDescent="0.25">
      <c r="A103" s="2">
        <v>45111.445208333331</v>
      </c>
      <c r="B103" s="8">
        <v>45110</v>
      </c>
      <c r="C103" s="22" t="s">
        <v>235</v>
      </c>
      <c r="D103" s="22" t="s">
        <v>2390</v>
      </c>
      <c r="E103" s="4">
        <v>62</v>
      </c>
      <c r="F103" s="4" t="s">
        <v>227</v>
      </c>
      <c r="G103" s="4" t="s">
        <v>228</v>
      </c>
      <c r="H103" s="109">
        <v>300</v>
      </c>
      <c r="I103" s="4" t="s">
        <v>156</v>
      </c>
      <c r="J103" s="4" t="s">
        <v>232</v>
      </c>
      <c r="K103" s="4"/>
      <c r="L103" s="55">
        <v>500</v>
      </c>
      <c r="M103" s="4"/>
      <c r="N103" s="4"/>
      <c r="O103" s="4" t="s">
        <v>36</v>
      </c>
      <c r="P103" s="104" t="s">
        <v>230</v>
      </c>
      <c r="Q103" s="104" t="s">
        <v>233</v>
      </c>
      <c r="R103" s="38">
        <v>15</v>
      </c>
      <c r="S103" s="4" t="s">
        <v>231</v>
      </c>
      <c r="T103" s="4"/>
      <c r="U103" s="4"/>
      <c r="V103" s="4"/>
      <c r="W103" s="4" t="s">
        <v>77</v>
      </c>
      <c r="X103" s="197" t="s">
        <v>310</v>
      </c>
      <c r="Y103" s="3" t="str">
        <f>VLOOKUP(X103,'[1]Region&amp;ASM'!$B$2:$E$14,2,0)</f>
        <v>NCR</v>
      </c>
      <c r="Z103" s="197" t="str">
        <f>VLOOKUP(X103,'[1]Region&amp;ASM'!$B$2:$D$14,3,0)</f>
        <v>Abhishek Srivastava</v>
      </c>
      <c r="AA103" s="197"/>
      <c r="AB103" s="197"/>
      <c r="AC103" s="197"/>
    </row>
    <row r="104" spans="1:29" x14ac:dyDescent="0.25">
      <c r="A104" s="2">
        <v>45111.446608796294</v>
      </c>
      <c r="B104" s="8">
        <v>45110</v>
      </c>
      <c r="C104" s="22" t="s">
        <v>235</v>
      </c>
      <c r="D104" s="22" t="s">
        <v>2390</v>
      </c>
      <c r="E104" s="4">
        <v>62</v>
      </c>
      <c r="F104" s="4" t="s">
        <v>227</v>
      </c>
      <c r="G104" s="4" t="s">
        <v>228</v>
      </c>
      <c r="H104" s="109">
        <v>100</v>
      </c>
      <c r="I104" s="4" t="s">
        <v>156</v>
      </c>
      <c r="J104" s="4" t="s">
        <v>229</v>
      </c>
      <c r="K104" s="4"/>
      <c r="L104" s="55">
        <v>500</v>
      </c>
      <c r="M104" s="4"/>
      <c r="N104" s="4"/>
      <c r="O104" s="4" t="s">
        <v>29</v>
      </c>
      <c r="P104" s="104" t="s">
        <v>230</v>
      </c>
      <c r="Q104" s="104" t="s">
        <v>234</v>
      </c>
      <c r="R104" s="38">
        <v>14</v>
      </c>
      <c r="S104" s="4" t="s">
        <v>231</v>
      </c>
      <c r="T104" s="4"/>
      <c r="U104" s="4"/>
      <c r="V104" s="4"/>
      <c r="W104" s="4" t="s">
        <v>77</v>
      </c>
      <c r="X104" s="197" t="s">
        <v>310</v>
      </c>
      <c r="Y104" s="3" t="str">
        <f>VLOOKUP(X104,'[1]Region&amp;ASM'!$B$2:$E$14,2,0)</f>
        <v>NCR</v>
      </c>
      <c r="Z104" s="197" t="str">
        <f>VLOOKUP(X104,'[1]Region&amp;ASM'!$B$2:$D$14,3,0)</f>
        <v>Abhishek Srivastava</v>
      </c>
      <c r="AA104" s="197"/>
      <c r="AB104" s="197"/>
      <c r="AC104" s="197"/>
    </row>
    <row r="105" spans="1:29" ht="15.75" thickBot="1" x14ac:dyDescent="0.3">
      <c r="A105" s="2">
        <v>45111.832071759258</v>
      </c>
      <c r="B105" s="8">
        <v>45111</v>
      </c>
      <c r="C105" s="22" t="s">
        <v>235</v>
      </c>
      <c r="D105" s="22" t="s">
        <v>2390</v>
      </c>
      <c r="E105" s="4">
        <v>38</v>
      </c>
      <c r="F105" s="4" t="s">
        <v>71</v>
      </c>
      <c r="G105" s="4" t="s">
        <v>133</v>
      </c>
      <c r="H105" s="109">
        <v>200</v>
      </c>
      <c r="I105" s="4" t="s">
        <v>92</v>
      </c>
      <c r="J105" s="4" t="s">
        <v>72</v>
      </c>
      <c r="K105" s="4"/>
      <c r="L105" s="55">
        <v>800</v>
      </c>
      <c r="M105" s="4"/>
      <c r="N105" s="4"/>
      <c r="O105" s="4" t="s">
        <v>29</v>
      </c>
      <c r="P105" s="104" t="s">
        <v>73</v>
      </c>
      <c r="Q105" s="68" t="s">
        <v>299</v>
      </c>
      <c r="R105" s="38">
        <v>24</v>
      </c>
      <c r="S105" s="4" t="s">
        <v>134</v>
      </c>
      <c r="T105" s="4"/>
      <c r="U105" s="4"/>
      <c r="V105" s="4"/>
      <c r="W105" s="4" t="s">
        <v>77</v>
      </c>
      <c r="X105" s="197" t="s">
        <v>310</v>
      </c>
      <c r="Y105" s="3" t="str">
        <f>VLOOKUP(X105,'[1]Region&amp;ASM'!$B$2:$E$14,2,0)</f>
        <v>NCR</v>
      </c>
      <c r="Z105" s="197" t="str">
        <f>VLOOKUP(X105,'[1]Region&amp;ASM'!$B$2:$D$14,3,0)</f>
        <v>Abhishek Srivastava</v>
      </c>
      <c r="AA105" s="197"/>
      <c r="AB105" s="197"/>
      <c r="AC105" s="197"/>
    </row>
    <row r="106" spans="1:29" ht="15.75" thickBot="1" x14ac:dyDescent="0.3">
      <c r="A106" s="2">
        <v>45111.833726851852</v>
      </c>
      <c r="B106" s="8">
        <v>45111</v>
      </c>
      <c r="C106" s="22" t="s">
        <v>235</v>
      </c>
      <c r="D106" s="22" t="s">
        <v>2390</v>
      </c>
      <c r="E106" s="4">
        <v>38</v>
      </c>
      <c r="F106" s="4" t="s">
        <v>71</v>
      </c>
      <c r="G106" s="4" t="s">
        <v>133</v>
      </c>
      <c r="H106" s="109">
        <v>300</v>
      </c>
      <c r="I106" s="4" t="s">
        <v>92</v>
      </c>
      <c r="J106" s="4" t="s">
        <v>152</v>
      </c>
      <c r="K106" s="4"/>
      <c r="L106" s="55">
        <v>850</v>
      </c>
      <c r="M106" s="4"/>
      <c r="N106" s="4"/>
      <c r="O106" s="4" t="s">
        <v>29</v>
      </c>
      <c r="P106" s="267" t="s">
        <v>2928</v>
      </c>
      <c r="Q106" s="104" t="s">
        <v>64</v>
      </c>
      <c r="R106" s="38">
        <v>26</v>
      </c>
      <c r="S106" s="4" t="s">
        <v>94</v>
      </c>
      <c r="T106" s="4"/>
      <c r="U106" s="4"/>
      <c r="V106" s="4"/>
      <c r="W106" s="4" t="s">
        <v>77</v>
      </c>
      <c r="X106" s="197" t="s">
        <v>310</v>
      </c>
      <c r="Y106" s="3" t="str">
        <f>VLOOKUP(X106,'[1]Region&amp;ASM'!$B$2:$E$14,2,0)</f>
        <v>NCR</v>
      </c>
      <c r="Z106" s="197" t="str">
        <f>VLOOKUP(X106,'[1]Region&amp;ASM'!$B$2:$D$14,3,0)</f>
        <v>Abhishek Srivastava</v>
      </c>
      <c r="AA106" s="197"/>
      <c r="AB106" s="197"/>
      <c r="AC106" s="197"/>
    </row>
    <row r="107" spans="1:29" x14ac:dyDescent="0.25">
      <c r="A107" s="2">
        <v>45112.959293981483</v>
      </c>
      <c r="B107" s="8">
        <v>45112</v>
      </c>
      <c r="C107" s="22" t="s">
        <v>235</v>
      </c>
      <c r="D107" s="22" t="s">
        <v>2390</v>
      </c>
      <c r="E107" s="4">
        <v>38</v>
      </c>
      <c r="F107" s="4" t="s">
        <v>71</v>
      </c>
      <c r="G107" s="4" t="s">
        <v>133</v>
      </c>
      <c r="H107" s="109">
        <v>200</v>
      </c>
      <c r="I107" s="4" t="s">
        <v>92</v>
      </c>
      <c r="J107" s="4" t="s">
        <v>72</v>
      </c>
      <c r="K107" s="4"/>
      <c r="L107" s="55">
        <v>500</v>
      </c>
      <c r="M107" s="4"/>
      <c r="N107" s="4"/>
      <c r="O107" s="4" t="s">
        <v>29</v>
      </c>
      <c r="P107" s="104" t="s">
        <v>73</v>
      </c>
      <c r="Q107" s="104" t="s">
        <v>246</v>
      </c>
      <c r="R107" s="38">
        <v>16</v>
      </c>
      <c r="S107" s="4" t="s">
        <v>94</v>
      </c>
      <c r="T107" s="4"/>
      <c r="U107" s="4"/>
      <c r="V107" s="4"/>
      <c r="W107" s="4" t="s">
        <v>77</v>
      </c>
      <c r="X107" s="197" t="s">
        <v>310</v>
      </c>
      <c r="Y107" s="3" t="str">
        <f>VLOOKUP(X107,'[1]Region&amp;ASM'!$B$2:$E$14,2,0)</f>
        <v>NCR</v>
      </c>
      <c r="Z107" s="197" t="str">
        <f>VLOOKUP(X107,'[1]Region&amp;ASM'!$B$2:$D$14,3,0)</f>
        <v>Abhishek Srivastava</v>
      </c>
      <c r="AA107" s="197"/>
      <c r="AB107" s="197"/>
      <c r="AC107" s="197"/>
    </row>
    <row r="108" spans="1:29" x14ac:dyDescent="0.25">
      <c r="A108" s="2">
        <v>45112.960381944446</v>
      </c>
      <c r="B108" s="8">
        <v>45112</v>
      </c>
      <c r="C108" s="22" t="s">
        <v>235</v>
      </c>
      <c r="D108" s="22" t="s">
        <v>2390</v>
      </c>
      <c r="E108" s="4">
        <v>38</v>
      </c>
      <c r="F108" s="4" t="s">
        <v>71</v>
      </c>
      <c r="G108" s="4" t="s">
        <v>133</v>
      </c>
      <c r="H108" s="109">
        <v>300</v>
      </c>
      <c r="I108" s="4" t="s">
        <v>92</v>
      </c>
      <c r="J108" s="4" t="s">
        <v>72</v>
      </c>
      <c r="K108" s="4"/>
      <c r="L108" s="55">
        <v>1000</v>
      </c>
      <c r="M108" s="4"/>
      <c r="N108" s="4"/>
      <c r="O108" s="4" t="s">
        <v>29</v>
      </c>
      <c r="P108" s="104" t="s">
        <v>73</v>
      </c>
      <c r="Q108" s="104" t="s">
        <v>247</v>
      </c>
      <c r="R108" s="38">
        <v>25</v>
      </c>
      <c r="S108" s="4" t="s">
        <v>97</v>
      </c>
      <c r="T108" s="4"/>
      <c r="U108" s="4"/>
      <c r="V108" s="4"/>
      <c r="W108" s="4" t="s">
        <v>77</v>
      </c>
      <c r="X108" s="197" t="s">
        <v>310</v>
      </c>
      <c r="Y108" s="3" t="str">
        <f>VLOOKUP(X108,'[1]Region&amp;ASM'!$B$2:$E$14,2,0)</f>
        <v>NCR</v>
      </c>
      <c r="Z108" s="197" t="str">
        <f>VLOOKUP(X108,'[1]Region&amp;ASM'!$B$2:$D$14,3,0)</f>
        <v>Abhishek Srivastava</v>
      </c>
      <c r="AA108" s="197"/>
      <c r="AB108" s="197"/>
      <c r="AC108" s="197"/>
    </row>
    <row r="109" spans="1:29" x14ac:dyDescent="0.25">
      <c r="A109" s="2">
        <v>45107.688148148147</v>
      </c>
      <c r="B109" s="3">
        <v>45112</v>
      </c>
      <c r="C109" s="22" t="s">
        <v>235</v>
      </c>
      <c r="D109" s="22" t="s">
        <v>2390</v>
      </c>
      <c r="E109" s="197">
        <v>0</v>
      </c>
      <c r="F109" s="4" t="s">
        <v>249</v>
      </c>
      <c r="G109" s="4" t="s">
        <v>250</v>
      </c>
      <c r="H109" s="109">
        <v>100</v>
      </c>
      <c r="I109" s="4" t="s">
        <v>251</v>
      </c>
      <c r="J109" s="197"/>
      <c r="K109" s="197"/>
      <c r="L109" s="55">
        <v>20</v>
      </c>
      <c r="M109" s="4"/>
      <c r="N109" s="197"/>
      <c r="O109" s="4"/>
      <c r="P109" s="104"/>
      <c r="Q109" s="104" t="s">
        <v>176</v>
      </c>
      <c r="R109" s="38">
        <v>2.5</v>
      </c>
      <c r="S109" s="197"/>
      <c r="T109" s="197"/>
      <c r="U109" s="197"/>
      <c r="V109" s="197"/>
      <c r="W109" s="197"/>
      <c r="X109" s="23" t="s">
        <v>253</v>
      </c>
      <c r="Y109" s="3" t="str">
        <f>VLOOKUP(X109,'[1]Region&amp;ASM'!$B$2:$E$14,2,0)</f>
        <v>Kanpur</v>
      </c>
      <c r="Z109" s="197" t="str">
        <f>VLOOKUP(X109,'[1]Region&amp;ASM'!$B$2:$D$14,3,0)</f>
        <v>Rahul Rai</v>
      </c>
      <c r="AA109" s="197"/>
      <c r="AB109" s="197"/>
      <c r="AC109" s="197"/>
    </row>
    <row r="110" spans="1:29" x14ac:dyDescent="0.25">
      <c r="A110" s="2">
        <v>45113.501076388886</v>
      </c>
      <c r="B110" s="3">
        <v>45112</v>
      </c>
      <c r="C110" s="22" t="s">
        <v>235</v>
      </c>
      <c r="D110" s="22" t="s">
        <v>2390</v>
      </c>
      <c r="E110" s="23">
        <v>38</v>
      </c>
      <c r="F110" s="4" t="s">
        <v>71</v>
      </c>
      <c r="G110" s="4">
        <v>919667090212</v>
      </c>
      <c r="H110" s="109">
        <v>300</v>
      </c>
      <c r="I110" s="4" t="s">
        <v>254</v>
      </c>
      <c r="J110" s="197"/>
      <c r="K110" s="197"/>
      <c r="L110" s="55">
        <v>0</v>
      </c>
      <c r="M110" s="4"/>
      <c r="N110" s="197"/>
      <c r="O110" s="4"/>
      <c r="P110" s="104"/>
      <c r="Q110" s="104" t="s">
        <v>177</v>
      </c>
      <c r="R110" s="38">
        <v>25</v>
      </c>
      <c r="S110" s="197"/>
      <c r="T110" s="197"/>
      <c r="U110" s="197"/>
      <c r="V110" s="197"/>
      <c r="W110" s="197"/>
      <c r="X110" s="197" t="s">
        <v>310</v>
      </c>
      <c r="Y110" s="3" t="str">
        <f>VLOOKUP(X110,'[1]Region&amp;ASM'!$B$2:$E$14,2,0)</f>
        <v>NCR</v>
      </c>
      <c r="Z110" s="197" t="str">
        <f>VLOOKUP(X110,'[1]Region&amp;ASM'!$B$2:$D$14,3,0)</f>
        <v>Abhishek Srivastava</v>
      </c>
      <c r="AA110" s="197"/>
      <c r="AB110" s="197"/>
      <c r="AC110" s="197"/>
    </row>
    <row r="111" spans="1:29" x14ac:dyDescent="0.25">
      <c r="A111" s="2">
        <v>45113.92386574074</v>
      </c>
      <c r="B111" s="8">
        <v>45113</v>
      </c>
      <c r="C111" s="22" t="s">
        <v>235</v>
      </c>
      <c r="D111" s="22" t="s">
        <v>2390</v>
      </c>
      <c r="E111" s="4">
        <v>38</v>
      </c>
      <c r="F111" s="4" t="s">
        <v>71</v>
      </c>
      <c r="G111" s="4" t="s">
        <v>133</v>
      </c>
      <c r="H111" s="109">
        <v>200</v>
      </c>
      <c r="I111" s="4" t="s">
        <v>92</v>
      </c>
      <c r="J111" s="4" t="s">
        <v>72</v>
      </c>
      <c r="K111" s="4"/>
      <c r="L111" s="55">
        <v>800</v>
      </c>
      <c r="M111" s="4"/>
      <c r="N111" s="4"/>
      <c r="O111" s="4" t="s">
        <v>29</v>
      </c>
      <c r="P111" s="104" t="s">
        <v>73</v>
      </c>
      <c r="Q111" s="104" t="s">
        <v>177</v>
      </c>
      <c r="R111" s="38">
        <v>22</v>
      </c>
      <c r="S111" s="4" t="s">
        <v>97</v>
      </c>
      <c r="T111" s="4"/>
      <c r="U111" s="4"/>
      <c r="V111" s="4"/>
      <c r="W111" s="4" t="s">
        <v>77</v>
      </c>
      <c r="X111" s="197" t="s">
        <v>310</v>
      </c>
      <c r="Y111" s="3" t="str">
        <f>VLOOKUP(X111,'[1]Region&amp;ASM'!$B$2:$E$14,2,0)</f>
        <v>NCR</v>
      </c>
      <c r="Z111" s="197" t="str">
        <f>VLOOKUP(X111,'[1]Region&amp;ASM'!$B$2:$D$14,3,0)</f>
        <v>Abhishek Srivastava</v>
      </c>
      <c r="AA111" s="197"/>
      <c r="AB111" s="197"/>
      <c r="AC111" s="197"/>
    </row>
    <row r="112" spans="1:29" x14ac:dyDescent="0.25">
      <c r="A112" s="2">
        <v>45113.924942129626</v>
      </c>
      <c r="B112" s="8">
        <v>45113</v>
      </c>
      <c r="C112" s="22" t="s">
        <v>235</v>
      </c>
      <c r="D112" s="22" t="s">
        <v>2390</v>
      </c>
      <c r="E112" s="4">
        <v>38</v>
      </c>
      <c r="F112" s="4" t="s">
        <v>71</v>
      </c>
      <c r="G112" s="4" t="s">
        <v>133</v>
      </c>
      <c r="H112" s="109">
        <v>100</v>
      </c>
      <c r="I112" s="4" t="s">
        <v>92</v>
      </c>
      <c r="J112" s="4" t="s">
        <v>72</v>
      </c>
      <c r="K112" s="4"/>
      <c r="L112" s="55">
        <v>300</v>
      </c>
      <c r="M112" s="4"/>
      <c r="N112" s="4"/>
      <c r="O112" s="4" t="s">
        <v>29</v>
      </c>
      <c r="P112" s="104" t="s">
        <v>248</v>
      </c>
      <c r="Q112" s="104" t="s">
        <v>134</v>
      </c>
      <c r="R112" s="38">
        <v>4</v>
      </c>
      <c r="S112" s="4" t="s">
        <v>94</v>
      </c>
      <c r="T112" s="4"/>
      <c r="U112" s="4"/>
      <c r="V112" s="4"/>
      <c r="W112" s="4" t="s">
        <v>77</v>
      </c>
      <c r="X112" s="197" t="s">
        <v>310</v>
      </c>
      <c r="Y112" s="3" t="str">
        <f>VLOOKUP(X112,'[1]Region&amp;ASM'!$B$2:$E$14,2,0)</f>
        <v>NCR</v>
      </c>
      <c r="Z112" s="197" t="str">
        <f>VLOOKUP(X112,'[1]Region&amp;ASM'!$B$2:$D$14,3,0)</f>
        <v>Abhishek Srivastava</v>
      </c>
      <c r="AA112" s="197"/>
      <c r="AB112" s="197"/>
      <c r="AC112" s="197"/>
    </row>
    <row r="113" spans="1:29" x14ac:dyDescent="0.25">
      <c r="A113" s="2">
        <v>45113.927893518521</v>
      </c>
      <c r="B113" s="8">
        <v>45113</v>
      </c>
      <c r="C113" s="22" t="s">
        <v>235</v>
      </c>
      <c r="D113" s="22" t="s">
        <v>2390</v>
      </c>
      <c r="E113" s="4">
        <v>62</v>
      </c>
      <c r="F113" s="4" t="s">
        <v>227</v>
      </c>
      <c r="G113" s="4" t="s">
        <v>228</v>
      </c>
      <c r="H113" s="109">
        <v>200</v>
      </c>
      <c r="I113" s="4" t="s">
        <v>229</v>
      </c>
      <c r="J113" s="197"/>
      <c r="K113" s="197"/>
      <c r="L113" s="55">
        <v>100</v>
      </c>
      <c r="M113" s="4"/>
      <c r="N113" s="197"/>
      <c r="O113" s="4"/>
      <c r="P113" s="104"/>
      <c r="Q113" s="104" t="s">
        <v>122</v>
      </c>
      <c r="R113" s="38">
        <v>30</v>
      </c>
      <c r="S113" s="197"/>
      <c r="T113" s="197"/>
      <c r="U113" s="197"/>
      <c r="V113" s="197"/>
      <c r="W113" s="197"/>
      <c r="X113" s="197" t="s">
        <v>310</v>
      </c>
      <c r="Y113" s="3" t="str">
        <f>VLOOKUP(X113,'[1]Region&amp;ASM'!$B$2:$E$14,2,0)</f>
        <v>NCR</v>
      </c>
      <c r="Z113" s="197" t="str">
        <f>VLOOKUP(X113,'[1]Region&amp;ASM'!$B$2:$D$14,3,0)</f>
        <v>Abhishek Srivastava</v>
      </c>
      <c r="AA113" s="197"/>
      <c r="AB113" s="197"/>
      <c r="AC113" s="197"/>
    </row>
    <row r="114" spans="1:29" x14ac:dyDescent="0.25">
      <c r="A114" s="2">
        <v>45113.929201388892</v>
      </c>
      <c r="B114" s="8">
        <v>45113</v>
      </c>
      <c r="C114" s="22" t="s">
        <v>235</v>
      </c>
      <c r="D114" s="22" t="s">
        <v>2390</v>
      </c>
      <c r="E114" s="4">
        <v>62</v>
      </c>
      <c r="F114" s="4" t="s">
        <v>227</v>
      </c>
      <c r="G114" s="4"/>
      <c r="H114" s="109">
        <v>100</v>
      </c>
      <c r="I114" s="4" t="s">
        <v>229</v>
      </c>
      <c r="J114" s="197"/>
      <c r="K114" s="197"/>
      <c r="L114" s="55">
        <v>50</v>
      </c>
      <c r="M114" s="4"/>
      <c r="N114" s="197"/>
      <c r="O114" s="4"/>
      <c r="P114" s="104"/>
      <c r="Q114" s="104" t="s">
        <v>255</v>
      </c>
      <c r="R114" s="38">
        <v>18</v>
      </c>
      <c r="S114" s="197"/>
      <c r="T114" s="197"/>
      <c r="U114" s="197"/>
      <c r="V114" s="197"/>
      <c r="W114" s="197"/>
      <c r="X114" s="197" t="s">
        <v>310</v>
      </c>
      <c r="Y114" s="3" t="str">
        <f>VLOOKUP(X114,'[1]Region&amp;ASM'!$B$2:$E$14,2,0)</f>
        <v>NCR</v>
      </c>
      <c r="Z114" s="197" t="str">
        <f>VLOOKUP(X114,'[1]Region&amp;ASM'!$B$2:$D$14,3,0)</f>
        <v>Abhishek Srivastava</v>
      </c>
      <c r="AA114" s="197"/>
      <c r="AB114" s="197"/>
      <c r="AC114" s="197"/>
    </row>
    <row r="115" spans="1:29" x14ac:dyDescent="0.25">
      <c r="A115" s="2">
        <v>45113.946192129632</v>
      </c>
      <c r="B115" s="8">
        <v>45113</v>
      </c>
      <c r="C115" s="22" t="s">
        <v>235</v>
      </c>
      <c r="D115" s="22" t="s">
        <v>2390</v>
      </c>
      <c r="E115" s="4">
        <v>11</v>
      </c>
      <c r="F115" s="4" t="s">
        <v>33</v>
      </c>
      <c r="G115" s="4">
        <v>9625446093</v>
      </c>
      <c r="H115" s="109">
        <v>700</v>
      </c>
      <c r="I115" s="4" t="s">
        <v>35</v>
      </c>
      <c r="J115" s="197"/>
      <c r="K115" s="197"/>
      <c r="L115" s="55">
        <v>130</v>
      </c>
      <c r="M115" s="4"/>
      <c r="N115" s="197"/>
      <c r="O115" s="4"/>
      <c r="P115" s="104"/>
      <c r="Q115" s="104" t="s">
        <v>256</v>
      </c>
      <c r="R115" s="38">
        <v>26</v>
      </c>
      <c r="S115" s="197"/>
      <c r="T115" s="197"/>
      <c r="U115" s="197"/>
      <c r="V115" s="197"/>
      <c r="W115" s="197"/>
      <c r="X115" s="4" t="s">
        <v>196</v>
      </c>
      <c r="Y115" s="3" t="str">
        <f>VLOOKUP(X115,'[1]Region&amp;ASM'!$B$2:$E$14,2,0)</f>
        <v>NCR</v>
      </c>
      <c r="Z115" s="197" t="str">
        <f>VLOOKUP(X115,'[1]Region&amp;ASM'!$B$2:$D$14,3,0)</f>
        <v>Abhishek Srivastava</v>
      </c>
      <c r="AA115" s="197"/>
      <c r="AB115" s="197"/>
      <c r="AC115" s="197"/>
    </row>
    <row r="116" spans="1:29" x14ac:dyDescent="0.25">
      <c r="A116" s="2">
        <v>45113.952719907407</v>
      </c>
      <c r="B116" s="8">
        <v>45113</v>
      </c>
      <c r="C116" s="22" t="s">
        <v>235</v>
      </c>
      <c r="D116" s="22" t="s">
        <v>2390</v>
      </c>
      <c r="E116" s="4">
        <v>11</v>
      </c>
      <c r="F116" s="4" t="s">
        <v>33</v>
      </c>
      <c r="G116" s="4">
        <v>9625446093</v>
      </c>
      <c r="H116" s="109">
        <v>100</v>
      </c>
      <c r="I116" s="4" t="s">
        <v>35</v>
      </c>
      <c r="J116" s="197"/>
      <c r="K116" s="197"/>
      <c r="L116" s="55">
        <v>50</v>
      </c>
      <c r="M116" s="4"/>
      <c r="N116" s="197"/>
      <c r="O116" s="4"/>
      <c r="P116" s="104"/>
      <c r="Q116" s="104" t="s">
        <v>2431</v>
      </c>
      <c r="R116" s="38">
        <v>11</v>
      </c>
      <c r="S116" s="197"/>
      <c r="T116" s="197"/>
      <c r="U116" s="197"/>
      <c r="V116" s="197"/>
      <c r="W116" s="197"/>
      <c r="X116" s="4" t="s">
        <v>196</v>
      </c>
      <c r="Y116" s="3" t="str">
        <f>VLOOKUP(X116,'[1]Region&amp;ASM'!$B$2:$E$14,2,0)</f>
        <v>NCR</v>
      </c>
      <c r="Z116" s="197" t="str">
        <f>VLOOKUP(X116,'[1]Region&amp;ASM'!$B$2:$D$14,3,0)</f>
        <v>Abhishek Srivastava</v>
      </c>
      <c r="AA116" s="197"/>
      <c r="AB116" s="197"/>
      <c r="AC116" s="197"/>
    </row>
    <row r="117" spans="1:29" x14ac:dyDescent="0.25">
      <c r="A117" s="2">
        <v>45114.499525462961</v>
      </c>
      <c r="B117" s="8">
        <v>45113</v>
      </c>
      <c r="C117" s="22" t="s">
        <v>235</v>
      </c>
      <c r="D117" s="22" t="s">
        <v>2390</v>
      </c>
      <c r="E117" s="3" t="s">
        <v>25</v>
      </c>
      <c r="F117" s="4" t="s">
        <v>83</v>
      </c>
      <c r="G117" s="4">
        <v>8851709860</v>
      </c>
      <c r="H117" s="109">
        <v>700</v>
      </c>
      <c r="I117" s="4" t="s">
        <v>258</v>
      </c>
      <c r="J117" s="4" t="s">
        <v>259</v>
      </c>
      <c r="K117" s="4"/>
      <c r="L117" s="55">
        <v>200</v>
      </c>
      <c r="M117" s="4"/>
      <c r="N117" s="4"/>
      <c r="O117" s="4"/>
      <c r="P117" s="104"/>
      <c r="Q117" s="104" t="s">
        <v>177</v>
      </c>
      <c r="R117" s="38">
        <v>45</v>
      </c>
      <c r="S117" s="4"/>
      <c r="T117" s="4"/>
      <c r="U117" s="197"/>
      <c r="V117" s="197"/>
      <c r="W117" s="197"/>
      <c r="X117" s="197" t="s">
        <v>50</v>
      </c>
      <c r="Y117" s="3" t="str">
        <f>VLOOKUP(X117,'[1]Region&amp;ASM'!$B$2:$E$14,2,0)</f>
        <v>NCR</v>
      </c>
      <c r="Z117" s="197" t="str">
        <f>VLOOKUP(X117,'[1]Region&amp;ASM'!$B$2:$D$14,3,0)</f>
        <v>Abhishek Srivastava</v>
      </c>
      <c r="AA117" s="197"/>
      <c r="AB117" s="197"/>
      <c r="AC117" s="197"/>
    </row>
    <row r="118" spans="1:29" x14ac:dyDescent="0.25">
      <c r="A118" s="2">
        <v>45114.920613425929</v>
      </c>
      <c r="B118" s="8">
        <v>45114</v>
      </c>
      <c r="C118" s="22" t="s">
        <v>235</v>
      </c>
      <c r="D118" s="22" t="s">
        <v>2391</v>
      </c>
      <c r="E118" s="4">
        <v>38</v>
      </c>
      <c r="F118" s="4" t="s">
        <v>71</v>
      </c>
      <c r="G118" s="4" t="s">
        <v>133</v>
      </c>
      <c r="H118" s="109">
        <v>200</v>
      </c>
      <c r="I118" s="4" t="s">
        <v>92</v>
      </c>
      <c r="J118" s="4" t="s">
        <v>72</v>
      </c>
      <c r="K118" s="4">
        <v>800</v>
      </c>
      <c r="L118" s="55">
        <v>800</v>
      </c>
      <c r="M118" s="4"/>
      <c r="N118" s="4"/>
      <c r="O118" s="4" t="s">
        <v>29</v>
      </c>
      <c r="P118" s="104" t="s">
        <v>73</v>
      </c>
      <c r="Q118" s="68" t="s">
        <v>260</v>
      </c>
      <c r="R118" s="38">
        <v>20</v>
      </c>
      <c r="S118" s="4" t="s">
        <v>94</v>
      </c>
      <c r="T118" s="4"/>
      <c r="U118" s="4"/>
      <c r="V118" s="4"/>
      <c r="W118" s="4" t="s">
        <v>77</v>
      </c>
      <c r="X118" s="197" t="s">
        <v>310</v>
      </c>
      <c r="Y118" s="3" t="str">
        <f>VLOOKUP(X118,'[1]Region&amp;ASM'!$B$2:$E$14,2,0)</f>
        <v>NCR</v>
      </c>
      <c r="Z118" s="197" t="str">
        <f>VLOOKUP(X118,'[1]Region&amp;ASM'!$B$2:$D$14,3,0)</f>
        <v>Abhishek Srivastava</v>
      </c>
      <c r="AA118" s="197"/>
      <c r="AB118" s="197"/>
      <c r="AC118" s="197"/>
    </row>
    <row r="119" spans="1:29" x14ac:dyDescent="0.25">
      <c r="A119" s="2">
        <v>45114.9216087963</v>
      </c>
      <c r="B119" s="8">
        <v>45114</v>
      </c>
      <c r="C119" s="22" t="s">
        <v>235</v>
      </c>
      <c r="D119" s="22" t="s">
        <v>2391</v>
      </c>
      <c r="E119" s="4">
        <v>38</v>
      </c>
      <c r="F119" s="4" t="s">
        <v>71</v>
      </c>
      <c r="G119" s="4" t="s">
        <v>133</v>
      </c>
      <c r="H119" s="109">
        <v>100</v>
      </c>
      <c r="I119" s="4" t="s">
        <v>92</v>
      </c>
      <c r="J119" s="4" t="s">
        <v>72</v>
      </c>
      <c r="K119" s="4"/>
      <c r="L119" s="55">
        <v>500</v>
      </c>
      <c r="M119" s="4"/>
      <c r="N119" s="4"/>
      <c r="O119" s="4" t="s">
        <v>29</v>
      </c>
      <c r="P119" s="104" t="s">
        <v>260</v>
      </c>
      <c r="Q119" s="104" t="s">
        <v>261</v>
      </c>
      <c r="R119" s="38">
        <v>18</v>
      </c>
      <c r="S119" s="4" t="s">
        <v>94</v>
      </c>
      <c r="T119" s="4"/>
      <c r="U119" s="4"/>
      <c r="V119" s="4"/>
      <c r="W119" s="4" t="s">
        <v>77</v>
      </c>
      <c r="X119" s="197" t="s">
        <v>310</v>
      </c>
      <c r="Y119" s="3" t="str">
        <f>VLOOKUP(X119,'[1]Region&amp;ASM'!$B$2:$E$14,2,0)</f>
        <v>NCR</v>
      </c>
      <c r="Z119" s="197" t="str">
        <f>VLOOKUP(X119,'[1]Region&amp;ASM'!$B$2:$D$14,3,0)</f>
        <v>Abhishek Srivastava</v>
      </c>
      <c r="AA119" s="197"/>
      <c r="AB119" s="197"/>
      <c r="AC119" s="197"/>
    </row>
    <row r="120" spans="1:29" x14ac:dyDescent="0.25">
      <c r="A120" s="2">
        <v>45114.923229166663</v>
      </c>
      <c r="B120" s="8">
        <v>45114</v>
      </c>
      <c r="C120" s="22" t="s">
        <v>235</v>
      </c>
      <c r="D120" s="22" t="s">
        <v>2391</v>
      </c>
      <c r="E120" s="4">
        <v>62</v>
      </c>
      <c r="F120" s="4" t="s">
        <v>227</v>
      </c>
      <c r="G120" s="4" t="s">
        <v>228</v>
      </c>
      <c r="H120" s="109">
        <v>200</v>
      </c>
      <c r="I120" s="4" t="s">
        <v>156</v>
      </c>
      <c r="J120" s="4" t="s">
        <v>262</v>
      </c>
      <c r="K120" s="4"/>
      <c r="L120" s="55">
        <v>500</v>
      </c>
      <c r="M120" s="4"/>
      <c r="N120" s="4"/>
      <c r="O120" s="4" t="s">
        <v>29</v>
      </c>
      <c r="P120" s="104" t="s">
        <v>230</v>
      </c>
      <c r="Q120" s="104" t="s">
        <v>134</v>
      </c>
      <c r="R120" s="38">
        <v>14</v>
      </c>
      <c r="S120" s="4" t="s">
        <v>94</v>
      </c>
      <c r="T120" s="4"/>
      <c r="U120" s="4"/>
      <c r="V120" s="4"/>
      <c r="W120" s="4" t="s">
        <v>77</v>
      </c>
      <c r="X120" s="197" t="s">
        <v>310</v>
      </c>
      <c r="Y120" s="3" t="str">
        <f>VLOOKUP(X120,'[1]Region&amp;ASM'!$B$2:$E$14,2,0)</f>
        <v>NCR</v>
      </c>
      <c r="Z120" s="197" t="str">
        <f>VLOOKUP(X120,'[1]Region&amp;ASM'!$B$2:$D$14,3,0)</f>
        <v>Abhishek Srivastava</v>
      </c>
      <c r="AA120" s="197"/>
      <c r="AB120" s="197"/>
      <c r="AC120" s="197"/>
    </row>
    <row r="121" spans="1:29" x14ac:dyDescent="0.25">
      <c r="A121" s="2">
        <v>45114.924363425926</v>
      </c>
      <c r="B121" s="8">
        <v>45114</v>
      </c>
      <c r="C121" s="22" t="s">
        <v>235</v>
      </c>
      <c r="D121" s="22" t="s">
        <v>2391</v>
      </c>
      <c r="E121" s="4">
        <v>62</v>
      </c>
      <c r="F121" s="4" t="s">
        <v>227</v>
      </c>
      <c r="G121" s="4" t="s">
        <v>228</v>
      </c>
      <c r="H121" s="109">
        <v>100</v>
      </c>
      <c r="I121" s="4" t="s">
        <v>147</v>
      </c>
      <c r="J121" s="4" t="s">
        <v>229</v>
      </c>
      <c r="K121" s="4"/>
      <c r="L121" s="55">
        <v>400</v>
      </c>
      <c r="M121" s="4"/>
      <c r="N121" s="4"/>
      <c r="O121" s="4" t="s">
        <v>29</v>
      </c>
      <c r="P121" s="104" t="s">
        <v>248</v>
      </c>
      <c r="Q121" s="104" t="s">
        <v>230</v>
      </c>
      <c r="R121" s="38">
        <v>12</v>
      </c>
      <c r="S121" s="4" t="s">
        <v>97</v>
      </c>
      <c r="T121" s="4"/>
      <c r="U121" s="4"/>
      <c r="V121" s="4"/>
      <c r="W121" s="4" t="s">
        <v>77</v>
      </c>
      <c r="X121" s="197" t="s">
        <v>310</v>
      </c>
      <c r="Y121" s="3" t="str">
        <f>VLOOKUP(X121,'[1]Region&amp;ASM'!$B$2:$E$14,2,0)</f>
        <v>NCR</v>
      </c>
      <c r="Z121" s="197" t="str">
        <f>VLOOKUP(X121,'[1]Region&amp;ASM'!$B$2:$D$14,3,0)</f>
        <v>Abhishek Srivastava</v>
      </c>
      <c r="AA121" s="197"/>
      <c r="AB121" s="197"/>
      <c r="AC121" s="197"/>
    </row>
    <row r="122" spans="1:29" x14ac:dyDescent="0.25">
      <c r="A122" s="2">
        <v>45114.882939814815</v>
      </c>
      <c r="B122" s="8">
        <v>45114</v>
      </c>
      <c r="C122" s="22" t="s">
        <v>235</v>
      </c>
      <c r="D122" s="22" t="s">
        <v>2391</v>
      </c>
      <c r="E122" s="197"/>
      <c r="F122" s="4" t="s">
        <v>83</v>
      </c>
      <c r="G122" s="4">
        <v>8851709860</v>
      </c>
      <c r="H122" s="109">
        <v>100</v>
      </c>
      <c r="I122" s="4" t="s">
        <v>263</v>
      </c>
      <c r="J122" s="4" t="s">
        <v>264</v>
      </c>
      <c r="K122" s="4"/>
      <c r="L122" s="55">
        <v>50</v>
      </c>
      <c r="M122" s="4"/>
      <c r="N122" s="4"/>
      <c r="O122" s="4"/>
      <c r="P122" s="104"/>
      <c r="Q122" s="104"/>
      <c r="R122" s="38">
        <v>16</v>
      </c>
      <c r="S122" s="4"/>
      <c r="T122" s="4"/>
      <c r="U122" s="197"/>
      <c r="V122" s="197"/>
      <c r="W122" s="197"/>
      <c r="X122" s="197" t="s">
        <v>50</v>
      </c>
      <c r="Y122" s="3" t="str">
        <f>VLOOKUP(X122,'[1]Region&amp;ASM'!$B$2:$E$14,2,0)</f>
        <v>NCR</v>
      </c>
      <c r="Z122" s="197" t="str">
        <f>VLOOKUP(X122,'[1]Region&amp;ASM'!$B$2:$D$14,3,0)</f>
        <v>Abhishek Srivastava</v>
      </c>
      <c r="AA122" s="197"/>
      <c r="AB122" s="197"/>
      <c r="AC122" s="197"/>
    </row>
    <row r="123" spans="1:29" x14ac:dyDescent="0.25">
      <c r="A123" s="2">
        <v>45114.885104166664</v>
      </c>
      <c r="B123" s="8">
        <v>45114</v>
      </c>
      <c r="C123" s="22" t="s">
        <v>235</v>
      </c>
      <c r="D123" s="22" t="s">
        <v>2391</v>
      </c>
      <c r="E123" s="197"/>
      <c r="F123" s="4" t="s">
        <v>83</v>
      </c>
      <c r="G123" s="4">
        <v>8851709860</v>
      </c>
      <c r="H123" s="109">
        <v>100</v>
      </c>
      <c r="I123" s="4" t="s">
        <v>263</v>
      </c>
      <c r="J123" s="4" t="s">
        <v>264</v>
      </c>
      <c r="K123" s="4"/>
      <c r="L123" s="55">
        <v>50</v>
      </c>
      <c r="M123" s="4"/>
      <c r="N123" s="4"/>
      <c r="O123" s="4"/>
      <c r="P123" s="104"/>
      <c r="Q123" s="104"/>
      <c r="R123" s="38">
        <v>17</v>
      </c>
      <c r="S123" s="4"/>
      <c r="T123" s="4"/>
      <c r="U123" s="197"/>
      <c r="V123" s="197"/>
      <c r="W123" s="197"/>
      <c r="X123" s="197" t="s">
        <v>50</v>
      </c>
      <c r="Y123" s="3" t="str">
        <f>VLOOKUP(X123,'[1]Region&amp;ASM'!$B$2:$E$14,2,0)</f>
        <v>NCR</v>
      </c>
      <c r="Z123" s="197" t="str">
        <f>VLOOKUP(X123,'[1]Region&amp;ASM'!$B$2:$D$14,3,0)</f>
        <v>Abhishek Srivastava</v>
      </c>
      <c r="AA123" s="197"/>
      <c r="AB123" s="197"/>
      <c r="AC123" s="197"/>
    </row>
    <row r="124" spans="1:29" x14ac:dyDescent="0.25">
      <c r="A124" s="2">
        <v>45114.962847222225</v>
      </c>
      <c r="B124" s="8">
        <v>45114</v>
      </c>
      <c r="C124" s="22" t="s">
        <v>235</v>
      </c>
      <c r="D124" s="22" t="s">
        <v>2391</v>
      </c>
      <c r="E124" s="197"/>
      <c r="F124" s="4" t="s">
        <v>265</v>
      </c>
      <c r="G124" s="4">
        <v>8527928175</v>
      </c>
      <c r="H124" s="109">
        <v>1800</v>
      </c>
      <c r="I124" s="4" t="s">
        <v>35</v>
      </c>
      <c r="J124" s="4" t="s">
        <v>266</v>
      </c>
      <c r="K124" s="4"/>
      <c r="L124" s="55">
        <v>200</v>
      </c>
      <c r="M124" s="4"/>
      <c r="N124" s="4"/>
      <c r="O124" s="4"/>
      <c r="P124" s="104"/>
      <c r="Q124" s="104"/>
      <c r="R124" s="38">
        <v>40</v>
      </c>
      <c r="S124" s="4"/>
      <c r="T124" s="4"/>
      <c r="U124" s="197"/>
      <c r="V124" s="197"/>
      <c r="W124" s="197"/>
      <c r="X124" s="4" t="s">
        <v>196</v>
      </c>
      <c r="Y124" s="3" t="str">
        <f>VLOOKUP(X124,'[1]Region&amp;ASM'!$B$2:$E$14,2,0)</f>
        <v>NCR</v>
      </c>
      <c r="Z124" s="197" t="str">
        <f>VLOOKUP(X124,'[1]Region&amp;ASM'!$B$2:$D$14,3,0)</f>
        <v>Abhishek Srivastava</v>
      </c>
      <c r="AA124" s="197"/>
      <c r="AB124" s="197"/>
      <c r="AC124" s="197"/>
    </row>
    <row r="125" spans="1:29" x14ac:dyDescent="0.25">
      <c r="A125" s="2">
        <v>45114.966782407406</v>
      </c>
      <c r="B125" s="8">
        <v>45114</v>
      </c>
      <c r="C125" s="22" t="s">
        <v>235</v>
      </c>
      <c r="D125" s="22" t="s">
        <v>2391</v>
      </c>
      <c r="E125" s="197"/>
      <c r="F125" s="4" t="s">
        <v>159</v>
      </c>
      <c r="G125" s="4">
        <v>7417925777</v>
      </c>
      <c r="H125" s="109">
        <v>450</v>
      </c>
      <c r="I125" s="4" t="s">
        <v>161</v>
      </c>
      <c r="J125" s="4" t="s">
        <v>182</v>
      </c>
      <c r="K125" s="4"/>
      <c r="L125" s="55">
        <v>100</v>
      </c>
      <c r="M125" s="4"/>
      <c r="N125" s="4"/>
      <c r="O125" s="4"/>
      <c r="P125" s="104"/>
      <c r="Q125" s="104"/>
      <c r="R125" s="38">
        <v>16</v>
      </c>
      <c r="S125" s="4"/>
      <c r="T125" s="4"/>
      <c r="U125" s="197"/>
      <c r="V125" s="197"/>
      <c r="W125" s="197"/>
      <c r="X125" s="4" t="s">
        <v>196</v>
      </c>
      <c r="Y125" s="3" t="str">
        <f>VLOOKUP(X125,'[1]Region&amp;ASM'!$B$2:$E$14,2,0)</f>
        <v>NCR</v>
      </c>
      <c r="Z125" s="197" t="str">
        <f>VLOOKUP(X125,'[1]Region&amp;ASM'!$B$2:$D$14,3,0)</f>
        <v>Abhishek Srivastava</v>
      </c>
      <c r="AA125" s="197"/>
      <c r="AB125" s="197"/>
      <c r="AC125" s="197"/>
    </row>
    <row r="126" spans="1:29" x14ac:dyDescent="0.25">
      <c r="A126" s="2">
        <v>45115.470729166664</v>
      </c>
      <c r="B126" s="8">
        <v>45114</v>
      </c>
      <c r="C126" s="22" t="s">
        <v>235</v>
      </c>
      <c r="D126" s="22" t="s">
        <v>2391</v>
      </c>
      <c r="E126" s="197"/>
      <c r="F126" s="4" t="s">
        <v>267</v>
      </c>
      <c r="G126" s="4">
        <v>9205133965</v>
      </c>
      <c r="H126" s="255">
        <f>[2]Raw!$M$13</f>
        <v>300</v>
      </c>
      <c r="I126" s="4" t="s">
        <v>268</v>
      </c>
      <c r="J126" s="4"/>
      <c r="K126" s="4"/>
      <c r="L126" s="55">
        <f>[2]Raw!$R$13</f>
        <v>1000</v>
      </c>
      <c r="M126" s="4"/>
      <c r="N126" s="4"/>
      <c r="O126" s="4"/>
      <c r="P126" s="104"/>
      <c r="Q126" s="104"/>
      <c r="R126" s="38">
        <f>[2]Raw!$J$13</f>
        <v>101</v>
      </c>
      <c r="S126" s="4"/>
      <c r="T126" s="4"/>
      <c r="U126" s="197"/>
      <c r="V126" s="197"/>
      <c r="W126" s="197"/>
      <c r="X126" s="197" t="s">
        <v>1846</v>
      </c>
      <c r="Y126" s="3" t="str">
        <f>VLOOKUP(X126,'[1]Region&amp;ASM'!$B$2:$E$14,2,0)</f>
        <v>NCR</v>
      </c>
      <c r="Z126" s="197" t="str">
        <f>VLOOKUP(X126,'[1]Region&amp;ASM'!$B$2:$D$14,3,0)</f>
        <v>Abhishek Srivastava</v>
      </c>
      <c r="AA126" s="197"/>
      <c r="AB126" s="197"/>
      <c r="AC126" s="197"/>
    </row>
    <row r="127" spans="1:29" x14ac:dyDescent="0.25">
      <c r="A127" s="2">
        <v>45115.917164351849</v>
      </c>
      <c r="B127" s="8">
        <v>45115</v>
      </c>
      <c r="C127" s="22" t="s">
        <v>235</v>
      </c>
      <c r="D127" s="22" t="s">
        <v>2391</v>
      </c>
      <c r="E127" s="4">
        <v>38</v>
      </c>
      <c r="F127" s="4" t="s">
        <v>71</v>
      </c>
      <c r="G127" s="4" t="s">
        <v>133</v>
      </c>
      <c r="H127" s="109">
        <v>300</v>
      </c>
      <c r="I127" s="4" t="s">
        <v>92</v>
      </c>
      <c r="J127" s="4" t="s">
        <v>72</v>
      </c>
      <c r="K127" s="4"/>
      <c r="L127" s="55">
        <v>600</v>
      </c>
      <c r="M127" s="4"/>
      <c r="N127" s="4"/>
      <c r="O127" s="4" t="s">
        <v>29</v>
      </c>
      <c r="P127" s="104" t="s">
        <v>187</v>
      </c>
      <c r="Q127" s="104" t="s">
        <v>270</v>
      </c>
      <c r="R127" s="38">
        <v>16</v>
      </c>
      <c r="S127" s="4" t="s">
        <v>94</v>
      </c>
      <c r="T127" s="4"/>
      <c r="U127" s="4"/>
      <c r="V127" s="4"/>
      <c r="W127" s="4" t="s">
        <v>77</v>
      </c>
      <c r="X127" s="197" t="s">
        <v>310</v>
      </c>
      <c r="Y127" s="3" t="str">
        <f>VLOOKUP(X127,'[1]Region&amp;ASM'!$B$2:$E$14,2,0)</f>
        <v>NCR</v>
      </c>
      <c r="Z127" s="197" t="str">
        <f>VLOOKUP(X127,'[1]Region&amp;ASM'!$B$2:$D$14,3,0)</f>
        <v>Abhishek Srivastava</v>
      </c>
      <c r="AA127" s="197"/>
      <c r="AB127" s="197"/>
      <c r="AC127" s="197"/>
    </row>
    <row r="128" spans="1:29" x14ac:dyDescent="0.25">
      <c r="A128" s="2">
        <v>45115.918611111112</v>
      </c>
      <c r="B128" s="8">
        <v>45115</v>
      </c>
      <c r="C128" s="22" t="s">
        <v>235</v>
      </c>
      <c r="D128" s="22" t="s">
        <v>2391</v>
      </c>
      <c r="E128" s="4">
        <v>38</v>
      </c>
      <c r="F128" s="4" t="s">
        <v>71</v>
      </c>
      <c r="G128" s="4" t="s">
        <v>133</v>
      </c>
      <c r="H128" s="109">
        <v>300</v>
      </c>
      <c r="I128" s="4" t="s">
        <v>92</v>
      </c>
      <c r="J128" s="4" t="s">
        <v>72</v>
      </c>
      <c r="K128" s="4"/>
      <c r="L128" s="55">
        <v>900</v>
      </c>
      <c r="M128" s="4"/>
      <c r="N128" s="4"/>
      <c r="O128" s="4" t="s">
        <v>29</v>
      </c>
      <c r="P128" s="104" t="s">
        <v>271</v>
      </c>
      <c r="Q128" s="104" t="s">
        <v>272</v>
      </c>
      <c r="R128" s="38">
        <v>24</v>
      </c>
      <c r="S128" s="4" t="s">
        <v>94</v>
      </c>
      <c r="T128" s="4"/>
      <c r="U128" s="4"/>
      <c r="V128" s="4"/>
      <c r="W128" s="4" t="s">
        <v>77</v>
      </c>
      <c r="X128" s="197" t="s">
        <v>310</v>
      </c>
      <c r="Y128" s="3" t="str">
        <f>VLOOKUP(X128,'[1]Region&amp;ASM'!$B$2:$E$14,2,0)</f>
        <v>NCR</v>
      </c>
      <c r="Z128" s="197" t="str">
        <f>VLOOKUP(X128,'[1]Region&amp;ASM'!$B$2:$D$14,3,0)</f>
        <v>Abhishek Srivastava</v>
      </c>
      <c r="AA128" s="197"/>
      <c r="AB128" s="197"/>
      <c r="AC128" s="197"/>
    </row>
    <row r="129" spans="1:29" x14ac:dyDescent="0.25">
      <c r="A129" s="2">
        <v>45115.920358796298</v>
      </c>
      <c r="B129" s="8">
        <v>45115</v>
      </c>
      <c r="C129" s="22" t="s">
        <v>235</v>
      </c>
      <c r="D129" s="22" t="s">
        <v>2391</v>
      </c>
      <c r="E129" s="4">
        <v>11</v>
      </c>
      <c r="F129" s="4" t="s">
        <v>33</v>
      </c>
      <c r="G129" s="4">
        <v>7755023023</v>
      </c>
      <c r="H129" s="109">
        <v>400</v>
      </c>
      <c r="I129" s="4" t="s">
        <v>34</v>
      </c>
      <c r="J129" s="4" t="s">
        <v>273</v>
      </c>
      <c r="K129" s="4"/>
      <c r="L129" s="55">
        <v>1600</v>
      </c>
      <c r="M129" s="4"/>
      <c r="N129" s="4"/>
      <c r="O129" s="4" t="s">
        <v>29</v>
      </c>
      <c r="P129" s="104" t="s">
        <v>74</v>
      </c>
      <c r="Q129" s="104" t="s">
        <v>140</v>
      </c>
      <c r="R129" s="38">
        <v>40</v>
      </c>
      <c r="S129" s="4" t="s">
        <v>74</v>
      </c>
      <c r="T129" s="4"/>
      <c r="U129" s="4"/>
      <c r="V129" s="4"/>
      <c r="W129" s="4" t="s">
        <v>77</v>
      </c>
      <c r="X129" s="197" t="s">
        <v>310</v>
      </c>
      <c r="Y129" s="3" t="str">
        <f>VLOOKUP(X129,'[1]Region&amp;ASM'!$B$2:$E$14,2,0)</f>
        <v>NCR</v>
      </c>
      <c r="Z129" s="197" t="str">
        <f>VLOOKUP(X129,'[1]Region&amp;ASM'!$B$2:$D$14,3,0)</f>
        <v>Abhishek Srivastava</v>
      </c>
      <c r="AA129" s="197"/>
      <c r="AB129" s="197"/>
      <c r="AC129" s="197"/>
    </row>
    <row r="130" spans="1:29" x14ac:dyDescent="0.25">
      <c r="A130" s="2">
        <v>45117.434837962966</v>
      </c>
      <c r="B130" s="8">
        <v>45115</v>
      </c>
      <c r="C130" s="22" t="s">
        <v>235</v>
      </c>
      <c r="D130" s="22" t="s">
        <v>2391</v>
      </c>
      <c r="E130" s="197"/>
      <c r="F130" s="4" t="s">
        <v>83</v>
      </c>
      <c r="G130" s="4"/>
      <c r="H130" s="109">
        <v>75</v>
      </c>
      <c r="I130" s="4" t="s">
        <v>263</v>
      </c>
      <c r="J130" s="4"/>
      <c r="K130" s="4"/>
      <c r="L130" s="55">
        <v>50</v>
      </c>
      <c r="M130" s="4"/>
      <c r="N130" s="4"/>
      <c r="O130" s="4"/>
      <c r="P130" s="104"/>
      <c r="Q130" s="104"/>
      <c r="R130" s="38">
        <v>17</v>
      </c>
      <c r="S130" s="4"/>
      <c r="T130" s="4"/>
      <c r="U130" s="4"/>
      <c r="V130" s="4"/>
      <c r="W130" s="197"/>
      <c r="X130" s="197" t="s">
        <v>50</v>
      </c>
      <c r="Y130" s="3" t="str">
        <f>VLOOKUP(X130,'[1]Region&amp;ASM'!$B$2:$E$14,2,0)</f>
        <v>NCR</v>
      </c>
      <c r="Z130" s="197" t="str">
        <f>VLOOKUP(X130,'[1]Region&amp;ASM'!$B$2:$D$14,3,0)</f>
        <v>Abhishek Srivastava</v>
      </c>
      <c r="AA130" s="197"/>
      <c r="AB130" s="197"/>
      <c r="AC130" s="197"/>
    </row>
    <row r="131" spans="1:29" x14ac:dyDescent="0.25">
      <c r="A131" s="2">
        <v>45117.486111111109</v>
      </c>
      <c r="B131" s="8">
        <v>45115</v>
      </c>
      <c r="C131" s="22" t="s">
        <v>235</v>
      </c>
      <c r="D131" s="22" t="s">
        <v>2391</v>
      </c>
      <c r="E131" s="197"/>
      <c r="F131" s="4" t="s">
        <v>33</v>
      </c>
      <c r="G131" s="4">
        <v>9625446093</v>
      </c>
      <c r="H131" s="109">
        <v>423</v>
      </c>
      <c r="I131" s="4" t="s">
        <v>35</v>
      </c>
      <c r="J131" s="4"/>
      <c r="K131" s="4"/>
      <c r="L131" s="55">
        <v>100</v>
      </c>
      <c r="M131" s="4"/>
      <c r="N131" s="4"/>
      <c r="O131" s="4"/>
      <c r="P131" s="104"/>
      <c r="Q131" s="104"/>
      <c r="R131" s="38">
        <v>14</v>
      </c>
      <c r="S131" s="4"/>
      <c r="T131" s="4"/>
      <c r="U131" s="4"/>
      <c r="V131" s="4"/>
      <c r="W131" s="197"/>
      <c r="X131" s="4" t="s">
        <v>196</v>
      </c>
      <c r="Y131" s="3" t="str">
        <f>VLOOKUP(X131,'[1]Region&amp;ASM'!$B$2:$E$14,2,0)</f>
        <v>NCR</v>
      </c>
      <c r="Z131" s="197" t="str">
        <f>VLOOKUP(X131,'[1]Region&amp;ASM'!$B$2:$D$14,3,0)</f>
        <v>Abhishek Srivastava</v>
      </c>
      <c r="AA131" s="197"/>
      <c r="AB131" s="197"/>
      <c r="AC131" s="197"/>
    </row>
    <row r="132" spans="1:29" x14ac:dyDescent="0.25">
      <c r="A132" s="2">
        <v>45117.488298611112</v>
      </c>
      <c r="B132" s="8">
        <v>45115</v>
      </c>
      <c r="C132" s="22" t="s">
        <v>235</v>
      </c>
      <c r="D132" s="22" t="s">
        <v>2391</v>
      </c>
      <c r="E132" s="197"/>
      <c r="F132" s="4" t="s">
        <v>33</v>
      </c>
      <c r="G132" s="4">
        <v>9625446093</v>
      </c>
      <c r="H132" s="109">
        <v>200</v>
      </c>
      <c r="I132" s="4" t="s">
        <v>35</v>
      </c>
      <c r="J132" s="4"/>
      <c r="K132" s="4"/>
      <c r="L132" s="55">
        <v>50</v>
      </c>
      <c r="M132" s="4"/>
      <c r="N132" s="4"/>
      <c r="O132" s="4"/>
      <c r="P132" s="104"/>
      <c r="Q132" s="104"/>
      <c r="R132" s="38">
        <v>10</v>
      </c>
      <c r="S132" s="4"/>
      <c r="T132" s="4"/>
      <c r="U132" s="4"/>
      <c r="V132" s="4"/>
      <c r="W132" s="197"/>
      <c r="X132" s="4" t="s">
        <v>196</v>
      </c>
      <c r="Y132" s="3" t="str">
        <f>VLOOKUP(X132,'[1]Region&amp;ASM'!$B$2:$E$14,2,0)</f>
        <v>NCR</v>
      </c>
      <c r="Z132" s="197" t="str">
        <f>VLOOKUP(X132,'[1]Region&amp;ASM'!$B$2:$D$14,3,0)</f>
        <v>Abhishek Srivastava</v>
      </c>
      <c r="AA132" s="197"/>
      <c r="AB132" s="197"/>
      <c r="AC132" s="197"/>
    </row>
    <row r="133" spans="1:29" x14ac:dyDescent="0.25">
      <c r="A133" s="2">
        <v>45117.490081018521</v>
      </c>
      <c r="B133" s="8">
        <v>45115</v>
      </c>
      <c r="C133" s="22" t="s">
        <v>235</v>
      </c>
      <c r="D133" s="22" t="s">
        <v>2391</v>
      </c>
      <c r="E133" s="197"/>
      <c r="F133" s="4" t="s">
        <v>274</v>
      </c>
      <c r="G133" s="4">
        <v>8505803872</v>
      </c>
      <c r="H133" s="109">
        <v>50</v>
      </c>
      <c r="I133" s="4" t="s">
        <v>275</v>
      </c>
      <c r="J133" s="4"/>
      <c r="K133" s="4"/>
      <c r="L133" s="55">
        <v>50</v>
      </c>
      <c r="M133" s="4"/>
      <c r="N133" s="4"/>
      <c r="O133" s="4"/>
      <c r="P133" s="104"/>
      <c r="Q133" s="104"/>
      <c r="R133" s="38">
        <v>2.4</v>
      </c>
      <c r="S133" s="4"/>
      <c r="T133" s="4"/>
      <c r="U133" s="4"/>
      <c r="V133" s="4"/>
      <c r="W133" s="197"/>
      <c r="X133" s="197" t="s">
        <v>1846</v>
      </c>
      <c r="Y133" s="3" t="str">
        <f>VLOOKUP(X133,'[1]Region&amp;ASM'!$B$2:$E$14,2,0)</f>
        <v>NCR</v>
      </c>
      <c r="Z133" s="197" t="str">
        <f>VLOOKUP(X133,'[1]Region&amp;ASM'!$B$2:$D$14,3,0)</f>
        <v>Abhishek Srivastava</v>
      </c>
      <c r="AA133" s="197"/>
      <c r="AB133" s="197"/>
      <c r="AC133" s="197"/>
    </row>
    <row r="134" spans="1:29" x14ac:dyDescent="0.25">
      <c r="A134" s="2">
        <v>45117.975347222222</v>
      </c>
      <c r="B134" s="8">
        <v>45117</v>
      </c>
      <c r="C134" s="22" t="s">
        <v>235</v>
      </c>
      <c r="D134" s="22" t="s">
        <v>2391</v>
      </c>
      <c r="E134" s="4">
        <v>38</v>
      </c>
      <c r="F134" s="4" t="s">
        <v>71</v>
      </c>
      <c r="G134" s="4" t="s">
        <v>133</v>
      </c>
      <c r="H134" s="109">
        <v>100</v>
      </c>
      <c r="I134" s="4" t="s">
        <v>92</v>
      </c>
      <c r="J134" s="4" t="s">
        <v>72</v>
      </c>
      <c r="K134" s="4"/>
      <c r="L134" s="55">
        <v>400</v>
      </c>
      <c r="M134" s="4"/>
      <c r="N134" s="4"/>
      <c r="O134" s="4" t="s">
        <v>29</v>
      </c>
      <c r="P134" s="104" t="s">
        <v>73</v>
      </c>
      <c r="Q134" s="104" t="s">
        <v>74</v>
      </c>
      <c r="R134" s="38">
        <v>10</v>
      </c>
      <c r="S134" s="4" t="s">
        <v>97</v>
      </c>
      <c r="T134" s="4"/>
      <c r="U134" s="4"/>
      <c r="V134" s="4"/>
      <c r="W134" s="4" t="s">
        <v>77</v>
      </c>
      <c r="X134" s="197" t="s">
        <v>310</v>
      </c>
      <c r="Y134" s="3" t="str">
        <f>VLOOKUP(X134,'[1]Region&amp;ASM'!$B$2:$E$14,2,0)</f>
        <v>NCR</v>
      </c>
      <c r="Z134" s="197" t="str">
        <f>VLOOKUP(X134,'[1]Region&amp;ASM'!$B$2:$D$14,3,0)</f>
        <v>Abhishek Srivastava</v>
      </c>
      <c r="AA134" s="197"/>
      <c r="AB134" s="197"/>
      <c r="AC134" s="197"/>
    </row>
    <row r="135" spans="1:29" x14ac:dyDescent="0.25">
      <c r="A135" s="2">
        <v>45117.977326388886</v>
      </c>
      <c r="B135" s="8">
        <v>45117</v>
      </c>
      <c r="C135" s="22" t="s">
        <v>235</v>
      </c>
      <c r="D135" s="22" t="s">
        <v>2391</v>
      </c>
      <c r="E135" s="3"/>
      <c r="F135" s="4" t="s">
        <v>159</v>
      </c>
      <c r="G135" s="4">
        <v>7417925777</v>
      </c>
      <c r="H135" s="109">
        <v>100</v>
      </c>
      <c r="I135" s="4" t="s">
        <v>185</v>
      </c>
      <c r="J135" s="4"/>
      <c r="K135" s="4"/>
      <c r="L135" s="55">
        <v>50</v>
      </c>
      <c r="M135" s="4"/>
      <c r="N135" s="4"/>
      <c r="O135" s="4"/>
      <c r="P135" s="104"/>
      <c r="Q135" s="104"/>
      <c r="R135" s="38">
        <v>10</v>
      </c>
      <c r="S135" s="4"/>
      <c r="T135" s="4"/>
      <c r="U135" s="197"/>
      <c r="V135" s="197"/>
      <c r="W135" s="197"/>
      <c r="X135" s="4" t="s">
        <v>196</v>
      </c>
      <c r="Y135" s="3" t="str">
        <f>VLOOKUP(X135,'[1]Region&amp;ASM'!$B$2:$E$14,2,0)</f>
        <v>NCR</v>
      </c>
      <c r="Z135" s="197" t="str">
        <f>VLOOKUP(X135,'[1]Region&amp;ASM'!$B$2:$D$14,3,0)</f>
        <v>Abhishek Srivastava</v>
      </c>
      <c r="AA135" s="197"/>
      <c r="AB135" s="197"/>
      <c r="AC135" s="197"/>
    </row>
    <row r="136" spans="1:29" x14ac:dyDescent="0.25">
      <c r="A136" s="2">
        <v>45117.97928240741</v>
      </c>
      <c r="B136" s="8">
        <v>45117</v>
      </c>
      <c r="C136" s="22" t="s">
        <v>235</v>
      </c>
      <c r="D136" s="22" t="s">
        <v>2391</v>
      </c>
      <c r="E136" s="3"/>
      <c r="F136" s="4" t="s">
        <v>159</v>
      </c>
      <c r="G136" s="4">
        <v>7417925777</v>
      </c>
      <c r="H136" s="109">
        <v>400</v>
      </c>
      <c r="I136" s="4" t="s">
        <v>152</v>
      </c>
      <c r="J136" s="4"/>
      <c r="K136" s="4"/>
      <c r="L136" s="55">
        <v>100</v>
      </c>
      <c r="M136" s="4"/>
      <c r="N136" s="4"/>
      <c r="O136" s="4"/>
      <c r="P136" s="104"/>
      <c r="Q136" s="104"/>
      <c r="R136" s="38">
        <v>15</v>
      </c>
      <c r="S136" s="4"/>
      <c r="T136" s="4"/>
      <c r="U136" s="197"/>
      <c r="V136" s="197"/>
      <c r="W136" s="197"/>
      <c r="X136" s="4" t="s">
        <v>196</v>
      </c>
      <c r="Y136" s="3" t="str">
        <f>VLOOKUP(X136,'[1]Region&amp;ASM'!$B$2:$E$14,2,0)</f>
        <v>NCR</v>
      </c>
      <c r="Z136" s="197" t="str">
        <f>VLOOKUP(X136,'[1]Region&amp;ASM'!$B$2:$D$14,3,0)</f>
        <v>Abhishek Srivastava</v>
      </c>
      <c r="AA136" s="197"/>
      <c r="AB136" s="197"/>
      <c r="AC136" s="197"/>
    </row>
    <row r="137" spans="1:29" x14ac:dyDescent="0.25">
      <c r="A137" s="2">
        <v>45117.989641203705</v>
      </c>
      <c r="B137" s="8">
        <v>45117</v>
      </c>
      <c r="C137" s="22" t="s">
        <v>235</v>
      </c>
      <c r="D137" s="22" t="s">
        <v>2391</v>
      </c>
      <c r="E137" s="3"/>
      <c r="F137" s="4" t="s">
        <v>274</v>
      </c>
      <c r="G137" s="4">
        <v>8505803872</v>
      </c>
      <c r="H137" s="109">
        <v>500</v>
      </c>
      <c r="I137" s="4" t="s">
        <v>148</v>
      </c>
      <c r="J137" s="4"/>
      <c r="K137" s="4"/>
      <c r="L137" s="55">
        <v>1000</v>
      </c>
      <c r="M137" s="4"/>
      <c r="N137" s="4"/>
      <c r="O137" s="4"/>
      <c r="P137" s="104"/>
      <c r="Q137" s="104"/>
      <c r="R137" s="38">
        <v>104</v>
      </c>
      <c r="S137" s="4"/>
      <c r="T137" s="4"/>
      <c r="U137" s="197"/>
      <c r="V137" s="197"/>
      <c r="W137" s="197"/>
      <c r="X137" s="197" t="s">
        <v>1846</v>
      </c>
      <c r="Y137" s="3" t="str">
        <f>VLOOKUP(X137,'[1]Region&amp;ASM'!$B$2:$E$14,2,0)</f>
        <v>NCR</v>
      </c>
      <c r="Z137" s="197" t="str">
        <f>VLOOKUP(X137,'[1]Region&amp;ASM'!$B$2:$D$14,3,0)</f>
        <v>Abhishek Srivastava</v>
      </c>
      <c r="AA137" s="197"/>
      <c r="AB137" s="197"/>
      <c r="AC137" s="197"/>
    </row>
    <row r="138" spans="1:29" x14ac:dyDescent="0.25">
      <c r="A138" s="2">
        <v>45117.990624999999</v>
      </c>
      <c r="B138" s="8">
        <v>45117</v>
      </c>
      <c r="C138" s="22" t="s">
        <v>235</v>
      </c>
      <c r="D138" s="22" t="s">
        <v>2391</v>
      </c>
      <c r="E138" s="3"/>
      <c r="F138" s="4" t="s">
        <v>274</v>
      </c>
      <c r="G138" s="4">
        <v>8505803872</v>
      </c>
      <c r="H138" s="109">
        <v>250</v>
      </c>
      <c r="I138" s="4" t="s">
        <v>276</v>
      </c>
      <c r="J138" s="4"/>
      <c r="K138" s="4"/>
      <c r="L138" s="55">
        <v>500</v>
      </c>
      <c r="M138" s="4"/>
      <c r="N138" s="4"/>
      <c r="O138" s="4"/>
      <c r="P138" s="104"/>
      <c r="Q138" s="104"/>
      <c r="R138" s="38">
        <v>25</v>
      </c>
      <c r="S138" s="4"/>
      <c r="T138" s="4"/>
      <c r="U138" s="197"/>
      <c r="V138" s="197"/>
      <c r="W138" s="197"/>
      <c r="X138" s="197" t="s">
        <v>1846</v>
      </c>
      <c r="Y138" s="3" t="str">
        <f>VLOOKUP(X138,'[1]Region&amp;ASM'!$B$2:$E$14,2,0)</f>
        <v>NCR</v>
      </c>
      <c r="Z138" s="197" t="str">
        <f>VLOOKUP(X138,'[1]Region&amp;ASM'!$B$2:$D$14,3,0)</f>
        <v>Abhishek Srivastava</v>
      </c>
      <c r="AA138" s="197"/>
      <c r="AB138" s="197"/>
      <c r="AC138" s="197"/>
    </row>
    <row r="139" spans="1:29" x14ac:dyDescent="0.25">
      <c r="A139" s="2">
        <v>45118.279340277775</v>
      </c>
      <c r="B139" s="8">
        <v>45117</v>
      </c>
      <c r="C139" s="22" t="s">
        <v>235</v>
      </c>
      <c r="D139" s="22" t="s">
        <v>2391</v>
      </c>
      <c r="E139" s="3"/>
      <c r="F139" s="4" t="s">
        <v>277</v>
      </c>
      <c r="G139" s="4"/>
      <c r="H139" s="109">
        <v>200</v>
      </c>
      <c r="I139" s="4" t="s">
        <v>84</v>
      </c>
      <c r="J139" s="4"/>
      <c r="K139" s="4"/>
      <c r="L139" s="55">
        <v>60</v>
      </c>
      <c r="M139" s="4"/>
      <c r="N139" s="4"/>
      <c r="O139" s="4"/>
      <c r="P139" s="104"/>
      <c r="Q139" s="104"/>
      <c r="R139" s="38">
        <v>15</v>
      </c>
      <c r="S139" s="4"/>
      <c r="T139" s="4"/>
      <c r="U139" s="197"/>
      <c r="V139" s="197"/>
      <c r="W139" s="197"/>
      <c r="X139" s="197" t="s">
        <v>50</v>
      </c>
      <c r="Y139" s="3" t="str">
        <f>VLOOKUP(X139,'[1]Region&amp;ASM'!$B$2:$E$14,2,0)</f>
        <v>NCR</v>
      </c>
      <c r="Z139" s="197" t="str">
        <f>VLOOKUP(X139,'[1]Region&amp;ASM'!$B$2:$D$14,3,0)</f>
        <v>Abhishek Srivastava</v>
      </c>
      <c r="AA139" s="197"/>
      <c r="AB139" s="197"/>
      <c r="AC139" s="197"/>
    </row>
    <row r="140" spans="1:29" x14ac:dyDescent="0.25">
      <c r="A140" s="2">
        <v>45118.281157407408</v>
      </c>
      <c r="B140" s="8">
        <v>45117</v>
      </c>
      <c r="C140" s="22" t="s">
        <v>235</v>
      </c>
      <c r="D140" s="22" t="s">
        <v>2391</v>
      </c>
      <c r="E140" s="3"/>
      <c r="F140" s="4" t="s">
        <v>43</v>
      </c>
      <c r="G140" s="4"/>
      <c r="H140" s="109">
        <v>150</v>
      </c>
      <c r="I140" s="4" t="s">
        <v>78</v>
      </c>
      <c r="J140" s="4"/>
      <c r="K140" s="4"/>
      <c r="L140" s="55">
        <v>90</v>
      </c>
      <c r="M140" s="4"/>
      <c r="N140" s="4"/>
      <c r="O140" s="4"/>
      <c r="P140" s="104"/>
      <c r="Q140" s="104"/>
      <c r="R140" s="38">
        <v>21</v>
      </c>
      <c r="S140" s="4"/>
      <c r="T140" s="4"/>
      <c r="U140" s="197"/>
      <c r="V140" s="197"/>
      <c r="W140" s="197"/>
      <c r="X140" s="197" t="s">
        <v>50</v>
      </c>
      <c r="Y140" s="3" t="str">
        <f>VLOOKUP(X140,'[1]Region&amp;ASM'!$B$2:$E$14,2,0)</f>
        <v>NCR</v>
      </c>
      <c r="Z140" s="197" t="str">
        <f>VLOOKUP(X140,'[1]Region&amp;ASM'!$B$2:$D$14,3,0)</f>
        <v>Abhishek Srivastava</v>
      </c>
      <c r="AA140" s="197"/>
      <c r="AB140" s="197"/>
      <c r="AC140" s="197"/>
    </row>
    <row r="141" spans="1:29" x14ac:dyDescent="0.25">
      <c r="A141" s="2">
        <v>45118.99900462963</v>
      </c>
      <c r="B141" s="8">
        <v>45118</v>
      </c>
      <c r="C141" s="22" t="s">
        <v>235</v>
      </c>
      <c r="D141" s="22" t="s">
        <v>2391</v>
      </c>
      <c r="E141" s="197"/>
      <c r="F141" s="4" t="s">
        <v>274</v>
      </c>
      <c r="G141" s="4">
        <v>8505803872</v>
      </c>
      <c r="H141" s="109">
        <v>500</v>
      </c>
      <c r="I141" s="197"/>
      <c r="J141" s="197"/>
      <c r="K141" s="4">
        <v>24</v>
      </c>
      <c r="L141" s="55">
        <v>500</v>
      </c>
      <c r="M141" s="4"/>
      <c r="N141" s="4"/>
      <c r="O141" s="4"/>
      <c r="P141" s="68" t="s">
        <v>280</v>
      </c>
      <c r="Q141" s="68" t="s">
        <v>299</v>
      </c>
      <c r="R141" s="38">
        <v>24</v>
      </c>
      <c r="S141" s="4"/>
      <c r="T141" s="4"/>
      <c r="U141" s="197"/>
      <c r="V141" s="197"/>
      <c r="W141" s="197"/>
      <c r="X141" s="197" t="s">
        <v>1846</v>
      </c>
      <c r="Y141" s="3" t="str">
        <f>VLOOKUP(X141,'[1]Region&amp;ASM'!$B$2:$E$14,2,0)</f>
        <v>NCR</v>
      </c>
      <c r="Z141" s="197" t="str">
        <f>VLOOKUP(X141,'[1]Region&amp;ASM'!$B$2:$D$14,3,0)</f>
        <v>Abhishek Srivastava</v>
      </c>
      <c r="AA141" s="197"/>
      <c r="AB141" s="197"/>
      <c r="AC141" s="197"/>
    </row>
    <row r="142" spans="1:29" x14ac:dyDescent="0.25">
      <c r="A142" s="2">
        <v>45119.360937500001</v>
      </c>
      <c r="B142" s="8">
        <v>45118</v>
      </c>
      <c r="C142" s="22" t="s">
        <v>235</v>
      </c>
      <c r="D142" s="22" t="s">
        <v>2391</v>
      </c>
      <c r="E142" s="197"/>
      <c r="F142" s="4" t="s">
        <v>45</v>
      </c>
      <c r="G142" s="4">
        <v>8851709860</v>
      </c>
      <c r="H142" s="109">
        <v>275</v>
      </c>
      <c r="I142" s="4" t="s">
        <v>84</v>
      </c>
      <c r="J142" s="4" t="s">
        <v>281</v>
      </c>
      <c r="K142" s="4">
        <v>28</v>
      </c>
      <c r="L142" s="55">
        <v>350</v>
      </c>
      <c r="M142" s="4"/>
      <c r="N142" s="4"/>
      <c r="O142" s="4"/>
      <c r="P142" s="104"/>
      <c r="Q142" s="104"/>
      <c r="R142" s="38">
        <v>28</v>
      </c>
      <c r="S142" s="4"/>
      <c r="T142" s="4"/>
      <c r="U142" s="197"/>
      <c r="V142" s="197"/>
      <c r="W142" s="197"/>
      <c r="X142" s="197" t="s">
        <v>50</v>
      </c>
      <c r="Y142" s="3" t="str">
        <f>VLOOKUP(X142,'[1]Region&amp;ASM'!$B$2:$E$14,2,0)</f>
        <v>NCR</v>
      </c>
      <c r="Z142" s="197" t="str">
        <f>VLOOKUP(X142,'[1]Region&amp;ASM'!$B$2:$D$14,3,0)</f>
        <v>Abhishek Srivastava</v>
      </c>
      <c r="AA142" s="197"/>
      <c r="AB142" s="197"/>
      <c r="AC142" s="197"/>
    </row>
    <row r="143" spans="1:29" x14ac:dyDescent="0.25">
      <c r="A143" s="2">
        <v>45118.998854166668</v>
      </c>
      <c r="B143" s="8">
        <v>45118</v>
      </c>
      <c r="C143" s="22" t="s">
        <v>235</v>
      </c>
      <c r="D143" s="22" t="s">
        <v>2391</v>
      </c>
      <c r="E143" s="4">
        <v>38</v>
      </c>
      <c r="F143" s="4" t="s">
        <v>71</v>
      </c>
      <c r="G143" s="4" t="s">
        <v>133</v>
      </c>
      <c r="H143" s="109">
        <v>400</v>
      </c>
      <c r="I143" s="4" t="s">
        <v>92</v>
      </c>
      <c r="J143" s="4" t="s">
        <v>72</v>
      </c>
      <c r="K143" s="4"/>
      <c r="L143" s="55">
        <v>1100</v>
      </c>
      <c r="M143" s="4"/>
      <c r="N143" s="4"/>
      <c r="O143" s="4" t="s">
        <v>29</v>
      </c>
      <c r="P143" s="104" t="s">
        <v>73</v>
      </c>
      <c r="Q143" s="104" t="s">
        <v>177</v>
      </c>
      <c r="R143" s="38">
        <v>27</v>
      </c>
      <c r="S143" s="4" t="s">
        <v>97</v>
      </c>
      <c r="T143" s="4"/>
      <c r="U143" s="4"/>
      <c r="V143" s="4"/>
      <c r="W143" s="4" t="s">
        <v>77</v>
      </c>
      <c r="X143" s="197" t="s">
        <v>310</v>
      </c>
      <c r="Y143" s="3" t="str">
        <f>VLOOKUP(X143,'[1]Region&amp;ASM'!$B$2:$E$14,2,0)</f>
        <v>NCR</v>
      </c>
      <c r="Z143" s="197" t="str">
        <f>VLOOKUP(X143,'[1]Region&amp;ASM'!$B$2:$D$14,3,0)</f>
        <v>Abhishek Srivastava</v>
      </c>
      <c r="AA143" s="197"/>
      <c r="AB143" s="197"/>
      <c r="AC143" s="197"/>
    </row>
    <row r="144" spans="1:29" x14ac:dyDescent="0.25">
      <c r="A144" s="2">
        <v>45119.467152777775</v>
      </c>
      <c r="B144" s="8">
        <v>45118</v>
      </c>
      <c r="C144" s="22" t="s">
        <v>235</v>
      </c>
      <c r="D144" s="22" t="s">
        <v>2391</v>
      </c>
      <c r="E144" s="4">
        <v>11</v>
      </c>
      <c r="F144" s="4" t="s">
        <v>33</v>
      </c>
      <c r="G144" s="4">
        <v>9625446093</v>
      </c>
      <c r="H144" s="109">
        <v>600</v>
      </c>
      <c r="I144" s="4" t="s">
        <v>34</v>
      </c>
      <c r="J144" s="4" t="s">
        <v>35</v>
      </c>
      <c r="K144" s="4">
        <v>900</v>
      </c>
      <c r="L144" s="55">
        <v>900</v>
      </c>
      <c r="M144" s="4"/>
      <c r="N144" s="4"/>
      <c r="O144" s="4" t="s">
        <v>29</v>
      </c>
      <c r="P144" s="104" t="s">
        <v>37</v>
      </c>
      <c r="Q144" s="104" t="s">
        <v>183</v>
      </c>
      <c r="R144" s="38">
        <v>18</v>
      </c>
      <c r="S144" s="4" t="s">
        <v>66</v>
      </c>
      <c r="T144" s="4"/>
      <c r="U144" s="4"/>
      <c r="V144" s="4"/>
      <c r="W144" s="4" t="s">
        <v>68</v>
      </c>
      <c r="X144" s="197" t="s">
        <v>196</v>
      </c>
      <c r="Y144" s="3" t="str">
        <f>VLOOKUP(X144,'[1]Region&amp;ASM'!$B$2:$E$14,2,0)</f>
        <v>NCR</v>
      </c>
      <c r="Z144" s="197" t="str">
        <f>VLOOKUP(X144,'[1]Region&amp;ASM'!$B$2:$D$14,3,0)</f>
        <v>Abhishek Srivastava</v>
      </c>
      <c r="AA144" s="197"/>
      <c r="AB144" s="197"/>
      <c r="AC144" s="197"/>
    </row>
    <row r="145" spans="1:29" x14ac:dyDescent="0.25">
      <c r="A145" s="2">
        <v>45120.067233796297</v>
      </c>
      <c r="B145" s="8">
        <v>45119</v>
      </c>
      <c r="C145" s="22" t="s">
        <v>235</v>
      </c>
      <c r="D145" s="22" t="s">
        <v>2392</v>
      </c>
      <c r="E145" s="4">
        <v>38</v>
      </c>
      <c r="F145" s="4" t="s">
        <v>71</v>
      </c>
      <c r="G145" s="4" t="s">
        <v>133</v>
      </c>
      <c r="H145" s="109">
        <v>300</v>
      </c>
      <c r="I145" s="4" t="s">
        <v>92</v>
      </c>
      <c r="J145" s="4" t="s">
        <v>72</v>
      </c>
      <c r="K145" s="4"/>
      <c r="L145" s="55">
        <v>1100</v>
      </c>
      <c r="M145" s="4"/>
      <c r="N145" s="4"/>
      <c r="O145" s="4" t="s">
        <v>29</v>
      </c>
      <c r="P145" s="104" t="s">
        <v>73</v>
      </c>
      <c r="Q145" s="104" t="s">
        <v>177</v>
      </c>
      <c r="R145" s="38">
        <v>26</v>
      </c>
      <c r="S145" s="4" t="s">
        <v>97</v>
      </c>
      <c r="T145" s="4"/>
      <c r="U145" s="4"/>
      <c r="V145" s="4"/>
      <c r="W145" s="4" t="s">
        <v>77</v>
      </c>
      <c r="X145" s="197" t="s">
        <v>310</v>
      </c>
      <c r="Y145" s="3" t="str">
        <f>VLOOKUP(X145,'[1]Region&amp;ASM'!$B$2:$E$14,2,0)</f>
        <v>NCR</v>
      </c>
      <c r="Z145" s="197" t="str">
        <f>VLOOKUP(X145,'[1]Region&amp;ASM'!$B$2:$D$14,3,0)</f>
        <v>Abhishek Srivastava</v>
      </c>
      <c r="AA145" s="197"/>
      <c r="AB145" s="197"/>
      <c r="AC145" s="197"/>
    </row>
    <row r="146" spans="1:29" x14ac:dyDescent="0.25">
      <c r="A146" s="2">
        <v>45120.068483796298</v>
      </c>
      <c r="B146" s="8">
        <v>45119</v>
      </c>
      <c r="C146" s="22" t="s">
        <v>235</v>
      </c>
      <c r="D146" s="22" t="s">
        <v>2392</v>
      </c>
      <c r="E146" s="4">
        <v>38</v>
      </c>
      <c r="F146" s="4" t="s">
        <v>71</v>
      </c>
      <c r="G146" s="4" t="s">
        <v>133</v>
      </c>
      <c r="H146" s="109">
        <v>200</v>
      </c>
      <c r="I146" s="4" t="s">
        <v>92</v>
      </c>
      <c r="J146" s="4" t="s">
        <v>72</v>
      </c>
      <c r="K146" s="4"/>
      <c r="L146" s="55">
        <v>1100</v>
      </c>
      <c r="M146" s="4"/>
      <c r="N146" s="4"/>
      <c r="O146" s="4" t="s">
        <v>29</v>
      </c>
      <c r="P146" s="104" t="s">
        <v>73</v>
      </c>
      <c r="Q146" s="68" t="s">
        <v>260</v>
      </c>
      <c r="R146" s="38">
        <v>25</v>
      </c>
      <c r="S146" s="4" t="s">
        <v>97</v>
      </c>
      <c r="T146" s="4"/>
      <c r="U146" s="4"/>
      <c r="V146" s="4"/>
      <c r="W146" s="4" t="s">
        <v>77</v>
      </c>
      <c r="X146" s="197" t="s">
        <v>310</v>
      </c>
      <c r="Y146" s="3" t="str">
        <f>VLOOKUP(X146,'[1]Region&amp;ASM'!$B$2:$E$14,2,0)</f>
        <v>NCR</v>
      </c>
      <c r="Z146" s="197" t="str">
        <f>VLOOKUP(X146,'[1]Region&amp;ASM'!$B$2:$D$14,3,0)</f>
        <v>Abhishek Srivastava</v>
      </c>
      <c r="AA146" s="197"/>
      <c r="AB146" s="197"/>
      <c r="AC146" s="197"/>
    </row>
    <row r="147" spans="1:29" x14ac:dyDescent="0.25">
      <c r="A147" s="2">
        <v>45121.443541666667</v>
      </c>
      <c r="B147" s="8">
        <v>45120</v>
      </c>
      <c r="C147" s="22" t="s">
        <v>235</v>
      </c>
      <c r="D147" s="22" t="s">
        <v>2392</v>
      </c>
      <c r="E147" s="4">
        <v>56</v>
      </c>
      <c r="F147" s="4" t="s">
        <v>291</v>
      </c>
      <c r="G147" s="4">
        <v>9953970679</v>
      </c>
      <c r="H147" s="109">
        <v>550</v>
      </c>
      <c r="I147" s="4" t="s">
        <v>156</v>
      </c>
      <c r="J147" s="4" t="s">
        <v>292</v>
      </c>
      <c r="K147" s="4">
        <v>1000</v>
      </c>
      <c r="L147" s="55">
        <v>1000</v>
      </c>
      <c r="M147" s="4"/>
      <c r="N147" s="4"/>
      <c r="O147" s="4" t="s">
        <v>29</v>
      </c>
      <c r="P147" s="104" t="s">
        <v>37</v>
      </c>
      <c r="Q147" s="104" t="s">
        <v>294</v>
      </c>
      <c r="R147" s="38">
        <v>21</v>
      </c>
      <c r="S147" s="4" t="s">
        <v>295</v>
      </c>
      <c r="T147" s="4"/>
      <c r="U147" s="4"/>
      <c r="V147" s="4"/>
      <c r="W147" s="4" t="s">
        <v>68</v>
      </c>
      <c r="X147" s="197" t="s">
        <v>196</v>
      </c>
      <c r="Y147" s="3" t="str">
        <f>VLOOKUP(X147,'[1]Region&amp;ASM'!$B$2:$E$14,2,0)</f>
        <v>NCR</v>
      </c>
      <c r="Z147" s="197" t="str">
        <f>VLOOKUP(X147,'[1]Region&amp;ASM'!$B$2:$D$14,3,0)</f>
        <v>Abhishek Srivastava</v>
      </c>
      <c r="AA147" s="197"/>
      <c r="AB147" s="197"/>
      <c r="AC147" s="197"/>
    </row>
    <row r="148" spans="1:29" x14ac:dyDescent="0.25">
      <c r="A148" s="2">
        <v>45120.00984953704</v>
      </c>
      <c r="B148" s="8">
        <v>45119</v>
      </c>
      <c r="C148" s="22" t="s">
        <v>235</v>
      </c>
      <c r="D148" s="22" t="s">
        <v>2392</v>
      </c>
      <c r="E148" s="197"/>
      <c r="F148" s="4" t="s">
        <v>274</v>
      </c>
      <c r="G148" s="4">
        <v>8505803872</v>
      </c>
      <c r="H148" s="109">
        <v>650</v>
      </c>
      <c r="I148" s="197"/>
      <c r="J148" s="197"/>
      <c r="K148" s="197"/>
      <c r="L148" s="55">
        <v>1000</v>
      </c>
      <c r="M148" s="4" t="s">
        <v>296</v>
      </c>
      <c r="N148" s="197"/>
      <c r="O148" s="4" t="s">
        <v>297</v>
      </c>
      <c r="P148" s="104" t="s">
        <v>73</v>
      </c>
      <c r="Q148" s="68" t="s">
        <v>2136</v>
      </c>
      <c r="R148" s="38">
        <v>104</v>
      </c>
      <c r="S148" s="197"/>
      <c r="T148" s="4">
        <v>76</v>
      </c>
      <c r="U148" s="197"/>
      <c r="V148" s="197"/>
      <c r="W148" s="197"/>
      <c r="X148" s="197" t="s">
        <v>1846</v>
      </c>
      <c r="Y148" s="3" t="str">
        <f>VLOOKUP(X148,'[1]Region&amp;ASM'!$B$2:$E$14,2,0)</f>
        <v>NCR</v>
      </c>
      <c r="Z148" s="197" t="str">
        <f>VLOOKUP(X148,'[1]Region&amp;ASM'!$B$2:$D$14,3,0)</f>
        <v>Abhishek Srivastava</v>
      </c>
      <c r="AA148" s="197"/>
      <c r="AB148" s="197"/>
      <c r="AC148" s="197"/>
    </row>
    <row r="149" spans="1:29" x14ac:dyDescent="0.25">
      <c r="A149" s="2">
        <v>45120.011053240742</v>
      </c>
      <c r="B149" s="8">
        <v>45119</v>
      </c>
      <c r="C149" s="22" t="s">
        <v>235</v>
      </c>
      <c r="D149" s="22" t="s">
        <v>2392</v>
      </c>
      <c r="E149" s="197"/>
      <c r="F149" s="4" t="s">
        <v>274</v>
      </c>
      <c r="G149" s="4">
        <v>8505803872</v>
      </c>
      <c r="H149" s="109">
        <v>300</v>
      </c>
      <c r="I149" s="197"/>
      <c r="J149" s="197"/>
      <c r="K149" s="197"/>
      <c r="L149" s="55">
        <v>500</v>
      </c>
      <c r="M149" s="4" t="s">
        <v>299</v>
      </c>
      <c r="N149" s="197"/>
      <c r="O149" s="4" t="s">
        <v>297</v>
      </c>
      <c r="P149" s="68" t="s">
        <v>280</v>
      </c>
      <c r="Q149" s="68" t="s">
        <v>299</v>
      </c>
      <c r="R149" s="38">
        <v>24</v>
      </c>
      <c r="S149" s="197"/>
      <c r="T149" s="4">
        <v>76</v>
      </c>
      <c r="U149" s="197"/>
      <c r="V149" s="197"/>
      <c r="W149" s="197"/>
      <c r="X149" s="197" t="s">
        <v>1846</v>
      </c>
      <c r="Y149" s="3" t="str">
        <f>VLOOKUP(X149,'[1]Region&amp;ASM'!$B$2:$E$14,2,0)</f>
        <v>NCR</v>
      </c>
      <c r="Z149" s="197" t="str">
        <f>VLOOKUP(X149,'[1]Region&amp;ASM'!$B$2:$D$14,3,0)</f>
        <v>Abhishek Srivastava</v>
      </c>
      <c r="AA149" s="197"/>
      <c r="AB149" s="197"/>
      <c r="AC149" s="197"/>
    </row>
    <row r="150" spans="1:29" x14ac:dyDescent="0.25">
      <c r="A150" s="2">
        <v>45121.47148148148</v>
      </c>
      <c r="B150" s="8">
        <v>45119</v>
      </c>
      <c r="C150" s="22" t="s">
        <v>235</v>
      </c>
      <c r="D150" s="22" t="s">
        <v>2392</v>
      </c>
      <c r="E150" s="197"/>
      <c r="F150" s="4" t="s">
        <v>33</v>
      </c>
      <c r="G150" s="4">
        <v>9625446093</v>
      </c>
      <c r="H150" s="109">
        <v>200</v>
      </c>
      <c r="I150" s="197"/>
      <c r="J150" s="197"/>
      <c r="K150" s="197"/>
      <c r="L150" s="55">
        <v>200</v>
      </c>
      <c r="M150" s="4" t="s">
        <v>74</v>
      </c>
      <c r="N150" s="197"/>
      <c r="O150" s="4" t="s">
        <v>297</v>
      </c>
      <c r="P150" s="104" t="s">
        <v>37</v>
      </c>
      <c r="Q150" s="104" t="s">
        <v>142</v>
      </c>
      <c r="R150" s="38">
        <v>13</v>
      </c>
      <c r="S150" s="197"/>
      <c r="T150" s="4">
        <v>11</v>
      </c>
      <c r="U150" s="197"/>
      <c r="V150" s="197"/>
      <c r="W150" s="197"/>
      <c r="X150" s="4" t="s">
        <v>196</v>
      </c>
      <c r="Y150" s="3" t="str">
        <f>VLOOKUP(X150,'[1]Region&amp;ASM'!$B$2:$E$14,2,0)</f>
        <v>NCR</v>
      </c>
      <c r="Z150" s="197" t="str">
        <f>VLOOKUP(X150,'[1]Region&amp;ASM'!$B$2:$D$14,3,0)</f>
        <v>Abhishek Srivastava</v>
      </c>
      <c r="AA150" s="197"/>
      <c r="AB150" s="197"/>
      <c r="AC150" s="197"/>
    </row>
    <row r="151" spans="1:29" x14ac:dyDescent="0.25">
      <c r="A151" s="2">
        <v>45121.475763888891</v>
      </c>
      <c r="B151" s="8">
        <v>45119</v>
      </c>
      <c r="C151" s="22" t="s">
        <v>235</v>
      </c>
      <c r="D151" s="22" t="s">
        <v>2392</v>
      </c>
      <c r="E151" s="197"/>
      <c r="F151" s="4" t="s">
        <v>159</v>
      </c>
      <c r="G151" s="4">
        <v>7417925777</v>
      </c>
      <c r="H151" s="109">
        <v>400</v>
      </c>
      <c r="I151" s="197"/>
      <c r="J151" s="197"/>
      <c r="K151" s="197"/>
      <c r="L151" s="55">
        <v>150</v>
      </c>
      <c r="M151" s="4" t="s">
        <v>74</v>
      </c>
      <c r="N151" s="197"/>
      <c r="O151" s="4" t="s">
        <v>307</v>
      </c>
      <c r="P151" s="104" t="s">
        <v>164</v>
      </c>
      <c r="Q151" s="68" t="s">
        <v>306</v>
      </c>
      <c r="R151" s="38">
        <v>12</v>
      </c>
      <c r="S151" s="197"/>
      <c r="T151" s="4">
        <v>46</v>
      </c>
      <c r="U151" s="197"/>
      <c r="V151" s="197"/>
      <c r="W151" s="197"/>
      <c r="X151" s="4" t="s">
        <v>196</v>
      </c>
      <c r="Y151" s="3" t="str">
        <f>VLOOKUP(X151,'[1]Region&amp;ASM'!$B$2:$E$14,2,0)</f>
        <v>NCR</v>
      </c>
      <c r="Z151" s="197" t="str">
        <f>VLOOKUP(X151,'[1]Region&amp;ASM'!$B$2:$D$14,3,0)</f>
        <v>Abhishek Srivastava</v>
      </c>
      <c r="AA151" s="197"/>
      <c r="AB151" s="197"/>
      <c r="AC151" s="197"/>
    </row>
    <row r="152" spans="1:29" x14ac:dyDescent="0.25">
      <c r="A152" s="2">
        <v>45121.498495370368</v>
      </c>
      <c r="B152" s="8">
        <v>45119</v>
      </c>
      <c r="C152" s="22" t="s">
        <v>235</v>
      </c>
      <c r="D152" s="22" t="s">
        <v>2392</v>
      </c>
      <c r="E152" s="197"/>
      <c r="F152" s="4" t="s">
        <v>308</v>
      </c>
      <c r="G152" s="4">
        <v>9362531613</v>
      </c>
      <c r="H152" s="109">
        <v>1.5</v>
      </c>
      <c r="I152" s="197"/>
      <c r="J152" s="197"/>
      <c r="K152" s="197"/>
      <c r="L152" s="55">
        <v>250</v>
      </c>
      <c r="M152" s="4" t="s">
        <v>140</v>
      </c>
      <c r="N152" s="197"/>
      <c r="O152" s="4" t="s">
        <v>304</v>
      </c>
      <c r="P152" s="104" t="s">
        <v>45</v>
      </c>
      <c r="Q152" s="68" t="s">
        <v>281</v>
      </c>
      <c r="R152" s="38">
        <v>27</v>
      </c>
      <c r="S152" s="197"/>
      <c r="T152" s="4">
        <v>30</v>
      </c>
      <c r="U152" s="197"/>
      <c r="V152" s="197"/>
      <c r="W152" s="197"/>
      <c r="X152" s="197" t="s">
        <v>50</v>
      </c>
      <c r="Y152" s="3" t="str">
        <f>VLOOKUP(X152,'[1]Region&amp;ASM'!$B$2:$E$14,2,0)</f>
        <v>NCR</v>
      </c>
      <c r="Z152" s="197" t="str">
        <f>VLOOKUP(X152,'[1]Region&amp;ASM'!$B$2:$D$14,3,0)</f>
        <v>Abhishek Srivastava</v>
      </c>
      <c r="AA152" s="197"/>
      <c r="AB152" s="197"/>
      <c r="AC152" s="197"/>
    </row>
    <row r="153" spans="1:29" x14ac:dyDescent="0.25">
      <c r="A153" s="2">
        <v>45120.792048611111</v>
      </c>
      <c r="B153" s="8">
        <v>45119</v>
      </c>
      <c r="C153" s="22" t="s">
        <v>235</v>
      </c>
      <c r="D153" s="22" t="s">
        <v>2392</v>
      </c>
      <c r="E153" s="197"/>
      <c r="F153" s="4" t="s">
        <v>71</v>
      </c>
      <c r="G153" s="4" t="s">
        <v>133</v>
      </c>
      <c r="H153" s="109">
        <v>300</v>
      </c>
      <c r="I153" s="197"/>
      <c r="J153" s="197"/>
      <c r="K153" s="197"/>
      <c r="L153" s="55">
        <v>100</v>
      </c>
      <c r="M153" s="4" t="s">
        <v>231</v>
      </c>
      <c r="N153" s="197"/>
      <c r="O153" s="4" t="s">
        <v>300</v>
      </c>
      <c r="P153" s="104" t="s">
        <v>73</v>
      </c>
      <c r="Q153" s="68" t="s">
        <v>260</v>
      </c>
      <c r="R153" s="38">
        <v>26</v>
      </c>
      <c r="S153" s="197"/>
      <c r="T153" s="4">
        <v>38</v>
      </c>
      <c r="U153" s="197"/>
      <c r="V153" s="197"/>
      <c r="W153" s="197"/>
      <c r="X153" s="197" t="s">
        <v>310</v>
      </c>
      <c r="Y153" s="3" t="str">
        <f>VLOOKUP(X153,'[1]Region&amp;ASM'!$B$2:$E$14,2,0)</f>
        <v>NCR</v>
      </c>
      <c r="Z153" s="197" t="str">
        <f>VLOOKUP(X153,'[1]Region&amp;ASM'!$B$2:$D$14,3,0)</f>
        <v>Abhishek Srivastava</v>
      </c>
      <c r="AA153" s="197"/>
      <c r="AB153" s="197"/>
      <c r="AC153" s="197"/>
    </row>
    <row r="154" spans="1:29" x14ac:dyDescent="0.25">
      <c r="A154" s="2">
        <v>45124.469328703701</v>
      </c>
      <c r="B154" s="8">
        <v>45120</v>
      </c>
      <c r="C154" s="22" t="s">
        <v>235</v>
      </c>
      <c r="D154" s="22" t="s">
        <v>2392</v>
      </c>
      <c r="E154" s="197"/>
      <c r="F154" s="4" t="s">
        <v>325</v>
      </c>
      <c r="G154" s="4">
        <v>9956751666</v>
      </c>
      <c r="H154" s="109">
        <v>2500</v>
      </c>
      <c r="I154" s="4" t="s">
        <v>322</v>
      </c>
      <c r="J154" s="197"/>
      <c r="K154" s="4" t="s">
        <v>252</v>
      </c>
      <c r="L154" s="55">
        <v>500</v>
      </c>
      <c r="M154" s="197"/>
      <c r="N154" s="4" t="s">
        <v>304</v>
      </c>
      <c r="O154" s="4" t="s">
        <v>326</v>
      </c>
      <c r="P154" s="104">
        <v>9935056464</v>
      </c>
      <c r="Q154" s="104">
        <v>800</v>
      </c>
      <c r="R154" s="38">
        <v>30</v>
      </c>
      <c r="S154" s="4">
        <v>81</v>
      </c>
      <c r="T154" s="197"/>
      <c r="U154" s="4">
        <v>23</v>
      </c>
      <c r="V154" s="197"/>
      <c r="W154" s="197"/>
      <c r="X154" s="23" t="s">
        <v>253</v>
      </c>
      <c r="Y154" s="3" t="str">
        <f>VLOOKUP(X154,'[1]Region&amp;ASM'!$B$2:$E$14,2,0)</f>
        <v>Kanpur</v>
      </c>
      <c r="Z154" s="197" t="str">
        <f>VLOOKUP(X154,'[1]Region&amp;ASM'!$B$2:$D$14,3,0)</f>
        <v>Rahul Rai</v>
      </c>
      <c r="AA154" s="197"/>
      <c r="AB154" s="197"/>
      <c r="AC154" s="197"/>
    </row>
    <row r="155" spans="1:29" x14ac:dyDescent="0.25">
      <c r="A155" s="2">
        <v>45120.79347222222</v>
      </c>
      <c r="B155" s="8">
        <v>45120</v>
      </c>
      <c r="C155" s="22" t="s">
        <v>235</v>
      </c>
      <c r="D155" s="22" t="s">
        <v>2392</v>
      </c>
      <c r="E155" s="197"/>
      <c r="F155" s="4" t="s">
        <v>71</v>
      </c>
      <c r="G155" s="4" t="s">
        <v>133</v>
      </c>
      <c r="H155" s="109">
        <v>200</v>
      </c>
      <c r="I155" s="197"/>
      <c r="J155" s="197"/>
      <c r="K155" s="197"/>
      <c r="L155" s="55">
        <v>70</v>
      </c>
      <c r="M155" s="4" t="s">
        <v>231</v>
      </c>
      <c r="N155" s="197"/>
      <c r="O155" s="4" t="s">
        <v>300</v>
      </c>
      <c r="P155" s="104" t="s">
        <v>73</v>
      </c>
      <c r="Q155" s="68" t="s">
        <v>301</v>
      </c>
      <c r="R155" s="38">
        <v>21</v>
      </c>
      <c r="S155" s="197"/>
      <c r="T155" s="4">
        <v>30</v>
      </c>
      <c r="U155" s="197"/>
      <c r="V155" s="197"/>
      <c r="W155" s="197"/>
      <c r="X155" s="197" t="s">
        <v>310</v>
      </c>
      <c r="Y155" s="3" t="str">
        <f>VLOOKUP(X155,'[1]Region&amp;ASM'!$B$2:$E$14,2,0)</f>
        <v>NCR</v>
      </c>
      <c r="Z155" s="197" t="str">
        <f>VLOOKUP(X155,'[1]Region&amp;ASM'!$B$2:$D$14,3,0)</f>
        <v>Abhishek Srivastava</v>
      </c>
      <c r="AA155" s="197"/>
      <c r="AB155" s="197"/>
      <c r="AC155" s="197"/>
    </row>
    <row r="156" spans="1:29" x14ac:dyDescent="0.25">
      <c r="A156" s="2">
        <v>45121.364814814813</v>
      </c>
      <c r="B156" s="8">
        <v>45120</v>
      </c>
      <c r="C156" s="22" t="s">
        <v>235</v>
      </c>
      <c r="D156" s="22" t="s">
        <v>2392</v>
      </c>
      <c r="E156" s="197"/>
      <c r="F156" s="4" t="s">
        <v>302</v>
      </c>
      <c r="G156" s="4">
        <v>9560599239</v>
      </c>
      <c r="H156" s="109">
        <v>1.25</v>
      </c>
      <c r="I156" s="197"/>
      <c r="J156" s="197"/>
      <c r="K156" s="197"/>
      <c r="L156" s="55">
        <v>350</v>
      </c>
      <c r="M156" s="4" t="s">
        <v>140</v>
      </c>
      <c r="N156" s="197"/>
      <c r="O156" s="4" t="s">
        <v>304</v>
      </c>
      <c r="P156" s="104" t="s">
        <v>45</v>
      </c>
      <c r="Q156" s="68" t="s">
        <v>303</v>
      </c>
      <c r="R156" s="38">
        <v>55</v>
      </c>
      <c r="S156" s="197"/>
      <c r="T156" s="4">
        <v>31</v>
      </c>
      <c r="U156" s="197"/>
      <c r="V156" s="197"/>
      <c r="W156" s="197"/>
      <c r="X156" s="197" t="s">
        <v>50</v>
      </c>
      <c r="Y156" s="3" t="str">
        <f>VLOOKUP(X156,'[1]Region&amp;ASM'!$B$2:$E$14,2,0)</f>
        <v>NCR</v>
      </c>
      <c r="Z156" s="197" t="str">
        <f>VLOOKUP(X156,'[1]Region&amp;ASM'!$B$2:$D$14,3,0)</f>
        <v>Abhishek Srivastava</v>
      </c>
      <c r="AA156" s="197"/>
      <c r="AB156" s="197"/>
      <c r="AC156" s="197"/>
    </row>
    <row r="157" spans="1:29" x14ac:dyDescent="0.25">
      <c r="A157" s="2">
        <v>45121.457291666666</v>
      </c>
      <c r="B157" s="8">
        <v>45120</v>
      </c>
      <c r="C157" s="22" t="s">
        <v>235</v>
      </c>
      <c r="D157" s="22" t="s">
        <v>2392</v>
      </c>
      <c r="E157" s="197"/>
      <c r="F157" s="4" t="s">
        <v>71</v>
      </c>
      <c r="G157" s="4" t="s">
        <v>133</v>
      </c>
      <c r="H157" s="109">
        <v>100</v>
      </c>
      <c r="I157" s="197"/>
      <c r="J157" s="197"/>
      <c r="K157" s="197"/>
      <c r="L157" s="55">
        <v>30</v>
      </c>
      <c r="M157" s="4" t="s">
        <v>97</v>
      </c>
      <c r="N157" s="197"/>
      <c r="O157" s="4" t="s">
        <v>300</v>
      </c>
      <c r="P157" s="104" t="s">
        <v>73</v>
      </c>
      <c r="Q157" s="68" t="s">
        <v>178</v>
      </c>
      <c r="R157" s="38">
        <v>8</v>
      </c>
      <c r="S157" s="197"/>
      <c r="T157" s="4">
        <v>30</v>
      </c>
      <c r="U157" s="197"/>
      <c r="V157" s="197"/>
      <c r="W157" s="197"/>
      <c r="X157" s="197" t="s">
        <v>310</v>
      </c>
      <c r="Y157" s="3" t="str">
        <f>VLOOKUP(X157,'[1]Region&amp;ASM'!$B$2:$E$14,2,0)</f>
        <v>NCR</v>
      </c>
      <c r="Z157" s="197" t="str">
        <f>VLOOKUP(X157,'[1]Region&amp;ASM'!$B$2:$D$14,3,0)</f>
        <v>Abhishek Srivastava</v>
      </c>
      <c r="AA157" s="197"/>
      <c r="AB157" s="197"/>
      <c r="AC157" s="197"/>
    </row>
    <row r="158" spans="1:29" x14ac:dyDescent="0.25">
      <c r="A158" s="2">
        <v>45121.970879629633</v>
      </c>
      <c r="B158" s="8">
        <v>45121</v>
      </c>
      <c r="C158" s="22" t="s">
        <v>235</v>
      </c>
      <c r="D158" s="22" t="s">
        <v>2392</v>
      </c>
      <c r="E158" s="4">
        <v>38</v>
      </c>
      <c r="F158" s="4" t="s">
        <v>71</v>
      </c>
      <c r="G158" s="4" t="s">
        <v>133</v>
      </c>
      <c r="H158" s="109">
        <v>200</v>
      </c>
      <c r="I158" s="4" t="s">
        <v>92</v>
      </c>
      <c r="J158" s="4" t="s">
        <v>72</v>
      </c>
      <c r="K158" s="4"/>
      <c r="L158" s="55">
        <v>500</v>
      </c>
      <c r="M158" s="4"/>
      <c r="N158" s="4"/>
      <c r="O158" s="4" t="s">
        <v>29</v>
      </c>
      <c r="P158" s="104" t="s">
        <v>73</v>
      </c>
      <c r="Q158" s="104" t="s">
        <v>2431</v>
      </c>
      <c r="R158" s="38">
        <v>15</v>
      </c>
      <c r="S158" s="4" t="s">
        <v>97</v>
      </c>
      <c r="T158" s="4"/>
      <c r="U158" s="4"/>
      <c r="V158" s="4"/>
      <c r="W158" s="4" t="s">
        <v>77</v>
      </c>
      <c r="X158" s="197" t="s">
        <v>310</v>
      </c>
      <c r="Y158" s="3" t="str">
        <f>VLOOKUP(X158,'[1]Region&amp;ASM'!$B$2:$E$14,2,0)</f>
        <v>NCR</v>
      </c>
      <c r="Z158" s="197" t="str">
        <f>VLOOKUP(X158,'[1]Region&amp;ASM'!$B$2:$D$14,3,0)</f>
        <v>Abhishek Srivastava</v>
      </c>
      <c r="AA158" s="197"/>
      <c r="AB158" s="197"/>
      <c r="AC158" s="197"/>
    </row>
    <row r="159" spans="1:29" x14ac:dyDescent="0.25">
      <c r="A159" s="2">
        <v>45122.843680555554</v>
      </c>
      <c r="B159" s="8">
        <v>45122</v>
      </c>
      <c r="C159" s="22" t="s">
        <v>235</v>
      </c>
      <c r="D159" s="22" t="s">
        <v>2392</v>
      </c>
      <c r="E159" s="4">
        <v>38</v>
      </c>
      <c r="F159" s="4" t="s">
        <v>71</v>
      </c>
      <c r="G159" s="4" t="s">
        <v>133</v>
      </c>
      <c r="H159" s="109">
        <v>200</v>
      </c>
      <c r="I159" s="4" t="s">
        <v>92</v>
      </c>
      <c r="J159" s="4" t="s">
        <v>72</v>
      </c>
      <c r="K159" s="4"/>
      <c r="L159" s="55">
        <v>700</v>
      </c>
      <c r="M159" s="4"/>
      <c r="N159" s="4"/>
      <c r="O159" s="4" t="s">
        <v>29</v>
      </c>
      <c r="P159" s="104" t="s">
        <v>73</v>
      </c>
      <c r="Q159" s="68" t="s">
        <v>260</v>
      </c>
      <c r="R159" s="38">
        <v>21</v>
      </c>
      <c r="S159" s="4" t="s">
        <v>97</v>
      </c>
      <c r="T159" s="4"/>
      <c r="U159" s="4"/>
      <c r="V159" s="4"/>
      <c r="W159" s="4" t="s">
        <v>77</v>
      </c>
      <c r="X159" s="197" t="s">
        <v>310</v>
      </c>
      <c r="Y159" s="3" t="str">
        <f>VLOOKUP(X159,'[1]Region&amp;ASM'!$B$2:$E$14,2,0)</f>
        <v>NCR</v>
      </c>
      <c r="Z159" s="197" t="str">
        <f>VLOOKUP(X159,'[1]Region&amp;ASM'!$B$2:$D$14,3,0)</f>
        <v>Abhishek Srivastava</v>
      </c>
      <c r="AA159" s="197"/>
      <c r="AB159" s="197"/>
      <c r="AC159" s="197"/>
    </row>
    <row r="160" spans="1:29" x14ac:dyDescent="0.25">
      <c r="A160" s="2">
        <v>45122.844652777778</v>
      </c>
      <c r="B160" s="8">
        <v>45122</v>
      </c>
      <c r="C160" s="22" t="s">
        <v>235</v>
      </c>
      <c r="D160" s="22" t="s">
        <v>2392</v>
      </c>
      <c r="E160" s="4">
        <v>38</v>
      </c>
      <c r="F160" s="4" t="s">
        <v>71</v>
      </c>
      <c r="G160" s="4" t="s">
        <v>133</v>
      </c>
      <c r="H160" s="109">
        <v>100</v>
      </c>
      <c r="I160" s="4" t="s">
        <v>27</v>
      </c>
      <c r="J160" s="4" t="s">
        <v>312</v>
      </c>
      <c r="K160" s="4"/>
      <c r="L160" s="55">
        <v>800</v>
      </c>
      <c r="M160" s="4"/>
      <c r="N160" s="4"/>
      <c r="O160" s="4" t="s">
        <v>29</v>
      </c>
      <c r="P160" s="104" t="s">
        <v>260</v>
      </c>
      <c r="Q160" s="104" t="s">
        <v>74</v>
      </c>
      <c r="R160" s="38">
        <v>27</v>
      </c>
      <c r="S160" s="4" t="s">
        <v>97</v>
      </c>
      <c r="T160" s="4"/>
      <c r="U160" s="4"/>
      <c r="V160" s="4"/>
      <c r="W160" s="4" t="s">
        <v>77</v>
      </c>
      <c r="X160" s="197" t="s">
        <v>310</v>
      </c>
      <c r="Y160" s="3" t="str">
        <f>VLOOKUP(X160,'[1]Region&amp;ASM'!$B$2:$E$14,2,0)</f>
        <v>NCR</v>
      </c>
      <c r="Z160" s="197" t="str">
        <f>VLOOKUP(X160,'[1]Region&amp;ASM'!$B$2:$D$14,3,0)</f>
        <v>Abhishek Srivastava</v>
      </c>
      <c r="AA160" s="197"/>
      <c r="AB160" s="197"/>
      <c r="AC160" s="197"/>
    </row>
    <row r="161" spans="1:29" x14ac:dyDescent="0.25">
      <c r="A161" s="2">
        <v>45123.799155092594</v>
      </c>
      <c r="B161" s="8">
        <v>45122</v>
      </c>
      <c r="C161" s="22" t="s">
        <v>235</v>
      </c>
      <c r="D161" s="22" t="s">
        <v>2392</v>
      </c>
      <c r="E161" s="197"/>
      <c r="F161" s="4" t="s">
        <v>274</v>
      </c>
      <c r="G161" s="4">
        <v>8505803872</v>
      </c>
      <c r="H161" s="109">
        <v>100</v>
      </c>
      <c r="I161" s="4" t="s">
        <v>313</v>
      </c>
      <c r="J161" s="197"/>
      <c r="K161" s="4" t="s">
        <v>314</v>
      </c>
      <c r="L161" s="55">
        <v>500</v>
      </c>
      <c r="M161" s="197"/>
      <c r="N161" s="4" t="s">
        <v>297</v>
      </c>
      <c r="O161" s="4" t="s">
        <v>298</v>
      </c>
      <c r="P161" s="104">
        <v>8505803872</v>
      </c>
      <c r="Q161" s="104">
        <v>1100</v>
      </c>
      <c r="R161" s="38">
        <v>24</v>
      </c>
      <c r="S161" s="4">
        <v>75</v>
      </c>
      <c r="T161" s="197"/>
      <c r="U161" s="197"/>
      <c r="V161" s="197"/>
      <c r="W161" s="197"/>
      <c r="X161" s="197" t="s">
        <v>1846</v>
      </c>
      <c r="Y161" s="3" t="str">
        <f>VLOOKUP(X161,'[1]Region&amp;ASM'!$B$2:$E$14,2,0)</f>
        <v>NCR</v>
      </c>
      <c r="Z161" s="197" t="str">
        <f>VLOOKUP(X161,'[1]Region&amp;ASM'!$B$2:$D$14,3,0)</f>
        <v>Abhishek Srivastava</v>
      </c>
      <c r="AA161" s="197"/>
      <c r="AB161" s="197"/>
      <c r="AC161" s="197"/>
    </row>
    <row r="162" spans="1:29" x14ac:dyDescent="0.25">
      <c r="A162" s="2">
        <v>45123.802303240744</v>
      </c>
      <c r="B162" s="8">
        <v>45122</v>
      </c>
      <c r="C162" s="22" t="s">
        <v>235</v>
      </c>
      <c r="D162" s="22" t="s">
        <v>2392</v>
      </c>
      <c r="E162" s="197"/>
      <c r="F162" s="4" t="s">
        <v>274</v>
      </c>
      <c r="G162" s="4">
        <v>8505803872</v>
      </c>
      <c r="H162" s="109">
        <v>650</v>
      </c>
      <c r="I162" s="4" t="s">
        <v>316</v>
      </c>
      <c r="J162" s="197"/>
      <c r="K162" s="4" t="s">
        <v>314</v>
      </c>
      <c r="L162" s="55">
        <v>1000</v>
      </c>
      <c r="M162" s="197"/>
      <c r="N162" s="4" t="s">
        <v>304</v>
      </c>
      <c r="O162" s="4" t="s">
        <v>317</v>
      </c>
      <c r="P162" s="104">
        <v>8505803872</v>
      </c>
      <c r="Q162" s="104">
        <v>10000</v>
      </c>
      <c r="R162" s="38">
        <v>161</v>
      </c>
      <c r="S162" s="4">
        <v>75</v>
      </c>
      <c r="T162" s="197"/>
      <c r="U162" s="197"/>
      <c r="V162" s="197"/>
      <c r="W162" s="197"/>
      <c r="X162" s="197" t="s">
        <v>1846</v>
      </c>
      <c r="Y162" s="3" t="str">
        <f>VLOOKUP(X162,'[1]Region&amp;ASM'!$B$2:$E$14,2,0)</f>
        <v>NCR</v>
      </c>
      <c r="Z162" s="197" t="str">
        <f>VLOOKUP(X162,'[1]Region&amp;ASM'!$B$2:$D$14,3,0)</f>
        <v>Abhishek Srivastava</v>
      </c>
      <c r="AA162" s="197"/>
      <c r="AB162" s="197"/>
      <c r="AC162" s="197"/>
    </row>
    <row r="163" spans="1:29" x14ac:dyDescent="0.25">
      <c r="A163" s="2">
        <v>45124.435949074075</v>
      </c>
      <c r="B163" s="8">
        <v>45122</v>
      </c>
      <c r="C163" s="22" t="s">
        <v>235</v>
      </c>
      <c r="D163" s="22" t="s">
        <v>2392</v>
      </c>
      <c r="E163" s="197"/>
      <c r="F163" s="4" t="s">
        <v>318</v>
      </c>
      <c r="G163" s="4">
        <v>9718826697</v>
      </c>
      <c r="H163" s="109">
        <v>1500</v>
      </c>
      <c r="I163" s="4" t="s">
        <v>161</v>
      </c>
      <c r="J163" s="197"/>
      <c r="K163" s="4" t="s">
        <v>140</v>
      </c>
      <c r="L163" s="55">
        <v>150</v>
      </c>
      <c r="M163" s="197"/>
      <c r="N163" s="4" t="s">
        <v>304</v>
      </c>
      <c r="O163" s="4" t="s">
        <v>320</v>
      </c>
      <c r="P163" s="104">
        <v>9990441549</v>
      </c>
      <c r="Q163" s="104">
        <v>1550</v>
      </c>
      <c r="R163" s="38">
        <v>35</v>
      </c>
      <c r="S163" s="4">
        <v>65</v>
      </c>
      <c r="T163" s="197"/>
      <c r="U163" s="197"/>
      <c r="V163" s="197"/>
      <c r="W163" s="197"/>
      <c r="X163" s="197" t="s">
        <v>50</v>
      </c>
      <c r="Y163" s="3" t="str">
        <f>VLOOKUP(X163,'[1]Region&amp;ASM'!$B$2:$E$14,2,0)</f>
        <v>NCR</v>
      </c>
      <c r="Z163" s="197" t="str">
        <f>VLOOKUP(X163,'[1]Region&amp;ASM'!$B$2:$D$14,3,0)</f>
        <v>Abhishek Srivastava</v>
      </c>
      <c r="AA163" s="197"/>
      <c r="AB163" s="197"/>
      <c r="AC163" s="197"/>
    </row>
    <row r="164" spans="1:29" x14ac:dyDescent="0.25">
      <c r="A164" s="2">
        <v>45124.460428240738</v>
      </c>
      <c r="B164" s="8">
        <v>45122</v>
      </c>
      <c r="C164" s="22" t="s">
        <v>235</v>
      </c>
      <c r="D164" s="22" t="s">
        <v>2392</v>
      </c>
      <c r="E164" s="197"/>
      <c r="F164" s="4" t="s">
        <v>321</v>
      </c>
      <c r="G164" s="4">
        <v>9956751666</v>
      </c>
      <c r="H164" s="109">
        <v>2000</v>
      </c>
      <c r="I164" s="4" t="s">
        <v>322</v>
      </c>
      <c r="J164" s="197"/>
      <c r="K164" s="4" t="s">
        <v>252</v>
      </c>
      <c r="L164" s="55">
        <v>100</v>
      </c>
      <c r="M164" s="197"/>
      <c r="N164" s="4" t="s">
        <v>323</v>
      </c>
      <c r="O164" s="4" t="s">
        <v>324</v>
      </c>
      <c r="P164" s="104">
        <v>9935056464</v>
      </c>
      <c r="Q164" s="104">
        <v>1000</v>
      </c>
      <c r="R164" s="38">
        <v>48</v>
      </c>
      <c r="S164" s="4">
        <v>81</v>
      </c>
      <c r="T164" s="197"/>
      <c r="U164" s="197"/>
      <c r="V164" s="197"/>
      <c r="W164" s="197"/>
      <c r="X164" s="23" t="s">
        <v>253</v>
      </c>
      <c r="Y164" s="3" t="str">
        <f>VLOOKUP(X164,'[1]Region&amp;ASM'!$B$2:$E$14,2,0)</f>
        <v>Kanpur</v>
      </c>
      <c r="Z164" s="197" t="str">
        <f>VLOOKUP(X164,'[1]Region&amp;ASM'!$B$2:$D$14,3,0)</f>
        <v>Rahul Rai</v>
      </c>
      <c r="AA164" s="197"/>
      <c r="AB164" s="197"/>
      <c r="AC164" s="197"/>
    </row>
    <row r="165" spans="1:29" x14ac:dyDescent="0.25">
      <c r="A165" s="2">
        <v>45125.434664351851</v>
      </c>
      <c r="B165" s="8">
        <v>45124</v>
      </c>
      <c r="C165" s="22" t="s">
        <v>235</v>
      </c>
      <c r="D165" s="22" t="s">
        <v>2392</v>
      </c>
      <c r="E165" s="197"/>
      <c r="F165" s="4" t="s">
        <v>274</v>
      </c>
      <c r="G165" s="4">
        <v>8505803872</v>
      </c>
      <c r="H165" s="109">
        <v>101</v>
      </c>
      <c r="I165" s="4" t="s">
        <v>27</v>
      </c>
      <c r="J165" s="97"/>
      <c r="K165" s="97"/>
      <c r="L165" s="55">
        <v>100</v>
      </c>
      <c r="M165" s="4" t="s">
        <v>231</v>
      </c>
      <c r="N165" s="197"/>
      <c r="O165" s="4" t="s">
        <v>304</v>
      </c>
      <c r="P165" s="68" t="s">
        <v>1886</v>
      </c>
      <c r="Q165" s="68" t="s">
        <v>1887</v>
      </c>
      <c r="R165" s="38">
        <v>27</v>
      </c>
      <c r="S165" s="197"/>
      <c r="T165" s="4">
        <v>75</v>
      </c>
      <c r="U165" s="197"/>
      <c r="V165" s="4">
        <v>75</v>
      </c>
      <c r="W165" s="197"/>
      <c r="X165" s="197" t="s">
        <v>1846</v>
      </c>
      <c r="Y165" s="3" t="str">
        <f>VLOOKUP(X165,'[1]Region&amp;ASM'!$B$2:$E$14,2,0)</f>
        <v>NCR</v>
      </c>
      <c r="Z165" s="197" t="str">
        <f>VLOOKUP(X165,'[1]Region&amp;ASM'!$B$2:$D$14,3,0)</f>
        <v>Abhishek Srivastava</v>
      </c>
      <c r="AA165" s="197"/>
      <c r="AB165" s="197"/>
      <c r="AC165" s="197"/>
    </row>
    <row r="166" spans="1:29" x14ac:dyDescent="0.25">
      <c r="A166" s="2">
        <v>45125.447210648148</v>
      </c>
      <c r="B166" s="8">
        <v>45124</v>
      </c>
      <c r="C166" s="22" t="s">
        <v>235</v>
      </c>
      <c r="D166" s="22" t="s">
        <v>2392</v>
      </c>
      <c r="E166" s="197"/>
      <c r="F166" s="4" t="s">
        <v>308</v>
      </c>
      <c r="G166" s="4">
        <v>9560599239</v>
      </c>
      <c r="H166" s="109">
        <v>700</v>
      </c>
      <c r="I166" s="4" t="s">
        <v>27</v>
      </c>
      <c r="J166" s="97"/>
      <c r="K166" s="97"/>
      <c r="L166" s="55">
        <v>200</v>
      </c>
      <c r="M166" s="4" t="s">
        <v>140</v>
      </c>
      <c r="N166" s="197"/>
      <c r="O166" s="4" t="s">
        <v>304</v>
      </c>
      <c r="P166" s="68" t="s">
        <v>1888</v>
      </c>
      <c r="Q166" s="68" t="s">
        <v>1889</v>
      </c>
      <c r="R166" s="38">
        <v>65</v>
      </c>
      <c r="S166" s="197"/>
      <c r="T166" s="4">
        <v>30</v>
      </c>
      <c r="U166" s="197"/>
      <c r="V166" s="4" t="s">
        <v>1890</v>
      </c>
      <c r="W166" s="197"/>
      <c r="X166" s="197" t="s">
        <v>50</v>
      </c>
      <c r="Y166" s="3" t="str">
        <f>VLOOKUP(X166,'[1]Region&amp;ASM'!$B$2:$E$14,2,0)</f>
        <v>NCR</v>
      </c>
      <c r="Z166" s="197" t="str">
        <f>VLOOKUP(X166,'[1]Region&amp;ASM'!$B$2:$D$14,3,0)</f>
        <v>Abhishek Srivastava</v>
      </c>
      <c r="AA166" s="197"/>
      <c r="AB166" s="197"/>
      <c r="AC166" s="197"/>
    </row>
    <row r="167" spans="1:29" x14ac:dyDescent="0.25">
      <c r="A167" s="2">
        <v>45125.083136574074</v>
      </c>
      <c r="B167" s="8">
        <v>45124</v>
      </c>
      <c r="C167" s="22" t="s">
        <v>235</v>
      </c>
      <c r="D167" s="22" t="s">
        <v>2392</v>
      </c>
      <c r="E167" s="4">
        <v>38</v>
      </c>
      <c r="F167" s="4" t="s">
        <v>71</v>
      </c>
      <c r="G167" s="4" t="s">
        <v>133</v>
      </c>
      <c r="H167" s="109">
        <v>100</v>
      </c>
      <c r="I167" s="4" t="s">
        <v>92</v>
      </c>
      <c r="J167" s="97"/>
      <c r="K167" s="97"/>
      <c r="L167" s="55">
        <v>1200</v>
      </c>
      <c r="M167" s="4"/>
      <c r="N167" s="4"/>
      <c r="O167" s="4" t="s">
        <v>29</v>
      </c>
      <c r="P167" s="68" t="s">
        <v>72</v>
      </c>
      <c r="Q167" s="68"/>
      <c r="R167" s="38">
        <v>28</v>
      </c>
      <c r="S167" s="4" t="s">
        <v>97</v>
      </c>
      <c r="T167" s="4"/>
      <c r="U167" s="4"/>
      <c r="V167" s="4"/>
      <c r="W167" s="4" t="s">
        <v>77</v>
      </c>
      <c r="X167" s="197" t="s">
        <v>310</v>
      </c>
      <c r="Y167" s="3" t="str">
        <f>VLOOKUP(X167,'[1]Region&amp;ASM'!$B$2:$E$14,2,0)</f>
        <v>NCR</v>
      </c>
      <c r="Z167" s="197" t="str">
        <f>VLOOKUP(X167,'[1]Region&amp;ASM'!$B$2:$D$14,3,0)</f>
        <v>Abhishek Srivastava</v>
      </c>
      <c r="AA167" s="197"/>
      <c r="AB167" s="197"/>
      <c r="AC167" s="197"/>
    </row>
    <row r="168" spans="1:29" x14ac:dyDescent="0.25">
      <c r="A168" s="2">
        <v>45125.825868055559</v>
      </c>
      <c r="B168" s="8">
        <v>45125</v>
      </c>
      <c r="C168" s="22" t="s">
        <v>235</v>
      </c>
      <c r="D168" s="22" t="s">
        <v>2392</v>
      </c>
      <c r="E168" s="4">
        <v>11</v>
      </c>
      <c r="F168" s="4" t="s">
        <v>33</v>
      </c>
      <c r="G168" s="4" t="s">
        <v>224</v>
      </c>
      <c r="H168" s="109">
        <v>300</v>
      </c>
      <c r="I168" s="4" t="s">
        <v>34</v>
      </c>
      <c r="J168" s="97"/>
      <c r="K168" s="97"/>
      <c r="L168" s="55">
        <v>500</v>
      </c>
      <c r="M168" s="4"/>
      <c r="N168" s="4"/>
      <c r="O168" s="4" t="s">
        <v>29</v>
      </c>
      <c r="P168" s="68" t="s">
        <v>1902</v>
      </c>
      <c r="Q168" s="68"/>
      <c r="R168" s="38">
        <v>16</v>
      </c>
      <c r="S168" s="4" t="s">
        <v>74</v>
      </c>
      <c r="T168" s="4"/>
      <c r="U168" s="4"/>
      <c r="V168" s="4"/>
      <c r="W168" s="4" t="s">
        <v>77</v>
      </c>
      <c r="X168" s="197" t="s">
        <v>310</v>
      </c>
      <c r="Y168" s="3" t="str">
        <f>VLOOKUP(X168,'[1]Region&amp;ASM'!$B$2:$E$14,2,0)</f>
        <v>NCR</v>
      </c>
      <c r="Z168" s="197" t="str">
        <f>VLOOKUP(X168,'[1]Region&amp;ASM'!$B$2:$D$14,3,0)</f>
        <v>Abhishek Srivastava</v>
      </c>
      <c r="AA168" s="197"/>
      <c r="AB168" s="197"/>
      <c r="AC168" s="197"/>
    </row>
    <row r="169" spans="1:29" x14ac:dyDescent="0.25">
      <c r="A169" s="2">
        <v>45125.81925925926</v>
      </c>
      <c r="B169" s="8">
        <v>45125</v>
      </c>
      <c r="C169" s="22" t="s">
        <v>235</v>
      </c>
      <c r="D169" s="22" t="s">
        <v>2392</v>
      </c>
      <c r="E169" s="197"/>
      <c r="F169" s="4" t="s">
        <v>71</v>
      </c>
      <c r="G169" s="4" t="s">
        <v>133</v>
      </c>
      <c r="H169" s="109">
        <v>100</v>
      </c>
      <c r="I169" s="4" t="s">
        <v>152</v>
      </c>
      <c r="J169" s="97"/>
      <c r="K169" s="97"/>
      <c r="L169" s="55">
        <v>30</v>
      </c>
      <c r="M169" s="4" t="s">
        <v>1903</v>
      </c>
      <c r="N169" s="4" t="s">
        <v>1903</v>
      </c>
      <c r="O169" s="197"/>
      <c r="P169" s="131"/>
      <c r="Q169" s="131"/>
      <c r="R169" s="38">
        <v>4</v>
      </c>
      <c r="S169" s="4">
        <v>300</v>
      </c>
      <c r="T169" s="197"/>
      <c r="U169" s="4">
        <v>38</v>
      </c>
      <c r="V169" s="197"/>
      <c r="W169" s="197"/>
      <c r="X169" s="197" t="s">
        <v>310</v>
      </c>
      <c r="Y169" s="3" t="str">
        <f>VLOOKUP(X169,'[1]Region&amp;ASM'!$B$2:$E$14,2,0)</f>
        <v>NCR</v>
      </c>
      <c r="Z169" s="197" t="str">
        <f>VLOOKUP(X169,'[1]Region&amp;ASM'!$B$2:$D$14,3,0)</f>
        <v>Abhishek Srivastava</v>
      </c>
      <c r="AA169" s="4">
        <v>12</v>
      </c>
      <c r="AB169" s="197"/>
      <c r="AC169" s="197"/>
    </row>
    <row r="170" spans="1:29" x14ac:dyDescent="0.25">
      <c r="A170" s="2">
        <v>45125.820613425924</v>
      </c>
      <c r="B170" s="8">
        <v>45125</v>
      </c>
      <c r="C170" s="22" t="s">
        <v>235</v>
      </c>
      <c r="D170" s="22" t="s">
        <v>2392</v>
      </c>
      <c r="E170" s="197"/>
      <c r="F170" s="4" t="s">
        <v>71</v>
      </c>
      <c r="G170" s="4" t="s">
        <v>133</v>
      </c>
      <c r="H170" s="109">
        <v>200</v>
      </c>
      <c r="I170" s="4" t="s">
        <v>72</v>
      </c>
      <c r="J170" s="97"/>
      <c r="K170" s="97"/>
      <c r="L170" s="55">
        <v>40</v>
      </c>
      <c r="M170" s="4" t="s">
        <v>1903</v>
      </c>
      <c r="N170" s="4" t="s">
        <v>1903</v>
      </c>
      <c r="O170" s="197"/>
      <c r="P170" s="131"/>
      <c r="Q170" s="131"/>
      <c r="R170" s="38">
        <v>6</v>
      </c>
      <c r="S170" s="4">
        <v>400</v>
      </c>
      <c r="T170" s="197"/>
      <c r="U170" s="4">
        <v>38</v>
      </c>
      <c r="V170" s="197"/>
      <c r="W170" s="197"/>
      <c r="X170" s="197" t="s">
        <v>310</v>
      </c>
      <c r="Y170" s="3" t="str">
        <f>VLOOKUP(X170,'[1]Region&amp;ASM'!$B$2:$E$14,2,0)</f>
        <v>NCR</v>
      </c>
      <c r="Z170" s="197" t="str">
        <f>VLOOKUP(X170,'[1]Region&amp;ASM'!$B$2:$D$14,3,0)</f>
        <v>Abhishek Srivastava</v>
      </c>
      <c r="AA170" s="4">
        <v>12</v>
      </c>
      <c r="AB170" s="197"/>
      <c r="AC170" s="197"/>
    </row>
    <row r="171" spans="1:29" x14ac:dyDescent="0.25">
      <c r="A171" s="2">
        <v>45125.821770833332</v>
      </c>
      <c r="B171" s="8">
        <v>45125</v>
      </c>
      <c r="C171" s="22" t="s">
        <v>235</v>
      </c>
      <c r="D171" s="22" t="s">
        <v>2392</v>
      </c>
      <c r="E171" s="197"/>
      <c r="F171" s="4" t="s">
        <v>71</v>
      </c>
      <c r="G171" s="4" t="s">
        <v>133</v>
      </c>
      <c r="H171" s="109">
        <v>200</v>
      </c>
      <c r="I171" s="4" t="s">
        <v>72</v>
      </c>
      <c r="J171" s="97"/>
      <c r="K171" s="97"/>
      <c r="L171" s="55">
        <v>30</v>
      </c>
      <c r="M171" s="4" t="s">
        <v>1903</v>
      </c>
      <c r="N171" s="4" t="s">
        <v>1903</v>
      </c>
      <c r="O171" s="197"/>
      <c r="P171" s="131"/>
      <c r="Q171" s="131"/>
      <c r="R171" s="38">
        <v>4</v>
      </c>
      <c r="S171" s="4">
        <v>300</v>
      </c>
      <c r="T171" s="197"/>
      <c r="U171" s="4">
        <v>38</v>
      </c>
      <c r="V171" s="197"/>
      <c r="W171" s="197"/>
      <c r="X171" s="197" t="s">
        <v>310</v>
      </c>
      <c r="Y171" s="3" t="str">
        <f>VLOOKUP(X171,'[1]Region&amp;ASM'!$B$2:$E$14,2,0)</f>
        <v>NCR</v>
      </c>
      <c r="Z171" s="197" t="str">
        <f>VLOOKUP(X171,'[1]Region&amp;ASM'!$B$2:$D$14,3,0)</f>
        <v>Abhishek Srivastava</v>
      </c>
      <c r="AA171" s="4">
        <v>13</v>
      </c>
      <c r="AB171" s="197"/>
      <c r="AC171" s="197"/>
    </row>
    <row r="172" spans="1:29" x14ac:dyDescent="0.25">
      <c r="A172" s="2">
        <v>45125.839571759258</v>
      </c>
      <c r="B172" s="8">
        <v>45125</v>
      </c>
      <c r="C172" s="22" t="s">
        <v>235</v>
      </c>
      <c r="D172" s="22" t="s">
        <v>2392</v>
      </c>
      <c r="E172" s="197"/>
      <c r="F172" s="4" t="s">
        <v>27</v>
      </c>
      <c r="G172" s="4" t="s">
        <v>1905</v>
      </c>
      <c r="H172" s="109">
        <v>500</v>
      </c>
      <c r="I172" s="4" t="s">
        <v>27</v>
      </c>
      <c r="J172" s="97"/>
      <c r="K172" s="97"/>
      <c r="L172" s="55">
        <v>100</v>
      </c>
      <c r="M172" s="4" t="s">
        <v>252</v>
      </c>
      <c r="N172" s="4" t="s">
        <v>1907</v>
      </c>
      <c r="O172" s="197"/>
      <c r="P172" s="131"/>
      <c r="Q172" s="131"/>
      <c r="R172" s="38">
        <v>65</v>
      </c>
      <c r="S172" s="4">
        <v>1200</v>
      </c>
      <c r="T172" s="197"/>
      <c r="U172" s="4">
        <v>81</v>
      </c>
      <c r="V172" s="197"/>
      <c r="W172" s="197"/>
      <c r="X172" s="23" t="s">
        <v>253</v>
      </c>
      <c r="Y172" s="3" t="str">
        <f>VLOOKUP(X172,'[1]Region&amp;ASM'!$B$2:$E$14,2,0)</f>
        <v>Kanpur</v>
      </c>
      <c r="Z172" s="197" t="str">
        <f>VLOOKUP(X172,'[1]Region&amp;ASM'!$B$2:$D$14,3,0)</f>
        <v>Rahul Rai</v>
      </c>
      <c r="AA172" s="4">
        <v>23</v>
      </c>
      <c r="AB172" s="197"/>
      <c r="AC172" s="197"/>
    </row>
    <row r="173" spans="1:29" x14ac:dyDescent="0.25">
      <c r="A173" s="2">
        <v>45125.937476851854</v>
      </c>
      <c r="B173" s="8">
        <v>45125</v>
      </c>
      <c r="C173" s="22" t="s">
        <v>235</v>
      </c>
      <c r="D173" s="22" t="s">
        <v>2392</v>
      </c>
      <c r="E173" s="197"/>
      <c r="F173" s="4" t="s">
        <v>575</v>
      </c>
      <c r="G173" s="4">
        <v>8092382720</v>
      </c>
      <c r="H173" s="109">
        <v>300</v>
      </c>
      <c r="I173" s="4" t="s">
        <v>27</v>
      </c>
      <c r="J173" s="97"/>
      <c r="K173" s="97"/>
      <c r="L173" s="55">
        <v>500</v>
      </c>
      <c r="M173" s="4" t="s">
        <v>1908</v>
      </c>
      <c r="N173" s="4" t="s">
        <v>1909</v>
      </c>
      <c r="O173" s="197"/>
      <c r="P173" s="131"/>
      <c r="Q173" s="131"/>
      <c r="R173" s="38">
        <v>65</v>
      </c>
      <c r="S173" s="4">
        <v>4500</v>
      </c>
      <c r="T173" s="197"/>
      <c r="U173" s="4">
        <v>16</v>
      </c>
      <c r="V173" s="197"/>
      <c r="W173" s="197"/>
      <c r="X173" s="197" t="s">
        <v>50</v>
      </c>
      <c r="Y173" s="3" t="str">
        <f>VLOOKUP(X173,'[1]Region&amp;ASM'!$B$2:$E$14,2,0)</f>
        <v>NCR</v>
      </c>
      <c r="Z173" s="197" t="str">
        <f>VLOOKUP(X173,'[1]Region&amp;ASM'!$B$2:$D$14,3,0)</f>
        <v>Abhishek Srivastava</v>
      </c>
      <c r="AA173" s="4" t="s">
        <v>1890</v>
      </c>
      <c r="AB173" s="197"/>
      <c r="AC173" s="197"/>
    </row>
    <row r="174" spans="1:29" x14ac:dyDescent="0.25">
      <c r="A174" s="2">
        <v>45126.435208333336</v>
      </c>
      <c r="B174" s="8">
        <v>45125</v>
      </c>
      <c r="C174" s="22" t="s">
        <v>235</v>
      </c>
      <c r="D174" s="22" t="s">
        <v>2392</v>
      </c>
      <c r="E174" s="197"/>
      <c r="F174" s="4" t="s">
        <v>1911</v>
      </c>
      <c r="G174" s="4">
        <v>9749134510</v>
      </c>
      <c r="H174" s="109">
        <v>90</v>
      </c>
      <c r="I174" s="4" t="s">
        <v>275</v>
      </c>
      <c r="J174" s="97"/>
      <c r="K174" s="97"/>
      <c r="L174" s="55">
        <v>300</v>
      </c>
      <c r="M174" s="4" t="s">
        <v>231</v>
      </c>
      <c r="N174" s="4" t="s">
        <v>231</v>
      </c>
      <c r="O174" s="197"/>
      <c r="P174" s="131"/>
      <c r="Q174" s="131"/>
      <c r="R174" s="38">
        <v>26</v>
      </c>
      <c r="S174" s="4">
        <v>3000</v>
      </c>
      <c r="T174" s="197"/>
      <c r="U174" s="4">
        <v>85</v>
      </c>
      <c r="V174" s="197"/>
      <c r="W174" s="197"/>
      <c r="X174" s="4" t="s">
        <v>1846</v>
      </c>
      <c r="Y174" s="3" t="str">
        <f>VLOOKUP(X174,'[1]Region&amp;ASM'!$B$2:$E$14,2,0)</f>
        <v>NCR</v>
      </c>
      <c r="Z174" s="197" t="str">
        <f>VLOOKUP(X174,'[1]Region&amp;ASM'!$B$2:$D$14,3,0)</f>
        <v>Abhishek Srivastava</v>
      </c>
      <c r="AA174" s="4">
        <v>40</v>
      </c>
      <c r="AB174" s="197"/>
      <c r="AC174" s="197"/>
    </row>
    <row r="175" spans="1:29" x14ac:dyDescent="0.25">
      <c r="A175" s="2">
        <v>45126.436168981483</v>
      </c>
      <c r="B175" s="8">
        <v>45125</v>
      </c>
      <c r="C175" s="22" t="s">
        <v>235</v>
      </c>
      <c r="D175" s="22" t="s">
        <v>2392</v>
      </c>
      <c r="E175" s="197"/>
      <c r="F175" s="4" t="s">
        <v>1913</v>
      </c>
      <c r="G175" s="4">
        <v>9739134510</v>
      </c>
      <c r="H175" s="109">
        <v>400</v>
      </c>
      <c r="I175" s="4" t="s">
        <v>1914</v>
      </c>
      <c r="J175" s="97"/>
      <c r="K175" s="97"/>
      <c r="L175" s="55">
        <v>300</v>
      </c>
      <c r="M175" s="4" t="s">
        <v>231</v>
      </c>
      <c r="N175" s="4" t="s">
        <v>231</v>
      </c>
      <c r="O175" s="197"/>
      <c r="P175" s="131"/>
      <c r="Q175" s="131"/>
      <c r="R175" s="38">
        <v>25</v>
      </c>
      <c r="S175" s="4">
        <v>2300</v>
      </c>
      <c r="T175" s="197"/>
      <c r="U175" s="4">
        <v>86</v>
      </c>
      <c r="V175" s="197"/>
      <c r="W175" s="197"/>
      <c r="X175" s="4" t="s">
        <v>1846</v>
      </c>
      <c r="Y175" s="3" t="str">
        <f>VLOOKUP(X175,'[1]Region&amp;ASM'!$B$2:$E$14,2,0)</f>
        <v>NCR</v>
      </c>
      <c r="Z175" s="197" t="str">
        <f>VLOOKUP(X175,'[1]Region&amp;ASM'!$B$2:$D$14,3,0)</f>
        <v>Abhishek Srivastava</v>
      </c>
      <c r="AA175" s="4">
        <v>41</v>
      </c>
      <c r="AB175" s="197"/>
      <c r="AC175" s="197"/>
    </row>
    <row r="176" spans="1:29" s="97" customFormat="1" x14ac:dyDescent="0.25">
      <c r="A176" s="2">
        <v>45126.578425925924</v>
      </c>
      <c r="B176" s="8">
        <v>45126</v>
      </c>
      <c r="C176" s="3" t="s">
        <v>235</v>
      </c>
      <c r="D176" s="3" t="s">
        <v>2393</v>
      </c>
      <c r="E176" s="197"/>
      <c r="F176" s="4" t="s">
        <v>151</v>
      </c>
      <c r="G176" s="4">
        <v>9821000310</v>
      </c>
      <c r="H176" s="109">
        <v>9000</v>
      </c>
      <c r="I176" s="4" t="s">
        <v>27</v>
      </c>
      <c r="L176" s="55">
        <v>4800</v>
      </c>
      <c r="M176" s="4" t="s">
        <v>231</v>
      </c>
      <c r="N176" s="4" t="s">
        <v>1987</v>
      </c>
      <c r="O176" s="197"/>
      <c r="P176" s="131"/>
      <c r="Q176" s="131"/>
      <c r="R176" s="38">
        <v>980</v>
      </c>
      <c r="S176" s="4">
        <v>55000</v>
      </c>
      <c r="T176" s="197"/>
      <c r="U176" s="4">
        <v>42</v>
      </c>
      <c r="V176" s="197"/>
      <c r="W176" s="197"/>
      <c r="X176" s="4" t="s">
        <v>1985</v>
      </c>
      <c r="Y176" s="3" t="str">
        <f>VLOOKUP(X176,'[1]Region&amp;ASM'!$B$2:$E$14,2,0)</f>
        <v>NCR</v>
      </c>
      <c r="Z176" s="197" t="str">
        <f>VLOOKUP(X176,'[1]Region&amp;ASM'!$B$2:$D$14,3,0)</f>
        <v>Abhishek Srivastava</v>
      </c>
      <c r="AA176" s="4">
        <v>42</v>
      </c>
      <c r="AB176" s="197"/>
      <c r="AC176" s="197"/>
    </row>
    <row r="177" spans="1:31" s="97" customFormat="1" x14ac:dyDescent="0.25">
      <c r="A177" s="2">
        <v>45126.800208333334</v>
      </c>
      <c r="B177" s="8">
        <v>45126</v>
      </c>
      <c r="C177" s="3" t="s">
        <v>235</v>
      </c>
      <c r="D177" s="3" t="s">
        <v>2393</v>
      </c>
      <c r="E177" s="197"/>
      <c r="F177" s="4" t="s">
        <v>71</v>
      </c>
      <c r="G177" s="4"/>
      <c r="H177" s="109">
        <v>700</v>
      </c>
      <c r="I177" s="4" t="s">
        <v>72</v>
      </c>
      <c r="L177" s="55">
        <v>300</v>
      </c>
      <c r="M177" s="4" t="s">
        <v>1903</v>
      </c>
      <c r="N177" s="4" t="s">
        <v>1903</v>
      </c>
      <c r="O177" s="197"/>
      <c r="P177" s="131"/>
      <c r="Q177" s="131"/>
      <c r="R177" s="38">
        <v>65</v>
      </c>
      <c r="S177" s="4">
        <v>3000</v>
      </c>
      <c r="T177" s="197"/>
      <c r="U177" s="4">
        <v>38</v>
      </c>
      <c r="V177" s="197"/>
      <c r="W177" s="197"/>
      <c r="X177" s="197" t="s">
        <v>310</v>
      </c>
      <c r="Y177" s="3" t="str">
        <f>VLOOKUP(X177,'[1]Region&amp;ASM'!$B$2:$E$14,2,0)</f>
        <v>NCR</v>
      </c>
      <c r="Z177" s="197" t="str">
        <f>VLOOKUP(X177,'[1]Region&amp;ASM'!$B$2:$D$14,3,0)</f>
        <v>Abhishek Srivastava</v>
      </c>
      <c r="AA177" s="4">
        <v>12</v>
      </c>
      <c r="AB177" s="197"/>
      <c r="AC177" s="197"/>
    </row>
    <row r="178" spans="1:31" s="97" customFormat="1" x14ac:dyDescent="0.25">
      <c r="A178" s="2">
        <v>45126.975729166668</v>
      </c>
      <c r="B178" s="8">
        <v>45126</v>
      </c>
      <c r="C178" s="3" t="s">
        <v>235</v>
      </c>
      <c r="D178" s="3" t="s">
        <v>2393</v>
      </c>
      <c r="E178" s="197"/>
      <c r="F178" s="4" t="s">
        <v>1990</v>
      </c>
      <c r="G178" s="4">
        <v>9473812482</v>
      </c>
      <c r="H178" s="109">
        <v>30</v>
      </c>
      <c r="I178" s="4" t="s">
        <v>145</v>
      </c>
      <c r="L178" s="55">
        <v>300</v>
      </c>
      <c r="M178" s="4" t="s">
        <v>314</v>
      </c>
      <c r="N178" s="4" t="s">
        <v>1991</v>
      </c>
      <c r="O178" s="197"/>
      <c r="P178" s="131"/>
      <c r="Q178" s="131"/>
      <c r="R178" s="38">
        <v>55</v>
      </c>
      <c r="S178" s="4">
        <v>3000</v>
      </c>
      <c r="T178" s="197"/>
      <c r="U178" s="4">
        <v>75</v>
      </c>
      <c r="V178" s="197"/>
      <c r="W178" s="197"/>
      <c r="X178" s="4" t="s">
        <v>1846</v>
      </c>
      <c r="Y178" s="3" t="str">
        <f>VLOOKUP(X178,'[1]Region&amp;ASM'!$B$2:$E$14,2,0)</f>
        <v>NCR</v>
      </c>
      <c r="Z178" s="197" t="str">
        <f>VLOOKUP(X178,'[1]Region&amp;ASM'!$B$2:$D$14,3,0)</f>
        <v>Abhishek Srivastava</v>
      </c>
      <c r="AA178" s="4">
        <v>41</v>
      </c>
      <c r="AB178" s="197"/>
      <c r="AC178" s="197"/>
    </row>
    <row r="179" spans="1:31" s="97" customFormat="1" x14ac:dyDescent="0.25">
      <c r="A179" s="2">
        <v>45127.289814814816</v>
      </c>
      <c r="B179" s="8">
        <v>45126</v>
      </c>
      <c r="C179" s="3" t="s">
        <v>235</v>
      </c>
      <c r="D179" s="3" t="s">
        <v>2393</v>
      </c>
      <c r="E179" s="197"/>
      <c r="F179" s="4" t="s">
        <v>1576</v>
      </c>
      <c r="G179" s="4">
        <v>8851709860</v>
      </c>
      <c r="H179" s="109">
        <v>200</v>
      </c>
      <c r="I179" s="4" t="s">
        <v>1992</v>
      </c>
      <c r="L179" s="55">
        <v>300</v>
      </c>
      <c r="M179" s="4" t="s">
        <v>140</v>
      </c>
      <c r="N179" s="4" t="s">
        <v>1993</v>
      </c>
      <c r="O179" s="197"/>
      <c r="P179" s="131"/>
      <c r="Q179" s="131"/>
      <c r="R179" s="38">
        <v>75</v>
      </c>
      <c r="S179" s="4">
        <v>3000</v>
      </c>
      <c r="T179" s="197"/>
      <c r="U179" s="4">
        <v>32</v>
      </c>
      <c r="V179" s="197"/>
      <c r="W179" s="197"/>
      <c r="X179" s="197" t="s">
        <v>50</v>
      </c>
      <c r="Y179" s="3" t="str">
        <f>VLOOKUP(X179,'[1]Region&amp;ASM'!$B$2:$E$14,2,0)</f>
        <v>NCR</v>
      </c>
      <c r="Z179" s="197" t="str">
        <f>VLOOKUP(X179,'[1]Region&amp;ASM'!$B$2:$D$14,3,0)</f>
        <v>Abhishek Srivastava</v>
      </c>
      <c r="AA179" s="4" t="s">
        <v>1995</v>
      </c>
      <c r="AB179" s="197"/>
      <c r="AC179" s="197"/>
    </row>
    <row r="180" spans="1:31" x14ac:dyDescent="0.25">
      <c r="A180" s="2">
        <v>45128.353738425925</v>
      </c>
      <c r="B180" s="8">
        <v>45127</v>
      </c>
      <c r="C180" s="8" t="s">
        <v>235</v>
      </c>
      <c r="D180" s="3" t="s">
        <v>2393</v>
      </c>
      <c r="E180" s="4">
        <v>87</v>
      </c>
      <c r="F180" s="4" t="s">
        <v>2053</v>
      </c>
      <c r="G180" s="4">
        <v>7428784555</v>
      </c>
      <c r="H180" s="109">
        <v>50</v>
      </c>
      <c r="I180" s="4" t="s">
        <v>27</v>
      </c>
      <c r="J180" s="97"/>
      <c r="K180" s="97"/>
      <c r="L180" s="55">
        <v>1000</v>
      </c>
      <c r="M180" s="4"/>
      <c r="N180" s="4"/>
      <c r="O180" s="4" t="s">
        <v>29</v>
      </c>
      <c r="P180" s="68" t="s">
        <v>27</v>
      </c>
      <c r="Q180" s="68"/>
      <c r="R180" s="38">
        <v>33</v>
      </c>
      <c r="S180" s="4" t="s">
        <v>2054</v>
      </c>
      <c r="T180" s="4"/>
      <c r="U180" s="4"/>
      <c r="V180" s="4" t="s">
        <v>48</v>
      </c>
      <c r="W180" s="4" t="s">
        <v>1721</v>
      </c>
      <c r="X180" s="197" t="s">
        <v>50</v>
      </c>
      <c r="Y180" s="3" t="str">
        <f>VLOOKUP(X180,'[1]Region&amp;ASM'!$B$2:$E$14,2,0)</f>
        <v>NCR</v>
      </c>
      <c r="Z180" s="197" t="str">
        <f>VLOOKUP(X180,'[1]Region&amp;ASM'!$B$2:$D$14,3,0)</f>
        <v>Abhishek Srivastava</v>
      </c>
      <c r="AA180" s="197"/>
      <c r="AB180" s="197"/>
      <c r="AC180" s="197"/>
    </row>
    <row r="181" spans="1:31" x14ac:dyDescent="0.25">
      <c r="A181" s="2">
        <v>45128.440370370372</v>
      </c>
      <c r="B181" s="8">
        <v>45127</v>
      </c>
      <c r="C181" s="8" t="s">
        <v>235</v>
      </c>
      <c r="D181" s="3" t="s">
        <v>2393</v>
      </c>
      <c r="E181" s="4">
        <v>38</v>
      </c>
      <c r="F181" s="4" t="s">
        <v>71</v>
      </c>
      <c r="G181" s="4" t="s">
        <v>133</v>
      </c>
      <c r="H181" s="109">
        <v>200</v>
      </c>
      <c r="I181" s="4" t="s">
        <v>92</v>
      </c>
      <c r="J181" s="97"/>
      <c r="K181" s="97"/>
      <c r="L181" s="55">
        <v>1300</v>
      </c>
      <c r="M181" s="4"/>
      <c r="N181" s="4"/>
      <c r="O181" s="4" t="s">
        <v>29</v>
      </c>
      <c r="P181" s="68" t="s">
        <v>72</v>
      </c>
      <c r="Q181" s="68"/>
      <c r="R181" s="38">
        <v>40</v>
      </c>
      <c r="S181" s="4" t="s">
        <v>97</v>
      </c>
      <c r="T181" s="4"/>
      <c r="U181" s="4"/>
      <c r="V181" s="4"/>
      <c r="W181" s="4" t="s">
        <v>77</v>
      </c>
      <c r="X181" s="197" t="s">
        <v>310</v>
      </c>
      <c r="Y181" s="3" t="str">
        <f>VLOOKUP(X181,'[1]Region&amp;ASM'!$B$2:$E$14,2,0)</f>
        <v>NCR</v>
      </c>
      <c r="Z181" s="197" t="str">
        <f>VLOOKUP(X181,'[1]Region&amp;ASM'!$B$2:$D$14,3,0)</f>
        <v>Abhishek Srivastava</v>
      </c>
      <c r="AA181" s="197"/>
      <c r="AB181" s="197"/>
      <c r="AC181" s="197"/>
    </row>
    <row r="182" spans="1:31" x14ac:dyDescent="0.25">
      <c r="A182" s="2">
        <v>45128.344629629632</v>
      </c>
      <c r="B182" s="8">
        <v>45127</v>
      </c>
      <c r="C182" s="3" t="s">
        <v>235</v>
      </c>
      <c r="D182" s="3" t="s">
        <v>2393</v>
      </c>
      <c r="E182" s="197"/>
      <c r="F182" s="4" t="s">
        <v>302</v>
      </c>
      <c r="G182" s="4">
        <v>9170129678</v>
      </c>
      <c r="H182" s="109">
        <v>80</v>
      </c>
      <c r="I182" s="4" t="s">
        <v>2055</v>
      </c>
      <c r="J182" s="97"/>
      <c r="K182" s="97"/>
      <c r="L182" s="55">
        <v>150</v>
      </c>
      <c r="M182" s="4" t="s">
        <v>140</v>
      </c>
      <c r="N182" s="197"/>
      <c r="O182" s="4" t="s">
        <v>300</v>
      </c>
      <c r="P182" s="68" t="s">
        <v>1197</v>
      </c>
      <c r="Q182" s="131"/>
      <c r="R182" s="38">
        <v>27</v>
      </c>
      <c r="S182" s="197"/>
      <c r="T182" s="4">
        <v>31</v>
      </c>
      <c r="U182" s="197"/>
      <c r="V182" s="197"/>
      <c r="W182" s="197"/>
      <c r="X182" s="197" t="s">
        <v>50</v>
      </c>
      <c r="Y182" s="3" t="str">
        <f>VLOOKUP(X182,'[1]Region&amp;ASM'!$B$2:$E$14,2,0)</f>
        <v>NCR</v>
      </c>
      <c r="Z182" s="197" t="str">
        <f>VLOOKUP(X182,'[1]Region&amp;ASM'!$B$2:$D$14,3,0)</f>
        <v>Abhishek Srivastava</v>
      </c>
      <c r="AA182" s="4" t="s">
        <v>1995</v>
      </c>
      <c r="AB182" s="197"/>
      <c r="AC182" s="197"/>
    </row>
    <row r="183" spans="1:31" ht="15.75" thickBot="1" x14ac:dyDescent="0.3">
      <c r="A183" s="2">
        <v>45128.434965277775</v>
      </c>
      <c r="B183" s="8">
        <v>45127</v>
      </c>
      <c r="C183" s="3" t="s">
        <v>235</v>
      </c>
      <c r="D183" s="3" t="s">
        <v>2393</v>
      </c>
      <c r="E183" s="197"/>
      <c r="F183" s="4" t="s">
        <v>2056</v>
      </c>
      <c r="G183" s="4"/>
      <c r="H183" s="109">
        <v>2000</v>
      </c>
      <c r="I183" s="4" t="s">
        <v>2057</v>
      </c>
      <c r="J183" s="4" t="s">
        <v>2058</v>
      </c>
      <c r="K183" s="197"/>
      <c r="L183" s="55">
        <v>0</v>
      </c>
      <c r="M183" s="4" t="s">
        <v>252</v>
      </c>
      <c r="N183" s="197"/>
      <c r="O183" s="4" t="s">
        <v>304</v>
      </c>
      <c r="P183" s="104" t="s">
        <v>1933</v>
      </c>
      <c r="Q183" s="104" t="s">
        <v>2059</v>
      </c>
      <c r="R183" s="38">
        <v>4</v>
      </c>
      <c r="S183" s="197"/>
      <c r="T183" s="4">
        <v>81</v>
      </c>
      <c r="U183" s="197"/>
      <c r="V183" s="197"/>
      <c r="W183" s="197"/>
      <c r="X183" s="23" t="s">
        <v>253</v>
      </c>
      <c r="Y183" s="3" t="str">
        <f>VLOOKUP(X183,'[1]Region&amp;ASM'!$B$2:$E$14,2,0)</f>
        <v>Kanpur</v>
      </c>
      <c r="Z183" s="197" t="str">
        <f>VLOOKUP(X183,'[1]Region&amp;ASM'!$B$2:$D$14,3,0)</f>
        <v>Rahul Rai</v>
      </c>
      <c r="AA183" s="4">
        <v>28</v>
      </c>
      <c r="AB183" s="197"/>
      <c r="AC183" s="197"/>
    </row>
    <row r="184" spans="1:31" ht="15.75" thickBot="1" x14ac:dyDescent="0.3">
      <c r="A184" s="2">
        <v>45128.790914351855</v>
      </c>
      <c r="B184" s="8">
        <v>45128</v>
      </c>
      <c r="C184" s="3" t="s">
        <v>235</v>
      </c>
      <c r="D184" s="3" t="s">
        <v>2393</v>
      </c>
      <c r="E184" s="197"/>
      <c r="F184" s="4" t="s">
        <v>71</v>
      </c>
      <c r="G184" s="4" t="s">
        <v>133</v>
      </c>
      <c r="H184" s="109">
        <v>200</v>
      </c>
      <c r="I184" s="4" t="s">
        <v>2062</v>
      </c>
      <c r="J184" s="197"/>
      <c r="K184" s="197"/>
      <c r="L184" s="55">
        <v>100</v>
      </c>
      <c r="M184" s="197"/>
      <c r="N184" s="197"/>
      <c r="O184" s="197"/>
      <c r="P184" s="104" t="s">
        <v>73</v>
      </c>
      <c r="Q184" s="68" t="s">
        <v>2063</v>
      </c>
      <c r="R184" s="38">
        <v>26</v>
      </c>
      <c r="S184" s="4" t="s">
        <v>1903</v>
      </c>
      <c r="T184" s="4" t="s">
        <v>231</v>
      </c>
      <c r="U184" s="197"/>
      <c r="V184" s="110" t="s">
        <v>300</v>
      </c>
      <c r="W184" s="4" t="s">
        <v>2064</v>
      </c>
      <c r="X184" s="197" t="s">
        <v>310</v>
      </c>
      <c r="Y184" s="3" t="str">
        <f>VLOOKUP(X184,'[1]Region&amp;ASM'!$B$2:$E$14,2,0)</f>
        <v>NCR</v>
      </c>
      <c r="Z184" s="197" t="str">
        <f>VLOOKUP(X184,'[1]Region&amp;ASM'!$B$2:$D$14,3,0)</f>
        <v>Abhishek Srivastava</v>
      </c>
      <c r="AA184" s="4"/>
      <c r="AB184" s="197"/>
      <c r="AC184" s="4"/>
      <c r="AE184" s="31"/>
    </row>
    <row r="185" spans="1:31" ht="15.75" thickBot="1" x14ac:dyDescent="0.3">
      <c r="A185" s="2">
        <v>45128.791921296295</v>
      </c>
      <c r="B185" s="8">
        <v>45128</v>
      </c>
      <c r="C185" s="3" t="s">
        <v>235</v>
      </c>
      <c r="D185" s="3" t="s">
        <v>2393</v>
      </c>
      <c r="E185" s="197"/>
      <c r="F185" s="4" t="s">
        <v>71</v>
      </c>
      <c r="G185" s="4" t="s">
        <v>133</v>
      </c>
      <c r="H185" s="109">
        <v>200</v>
      </c>
      <c r="I185" s="4" t="s">
        <v>1992</v>
      </c>
      <c r="J185" s="197"/>
      <c r="K185" s="197"/>
      <c r="L185" s="55">
        <v>100</v>
      </c>
      <c r="M185" s="197"/>
      <c r="N185" s="197"/>
      <c r="O185" s="197"/>
      <c r="P185" s="104" t="s">
        <v>73</v>
      </c>
      <c r="Q185" s="104" t="s">
        <v>122</v>
      </c>
      <c r="R185" s="38">
        <v>29</v>
      </c>
      <c r="S185" s="4" t="s">
        <v>1903</v>
      </c>
      <c r="T185" s="4" t="s">
        <v>231</v>
      </c>
      <c r="U185" s="197"/>
      <c r="V185" s="110" t="s">
        <v>300</v>
      </c>
      <c r="W185" s="4" t="s">
        <v>2064</v>
      </c>
      <c r="X185" s="197" t="s">
        <v>310</v>
      </c>
      <c r="Y185" s="3" t="str">
        <f>VLOOKUP(X185,'[1]Region&amp;ASM'!$B$2:$E$14,2,0)</f>
        <v>NCR</v>
      </c>
      <c r="Z185" s="197" t="str">
        <f>VLOOKUP(X185,'[1]Region&amp;ASM'!$B$2:$D$14,3,0)</f>
        <v>Abhishek Srivastava</v>
      </c>
      <c r="AA185" s="4"/>
      <c r="AB185" s="197"/>
      <c r="AC185" s="4"/>
      <c r="AE185" s="31"/>
    </row>
    <row r="186" spans="1:31" ht="15.75" thickBot="1" x14ac:dyDescent="0.3">
      <c r="A186" s="2">
        <v>45128.793356481481</v>
      </c>
      <c r="B186" s="8">
        <v>45128</v>
      </c>
      <c r="C186" s="3" t="s">
        <v>235</v>
      </c>
      <c r="D186" s="3" t="s">
        <v>2393</v>
      </c>
      <c r="E186" s="197"/>
      <c r="F186" s="4" t="s">
        <v>71</v>
      </c>
      <c r="G186" s="4" t="s">
        <v>133</v>
      </c>
      <c r="H186" s="109">
        <v>100</v>
      </c>
      <c r="I186" s="4" t="s">
        <v>2065</v>
      </c>
      <c r="J186" s="197"/>
      <c r="K186" s="197"/>
      <c r="L186" s="55">
        <v>100</v>
      </c>
      <c r="M186" s="197"/>
      <c r="N186" s="197"/>
      <c r="O186" s="197"/>
      <c r="P186" s="104" t="s">
        <v>73</v>
      </c>
      <c r="Q186" s="68" t="s">
        <v>260</v>
      </c>
      <c r="R186" s="38">
        <v>27</v>
      </c>
      <c r="S186" s="4" t="s">
        <v>1903</v>
      </c>
      <c r="T186" s="4" t="s">
        <v>231</v>
      </c>
      <c r="U186" s="197"/>
      <c r="V186" s="110" t="s">
        <v>300</v>
      </c>
      <c r="W186" s="4" t="s">
        <v>2066</v>
      </c>
      <c r="X186" s="197" t="s">
        <v>310</v>
      </c>
      <c r="Y186" s="3" t="str">
        <f>VLOOKUP(X186,'[1]Region&amp;ASM'!$B$2:$E$14,2,0)</f>
        <v>NCR</v>
      </c>
      <c r="Z186" s="197" t="str">
        <f>VLOOKUP(X186,'[1]Region&amp;ASM'!$B$2:$D$14,3,0)</f>
        <v>Abhishek Srivastava</v>
      </c>
      <c r="AA186" s="4"/>
      <c r="AB186" s="197"/>
      <c r="AC186" s="4"/>
      <c r="AE186" s="31"/>
    </row>
    <row r="187" spans="1:31" ht="15.75" thickBot="1" x14ac:dyDescent="0.3">
      <c r="A187" s="2">
        <v>45128.798819444448</v>
      </c>
      <c r="B187" s="8">
        <v>45128</v>
      </c>
      <c r="C187" s="3" t="s">
        <v>235</v>
      </c>
      <c r="D187" s="3" t="s">
        <v>2393</v>
      </c>
      <c r="E187" s="197"/>
      <c r="F187" s="4" t="s">
        <v>325</v>
      </c>
      <c r="G187" s="4"/>
      <c r="H187" s="109">
        <v>3000</v>
      </c>
      <c r="I187" s="4" t="s">
        <v>2057</v>
      </c>
      <c r="J187" s="197"/>
      <c r="K187" s="197"/>
      <c r="L187" s="55">
        <v>232</v>
      </c>
      <c r="M187" s="197"/>
      <c r="N187" s="197"/>
      <c r="O187" s="197"/>
      <c r="P187" s="68" t="s">
        <v>1906</v>
      </c>
      <c r="Q187" s="68" t="s">
        <v>2067</v>
      </c>
      <c r="R187" s="38">
        <v>60</v>
      </c>
      <c r="S187" s="4" t="s">
        <v>2068</v>
      </c>
      <c r="T187" s="4" t="s">
        <v>252</v>
      </c>
      <c r="U187" s="197"/>
      <c r="V187" s="110" t="s">
        <v>304</v>
      </c>
      <c r="W187" s="4" t="s">
        <v>1933</v>
      </c>
      <c r="X187" s="23" t="s">
        <v>253</v>
      </c>
      <c r="Y187" s="3" t="str">
        <f>VLOOKUP(X187,'[1]Region&amp;ASM'!$B$2:$E$14,2,0)</f>
        <v>Kanpur</v>
      </c>
      <c r="Z187" s="197" t="str">
        <f>VLOOKUP(X187,'[1]Region&amp;ASM'!$B$2:$D$14,3,0)</f>
        <v>Rahul Rai</v>
      </c>
      <c r="AA187" s="4"/>
      <c r="AB187" s="197"/>
      <c r="AC187" s="4"/>
      <c r="AE187" s="31"/>
    </row>
    <row r="188" spans="1:31" ht="15.75" thickBot="1" x14ac:dyDescent="0.3">
      <c r="A188" s="2">
        <v>45129.29928240741</v>
      </c>
      <c r="B188" s="8">
        <v>45128</v>
      </c>
      <c r="C188" s="3" t="s">
        <v>235</v>
      </c>
      <c r="D188" s="3" t="s">
        <v>2393</v>
      </c>
      <c r="E188" s="197"/>
      <c r="F188" s="4" t="s">
        <v>1417</v>
      </c>
      <c r="G188" s="4">
        <v>9560599239</v>
      </c>
      <c r="H188" s="109">
        <v>500</v>
      </c>
      <c r="I188" s="4" t="s">
        <v>27</v>
      </c>
      <c r="J188" s="197"/>
      <c r="K188" s="197"/>
      <c r="L188" s="55">
        <v>350</v>
      </c>
      <c r="M188" s="197"/>
      <c r="N188" s="197"/>
      <c r="O188" s="197"/>
      <c r="P188" s="68" t="s">
        <v>2051</v>
      </c>
      <c r="Q188" s="68" t="s">
        <v>281</v>
      </c>
      <c r="R188" s="38">
        <v>35</v>
      </c>
      <c r="S188" s="4" t="s">
        <v>2069</v>
      </c>
      <c r="T188" s="4" t="s">
        <v>2070</v>
      </c>
      <c r="U188" s="197"/>
      <c r="V188" s="110" t="s">
        <v>297</v>
      </c>
      <c r="W188" s="4" t="s">
        <v>2071</v>
      </c>
      <c r="X188" s="197" t="s">
        <v>50</v>
      </c>
      <c r="Y188" s="3" t="str">
        <f>VLOOKUP(X188,'[1]Region&amp;ASM'!$B$2:$E$14,2,0)</f>
        <v>NCR</v>
      </c>
      <c r="Z188" s="197" t="str">
        <f>VLOOKUP(X188,'[1]Region&amp;ASM'!$B$2:$D$14,3,0)</f>
        <v>Abhishek Srivastava</v>
      </c>
      <c r="AA188" s="4"/>
      <c r="AB188" s="197"/>
      <c r="AC188" s="4"/>
      <c r="AE188" s="32"/>
    </row>
    <row r="189" spans="1:31" x14ac:dyDescent="0.25">
      <c r="A189" s="2">
        <v>45128.795532407406</v>
      </c>
      <c r="B189" s="8">
        <v>45128</v>
      </c>
      <c r="C189" s="8" t="s">
        <v>235</v>
      </c>
      <c r="D189" s="3" t="s">
        <v>2393</v>
      </c>
      <c r="E189" s="4">
        <v>38</v>
      </c>
      <c r="F189" s="4" t="s">
        <v>71</v>
      </c>
      <c r="G189" s="4" t="s">
        <v>133</v>
      </c>
      <c r="H189" s="109">
        <v>300</v>
      </c>
      <c r="I189" s="4" t="s">
        <v>92</v>
      </c>
      <c r="J189" s="4" t="s">
        <v>72</v>
      </c>
      <c r="K189" s="4"/>
      <c r="L189" s="55">
        <v>1000</v>
      </c>
      <c r="M189" s="4"/>
      <c r="N189" s="4"/>
      <c r="O189" s="4" t="s">
        <v>29</v>
      </c>
      <c r="P189" s="104" t="s">
        <v>73</v>
      </c>
      <c r="Q189" s="104" t="s">
        <v>177</v>
      </c>
      <c r="R189" s="38">
        <v>26</v>
      </c>
      <c r="S189" s="4" t="s">
        <v>97</v>
      </c>
      <c r="T189" s="4"/>
      <c r="U189" s="4"/>
      <c r="V189" s="4"/>
      <c r="W189" s="4" t="s">
        <v>77</v>
      </c>
      <c r="X189" s="197" t="s">
        <v>310</v>
      </c>
      <c r="Y189" s="3" t="str">
        <f>VLOOKUP(X189,'[1]Region&amp;ASM'!$B$2:$E$14,2,0)</f>
        <v>NCR</v>
      </c>
      <c r="Z189" s="197" t="str">
        <f>VLOOKUP(X189,'[1]Region&amp;ASM'!$B$2:$D$14,3,0)</f>
        <v>Abhishek Srivastava</v>
      </c>
      <c r="AA189" s="197"/>
      <c r="AB189" s="197"/>
      <c r="AC189" s="197"/>
    </row>
    <row r="190" spans="1:31" x14ac:dyDescent="0.25">
      <c r="A190" s="2">
        <v>45129.533541666664</v>
      </c>
      <c r="B190" s="8">
        <v>45128</v>
      </c>
      <c r="C190" s="8" t="s">
        <v>235</v>
      </c>
      <c r="D190" s="3" t="s">
        <v>2393</v>
      </c>
      <c r="E190" s="4">
        <v>38</v>
      </c>
      <c r="F190" s="4" t="s">
        <v>71</v>
      </c>
      <c r="G190" s="4" t="s">
        <v>133</v>
      </c>
      <c r="H190" s="109">
        <v>200</v>
      </c>
      <c r="I190" s="4" t="s">
        <v>92</v>
      </c>
      <c r="J190" s="4" t="s">
        <v>72</v>
      </c>
      <c r="K190" s="4"/>
      <c r="L190" s="55">
        <v>700</v>
      </c>
      <c r="M190" s="4"/>
      <c r="N190" s="4"/>
      <c r="O190" s="4" t="s">
        <v>29</v>
      </c>
      <c r="P190" s="104" t="s">
        <v>73</v>
      </c>
      <c r="Q190" s="68" t="s">
        <v>74</v>
      </c>
      <c r="R190" s="38">
        <v>20</v>
      </c>
      <c r="S190" s="4" t="s">
        <v>74</v>
      </c>
      <c r="T190" s="4"/>
      <c r="U190" s="4"/>
      <c r="V190" s="4"/>
      <c r="W190" s="4" t="s">
        <v>77</v>
      </c>
      <c r="X190" s="197" t="str">
        <f>VLOOKUP(W190,'[1]Region&amp;ASM'!$A$2:$B$13,2,0)</f>
        <v>Avinish Kumar</v>
      </c>
      <c r="Y190" s="3" t="str">
        <f>VLOOKUP(X190,'[1]Region&amp;ASM'!$B$2:$E$14,2,0)</f>
        <v>NCR</v>
      </c>
      <c r="Z190" s="197" t="str">
        <f>VLOOKUP(X190,'[1]Region&amp;ASM'!$B$2:$D$14,3,0)</f>
        <v>Abhishek Srivastava</v>
      </c>
      <c r="AA190" s="197"/>
      <c r="AB190" s="197"/>
      <c r="AC190" s="197"/>
    </row>
    <row r="191" spans="1:31" x14ac:dyDescent="0.25">
      <c r="A191" s="2">
        <v>45129.839270833334</v>
      </c>
      <c r="B191" s="8">
        <v>45129</v>
      </c>
      <c r="C191" s="8" t="s">
        <v>235</v>
      </c>
      <c r="D191" s="3" t="s">
        <v>2393</v>
      </c>
      <c r="E191" s="4">
        <v>11</v>
      </c>
      <c r="F191" s="4" t="s">
        <v>33</v>
      </c>
      <c r="G191" s="4" t="s">
        <v>1904</v>
      </c>
      <c r="H191" s="109">
        <v>500</v>
      </c>
      <c r="I191" s="4" t="s">
        <v>34</v>
      </c>
      <c r="J191" s="4" t="s">
        <v>2132</v>
      </c>
      <c r="K191" s="4"/>
      <c r="L191" s="55">
        <v>1100</v>
      </c>
      <c r="M191" s="4"/>
      <c r="N191" s="4"/>
      <c r="O191" s="4" t="s">
        <v>29</v>
      </c>
      <c r="P191" s="104" t="s">
        <v>37</v>
      </c>
      <c r="Q191" s="68" t="s">
        <v>2133</v>
      </c>
      <c r="R191" s="38">
        <v>28</v>
      </c>
      <c r="S191" s="4" t="s">
        <v>74</v>
      </c>
      <c r="T191" s="4"/>
      <c r="U191" s="4"/>
      <c r="V191" s="4"/>
      <c r="W191" s="4" t="s">
        <v>77</v>
      </c>
      <c r="X191" s="197" t="str">
        <f>VLOOKUP(W191,'[1]Region&amp;ASM'!$A$2:$B$13,2,0)</f>
        <v>Avinish Kumar</v>
      </c>
      <c r="Y191" s="3" t="str">
        <f>VLOOKUP(X191,'[1]Region&amp;ASM'!$B$2:$E$14,2,0)</f>
        <v>NCR</v>
      </c>
      <c r="Z191" s="197" t="str">
        <f>VLOOKUP(X191,'[1]Region&amp;ASM'!$B$2:$D$14,3,0)</f>
        <v>Abhishek Srivastava</v>
      </c>
      <c r="AA191" s="197"/>
      <c r="AB191" s="197"/>
      <c r="AC191" s="197"/>
    </row>
    <row r="192" spans="1:31" ht="15.75" thickBot="1" x14ac:dyDescent="0.3">
      <c r="A192" s="2">
        <v>45129.840150462966</v>
      </c>
      <c r="B192" s="8">
        <v>45129</v>
      </c>
      <c r="C192" s="8" t="s">
        <v>235</v>
      </c>
      <c r="D192" s="3" t="s">
        <v>2393</v>
      </c>
      <c r="E192" s="4">
        <v>38</v>
      </c>
      <c r="F192" s="4" t="s">
        <v>71</v>
      </c>
      <c r="G192" s="4" t="s">
        <v>2134</v>
      </c>
      <c r="H192" s="109">
        <v>300</v>
      </c>
      <c r="I192" s="4" t="s">
        <v>92</v>
      </c>
      <c r="J192" s="4" t="s">
        <v>72</v>
      </c>
      <c r="K192" s="4"/>
      <c r="L192" s="55">
        <v>1400</v>
      </c>
      <c r="M192" s="4"/>
      <c r="N192" s="4"/>
      <c r="O192" s="4" t="s">
        <v>36</v>
      </c>
      <c r="P192" s="104" t="s">
        <v>73</v>
      </c>
      <c r="Q192" s="104" t="s">
        <v>122</v>
      </c>
      <c r="R192" s="38">
        <v>40</v>
      </c>
      <c r="S192" s="4" t="s">
        <v>97</v>
      </c>
      <c r="T192" s="4"/>
      <c r="U192" s="4"/>
      <c r="V192" s="4"/>
      <c r="W192" s="4" t="s">
        <v>77</v>
      </c>
      <c r="X192" s="197" t="str">
        <f>VLOOKUP(W192,'[1]Region&amp;ASM'!$A$2:$B$13,2,0)</f>
        <v>Avinish Kumar</v>
      </c>
      <c r="Y192" s="3" t="str">
        <f>VLOOKUP(X192,'[1]Region&amp;ASM'!$B$2:$E$14,2,0)</f>
        <v>NCR</v>
      </c>
      <c r="Z192" s="197" t="str">
        <f>VLOOKUP(X192,'[1]Region&amp;ASM'!$B$2:$D$14,3,0)</f>
        <v>Abhishek Srivastava</v>
      </c>
      <c r="AA192" s="197"/>
      <c r="AB192" s="197"/>
      <c r="AC192" s="197"/>
    </row>
    <row r="193" spans="1:29" ht="15.75" thickBot="1" x14ac:dyDescent="0.3">
      <c r="A193" s="2">
        <v>45130.053310185183</v>
      </c>
      <c r="B193" s="8">
        <v>45129</v>
      </c>
      <c r="C193" s="3" t="s">
        <v>235</v>
      </c>
      <c r="D193" s="3" t="s">
        <v>2393</v>
      </c>
      <c r="E193" s="197"/>
      <c r="F193" s="4" t="s">
        <v>274</v>
      </c>
      <c r="G193" s="4">
        <v>8505803872</v>
      </c>
      <c r="H193" s="109">
        <v>700</v>
      </c>
      <c r="I193" s="4" t="s">
        <v>2135</v>
      </c>
      <c r="J193" s="197"/>
      <c r="K193" s="197"/>
      <c r="L193" s="55">
        <v>1000</v>
      </c>
      <c r="M193" s="4" t="s">
        <v>296</v>
      </c>
      <c r="N193" s="197"/>
      <c r="O193" s="4" t="s">
        <v>297</v>
      </c>
      <c r="P193" s="267" t="s">
        <v>2928</v>
      </c>
      <c r="Q193" s="68" t="s">
        <v>2136</v>
      </c>
      <c r="R193" s="38">
        <v>104</v>
      </c>
      <c r="S193" s="4" t="s">
        <v>2137</v>
      </c>
      <c r="T193" s="4">
        <v>8505803872</v>
      </c>
      <c r="U193" s="197"/>
      <c r="V193" s="197"/>
      <c r="W193" s="197"/>
      <c r="X193" s="4" t="s">
        <v>1846</v>
      </c>
      <c r="Y193" s="3" t="str">
        <f>VLOOKUP(X193,'[1]Region&amp;ASM'!$B$2:$E$14,2,0)</f>
        <v>NCR</v>
      </c>
      <c r="Z193" s="197" t="str">
        <f>VLOOKUP(X193,'[1]Region&amp;ASM'!$B$2:$D$14,3,0)</f>
        <v>Abhishek Srivastava</v>
      </c>
      <c r="AA193" s="4">
        <v>46</v>
      </c>
      <c r="AB193" s="197"/>
      <c r="AC193" s="197"/>
    </row>
    <row r="194" spans="1:29" x14ac:dyDescent="0.25">
      <c r="A194" s="2">
        <v>45131.424976851849</v>
      </c>
      <c r="B194" s="8">
        <v>45129</v>
      </c>
      <c r="C194" s="3" t="s">
        <v>235</v>
      </c>
      <c r="D194" s="3" t="s">
        <v>2393</v>
      </c>
      <c r="E194" s="197"/>
      <c r="F194" s="4" t="s">
        <v>2138</v>
      </c>
      <c r="G194" s="4"/>
      <c r="H194" s="109">
        <v>2000</v>
      </c>
      <c r="I194" s="4" t="s">
        <v>322</v>
      </c>
      <c r="J194" s="197"/>
      <c r="K194" s="197"/>
      <c r="L194" s="55">
        <v>100</v>
      </c>
      <c r="M194" s="4" t="s">
        <v>252</v>
      </c>
      <c r="N194" s="197"/>
      <c r="O194" s="4" t="s">
        <v>304</v>
      </c>
      <c r="P194" s="68" t="s">
        <v>1906</v>
      </c>
      <c r="Q194" s="68" t="s">
        <v>2139</v>
      </c>
      <c r="R194" s="38">
        <v>12</v>
      </c>
      <c r="S194" s="4" t="s">
        <v>2140</v>
      </c>
      <c r="T194" s="4">
        <v>77651903792</v>
      </c>
      <c r="U194" s="197"/>
      <c r="V194" s="197"/>
      <c r="W194" s="197"/>
      <c r="X194" s="23" t="s">
        <v>253</v>
      </c>
      <c r="Y194" s="3" t="str">
        <f>VLOOKUP(X194,'[1]Region&amp;ASM'!$B$2:$E$14,2,0)</f>
        <v>Kanpur</v>
      </c>
      <c r="Z194" s="197" t="str">
        <f>VLOOKUP(X194,'[1]Region&amp;ASM'!$B$2:$D$14,3,0)</f>
        <v>Rahul Rai</v>
      </c>
      <c r="AA194" s="4">
        <v>28</v>
      </c>
      <c r="AB194" s="197"/>
      <c r="AC194" s="197"/>
    </row>
    <row r="195" spans="1:29" x14ac:dyDescent="0.25">
      <c r="A195" s="2">
        <v>45131.452372685184</v>
      </c>
      <c r="B195" s="8">
        <v>45129</v>
      </c>
      <c r="C195" s="3" t="s">
        <v>235</v>
      </c>
      <c r="D195" s="3" t="s">
        <v>2393</v>
      </c>
      <c r="E195" s="197"/>
      <c r="F195" s="4" t="s">
        <v>2141</v>
      </c>
      <c r="G195" s="4">
        <v>9821000310</v>
      </c>
      <c r="H195" s="109">
        <v>2500</v>
      </c>
      <c r="I195" s="4" t="s">
        <v>27</v>
      </c>
      <c r="J195" s="197"/>
      <c r="K195" s="197"/>
      <c r="L195" s="55">
        <v>2500</v>
      </c>
      <c r="M195" s="4" t="s">
        <v>1903</v>
      </c>
      <c r="N195" s="197"/>
      <c r="O195" s="4" t="s">
        <v>307</v>
      </c>
      <c r="P195" s="68" t="s">
        <v>231</v>
      </c>
      <c r="Q195" s="68" t="s">
        <v>2142</v>
      </c>
      <c r="R195" s="38">
        <v>580</v>
      </c>
      <c r="S195" s="4" t="s">
        <v>1988</v>
      </c>
      <c r="T195" s="4">
        <v>7683044386</v>
      </c>
      <c r="U195" s="197"/>
      <c r="V195" s="197"/>
      <c r="W195" s="197"/>
      <c r="X195" s="4" t="s">
        <v>1985</v>
      </c>
      <c r="Y195" s="3" t="str">
        <f>VLOOKUP(X195,'[1]Region&amp;ASM'!$B$2:$E$14,2,0)</f>
        <v>NCR</v>
      </c>
      <c r="Z195" s="197" t="str">
        <f>VLOOKUP(X195,'[1]Region&amp;ASM'!$B$2:$D$14,3,0)</f>
        <v>Abhishek Srivastava</v>
      </c>
      <c r="AA195" s="4">
        <v>42</v>
      </c>
      <c r="AB195" s="197"/>
      <c r="AC195" s="197"/>
    </row>
    <row r="196" spans="1:29" x14ac:dyDescent="0.25">
      <c r="A196" s="2">
        <v>45131.861134259256</v>
      </c>
      <c r="B196" s="8">
        <v>45131</v>
      </c>
      <c r="C196" s="3" t="s">
        <v>235</v>
      </c>
      <c r="D196" s="3" t="s">
        <v>2393</v>
      </c>
      <c r="E196" s="197"/>
      <c r="F196" s="4" t="s">
        <v>159</v>
      </c>
      <c r="G196" s="4">
        <v>7417925777</v>
      </c>
      <c r="H196" s="109">
        <v>430</v>
      </c>
      <c r="I196" s="4" t="s">
        <v>152</v>
      </c>
      <c r="J196" s="4" t="s">
        <v>2143</v>
      </c>
      <c r="K196" s="197"/>
      <c r="L196" s="55">
        <v>100</v>
      </c>
      <c r="M196" s="4" t="s">
        <v>74</v>
      </c>
      <c r="N196" s="197"/>
      <c r="O196" s="4" t="s">
        <v>304</v>
      </c>
      <c r="P196" s="104" t="s">
        <v>164</v>
      </c>
      <c r="Q196" s="68" t="s">
        <v>2143</v>
      </c>
      <c r="R196" s="38">
        <v>7</v>
      </c>
      <c r="S196" s="197"/>
      <c r="T196" s="4">
        <v>44</v>
      </c>
      <c r="U196" s="197"/>
      <c r="V196" s="197"/>
      <c r="W196" s="197"/>
      <c r="X196" s="4" t="s">
        <v>196</v>
      </c>
      <c r="Y196" s="3" t="str">
        <f>VLOOKUP(X196,'[1]Region&amp;ASM'!$B$2:$E$14,2,0)</f>
        <v>NCR</v>
      </c>
      <c r="Z196" s="197" t="str">
        <f>VLOOKUP(X196,'[1]Region&amp;ASM'!$B$2:$D$14,3,0)</f>
        <v>Abhishek Srivastava</v>
      </c>
      <c r="AA196" s="4">
        <v>41</v>
      </c>
      <c r="AB196" s="197"/>
      <c r="AC196" s="197"/>
    </row>
    <row r="197" spans="1:29" x14ac:dyDescent="0.25">
      <c r="A197" s="2">
        <v>45131.879016203704</v>
      </c>
      <c r="B197" s="8">
        <v>45131</v>
      </c>
      <c r="C197" s="3" t="s">
        <v>235</v>
      </c>
      <c r="D197" s="3" t="s">
        <v>2393</v>
      </c>
      <c r="E197" s="197"/>
      <c r="F197" s="4" t="s">
        <v>71</v>
      </c>
      <c r="G197" s="4"/>
      <c r="H197" s="109">
        <v>150</v>
      </c>
      <c r="I197" s="4" t="s">
        <v>72</v>
      </c>
      <c r="J197" s="4" t="s">
        <v>260</v>
      </c>
      <c r="K197" s="197"/>
      <c r="L197" s="55">
        <v>100</v>
      </c>
      <c r="M197" s="4" t="s">
        <v>231</v>
      </c>
      <c r="N197" s="197"/>
      <c r="O197" s="4" t="s">
        <v>300</v>
      </c>
      <c r="P197" s="104" t="s">
        <v>73</v>
      </c>
      <c r="Q197" s="68" t="s">
        <v>260</v>
      </c>
      <c r="R197" s="38">
        <v>24</v>
      </c>
      <c r="S197" s="197"/>
      <c r="T197" s="4">
        <v>38</v>
      </c>
      <c r="U197" s="197"/>
      <c r="V197" s="197"/>
      <c r="W197" s="197"/>
      <c r="X197" s="197" t="s">
        <v>310</v>
      </c>
      <c r="Y197" s="3" t="str">
        <f>VLOOKUP(X197,'[1]Region&amp;ASM'!$B$2:$E$14,2,0)</f>
        <v>NCR</v>
      </c>
      <c r="Z197" s="197" t="str">
        <f>VLOOKUP(X197,'[1]Region&amp;ASM'!$B$2:$D$14,3,0)</f>
        <v>Abhishek Srivastava</v>
      </c>
      <c r="AA197" s="4">
        <v>11</v>
      </c>
      <c r="AB197" s="197"/>
      <c r="AC197" s="197"/>
    </row>
    <row r="198" spans="1:29" x14ac:dyDescent="0.25">
      <c r="A198" s="2">
        <v>45132.013680555552</v>
      </c>
      <c r="B198" s="8">
        <v>45131</v>
      </c>
      <c r="C198" s="3" t="s">
        <v>235</v>
      </c>
      <c r="D198" s="3" t="s">
        <v>2393</v>
      </c>
      <c r="E198" s="197"/>
      <c r="F198" s="4" t="s">
        <v>274</v>
      </c>
      <c r="G198" s="4">
        <v>8505803872</v>
      </c>
      <c r="H198" s="109">
        <v>450</v>
      </c>
      <c r="I198" s="4" t="s">
        <v>27</v>
      </c>
      <c r="J198" s="4" t="s">
        <v>299</v>
      </c>
      <c r="K198" s="197"/>
      <c r="L198" s="55">
        <v>500</v>
      </c>
      <c r="M198" s="4" t="s">
        <v>231</v>
      </c>
      <c r="N198" s="197"/>
      <c r="O198" s="4" t="s">
        <v>297</v>
      </c>
      <c r="P198" s="68" t="s">
        <v>280</v>
      </c>
      <c r="Q198" s="68" t="s">
        <v>299</v>
      </c>
      <c r="R198" s="38">
        <v>24</v>
      </c>
      <c r="S198" s="197"/>
      <c r="T198" s="4">
        <v>75</v>
      </c>
      <c r="U198" s="197"/>
      <c r="V198" s="197"/>
      <c r="W198" s="197"/>
      <c r="X198" s="4" t="s">
        <v>1846</v>
      </c>
      <c r="Y198" s="3" t="str">
        <f>VLOOKUP(X198,'[1]Region&amp;ASM'!$B$2:$E$14,2,0)</f>
        <v>NCR</v>
      </c>
      <c r="Z198" s="197" t="str">
        <f>VLOOKUP(X198,'[1]Region&amp;ASM'!$B$2:$D$14,3,0)</f>
        <v>Abhishek Srivastava</v>
      </c>
      <c r="AA198" s="4">
        <v>46</v>
      </c>
      <c r="AB198" s="197"/>
      <c r="AC198" s="197"/>
    </row>
    <row r="199" spans="1:29" x14ac:dyDescent="0.25">
      <c r="A199" s="2">
        <v>45132.352129629631</v>
      </c>
      <c r="B199" s="8">
        <v>45131</v>
      </c>
      <c r="C199" s="3" t="s">
        <v>235</v>
      </c>
      <c r="D199" s="3" t="s">
        <v>2393</v>
      </c>
      <c r="E199" s="197"/>
      <c r="F199" s="4" t="s">
        <v>277</v>
      </c>
      <c r="G199" s="4">
        <v>8851709860</v>
      </c>
      <c r="H199" s="109">
        <v>250</v>
      </c>
      <c r="I199" s="4" t="s">
        <v>2145</v>
      </c>
      <c r="J199" s="4" t="s">
        <v>2146</v>
      </c>
      <c r="K199" s="197"/>
      <c r="L199" s="55">
        <v>400</v>
      </c>
      <c r="M199" s="4" t="s">
        <v>2146</v>
      </c>
      <c r="N199" s="197"/>
      <c r="O199" s="4" t="s">
        <v>304</v>
      </c>
      <c r="P199" s="104" t="s">
        <v>45</v>
      </c>
      <c r="Q199" s="68" t="s">
        <v>2146</v>
      </c>
      <c r="R199" s="38">
        <v>100</v>
      </c>
      <c r="S199" s="197"/>
      <c r="T199" s="4">
        <v>18</v>
      </c>
      <c r="U199" s="197"/>
      <c r="V199" s="197"/>
      <c r="W199" s="197"/>
      <c r="X199" s="4" t="s">
        <v>50</v>
      </c>
      <c r="Y199" s="3" t="str">
        <f>VLOOKUP(X199,'[1]Region&amp;ASM'!$B$2:$E$14,2,0)</f>
        <v>NCR</v>
      </c>
      <c r="Z199" s="197" t="str">
        <f>VLOOKUP(X199,'[1]Region&amp;ASM'!$B$2:$D$14,3,0)</f>
        <v>Abhishek Srivastava</v>
      </c>
      <c r="AA199" s="4" t="s">
        <v>2148</v>
      </c>
      <c r="AB199" s="197"/>
      <c r="AC199" s="197"/>
    </row>
    <row r="200" spans="1:29" x14ac:dyDescent="0.25">
      <c r="A200" s="2">
        <v>45131.709293981483</v>
      </c>
      <c r="B200" s="8">
        <v>45131</v>
      </c>
      <c r="C200" s="8" t="s">
        <v>235</v>
      </c>
      <c r="D200" s="3" t="s">
        <v>2393</v>
      </c>
      <c r="E200" s="4">
        <v>37</v>
      </c>
      <c r="F200" s="4" t="s">
        <v>57</v>
      </c>
      <c r="G200" s="4" t="s">
        <v>165</v>
      </c>
      <c r="H200" s="109">
        <v>50</v>
      </c>
      <c r="I200" s="4" t="s">
        <v>58</v>
      </c>
      <c r="J200" s="4" t="s">
        <v>190</v>
      </c>
      <c r="K200" s="4"/>
      <c r="L200" s="55">
        <v>500</v>
      </c>
      <c r="M200" s="4"/>
      <c r="N200" s="4"/>
      <c r="O200" s="4" t="s">
        <v>29</v>
      </c>
      <c r="P200" s="113" t="s">
        <v>2300</v>
      </c>
      <c r="Q200" s="68" t="s">
        <v>178</v>
      </c>
      <c r="R200" s="38">
        <v>14</v>
      </c>
      <c r="S200" s="4" t="s">
        <v>97</v>
      </c>
      <c r="T200" s="4"/>
      <c r="U200" s="4"/>
      <c r="V200" s="4"/>
      <c r="W200" s="4" t="s">
        <v>77</v>
      </c>
      <c r="X200" s="197" t="str">
        <f>VLOOKUP(W200,'[1]Region&amp;ASM'!$A$2:$B$13,2,0)</f>
        <v>Avinish Kumar</v>
      </c>
      <c r="Y200" s="3" t="str">
        <f>VLOOKUP(X200,'[1]Region&amp;ASM'!$B$2:$E$14,2,0)</f>
        <v>NCR</v>
      </c>
      <c r="Z200" s="197" t="str">
        <f>VLOOKUP(X200,'[1]Region&amp;ASM'!$B$2:$D$14,3,0)</f>
        <v>Abhishek Srivastava</v>
      </c>
      <c r="AA200" s="197"/>
      <c r="AB200" s="197"/>
      <c r="AC200" s="197"/>
    </row>
    <row r="201" spans="1:29" x14ac:dyDescent="0.25">
      <c r="A201" s="2">
        <v>45131.710740740738</v>
      </c>
      <c r="B201" s="8">
        <v>45131</v>
      </c>
      <c r="C201" s="8" t="s">
        <v>235</v>
      </c>
      <c r="D201" s="3" t="s">
        <v>2393</v>
      </c>
      <c r="E201" s="4">
        <v>37</v>
      </c>
      <c r="F201" s="4" t="s">
        <v>57</v>
      </c>
      <c r="G201" s="4" t="s">
        <v>165</v>
      </c>
      <c r="H201" s="109">
        <v>100</v>
      </c>
      <c r="I201" s="4" t="s">
        <v>168</v>
      </c>
      <c r="J201" s="4" t="s">
        <v>135</v>
      </c>
      <c r="K201" s="4"/>
      <c r="L201" s="55">
        <v>400</v>
      </c>
      <c r="M201" s="4"/>
      <c r="N201" s="4"/>
      <c r="O201" s="4" t="s">
        <v>29</v>
      </c>
      <c r="P201" s="113" t="s">
        <v>2300</v>
      </c>
      <c r="Q201" s="68" t="s">
        <v>187</v>
      </c>
      <c r="R201" s="38">
        <v>12</v>
      </c>
      <c r="S201" s="4" t="s">
        <v>231</v>
      </c>
      <c r="T201" s="4"/>
      <c r="U201" s="4"/>
      <c r="V201" s="4"/>
      <c r="W201" s="4" t="s">
        <v>77</v>
      </c>
      <c r="X201" s="197" t="str">
        <f>VLOOKUP(W201,'[1]Region&amp;ASM'!$A$2:$B$13,2,0)</f>
        <v>Avinish Kumar</v>
      </c>
      <c r="Y201" s="3" t="str">
        <f>VLOOKUP(X201,'[1]Region&amp;ASM'!$B$2:$E$14,2,0)</f>
        <v>NCR</v>
      </c>
      <c r="Z201" s="197" t="str">
        <f>VLOOKUP(X201,'[1]Region&amp;ASM'!$B$2:$D$14,3,0)</f>
        <v>Abhishek Srivastava</v>
      </c>
      <c r="AA201" s="197"/>
      <c r="AB201" s="197"/>
      <c r="AC201" s="197"/>
    </row>
    <row r="202" spans="1:29" x14ac:dyDescent="0.25">
      <c r="A202" s="2">
        <v>45131.711701388886</v>
      </c>
      <c r="B202" s="8">
        <v>45131</v>
      </c>
      <c r="C202" s="8" t="s">
        <v>235</v>
      </c>
      <c r="D202" s="3" t="s">
        <v>2393</v>
      </c>
      <c r="E202" s="4">
        <v>27</v>
      </c>
      <c r="F202" s="4" t="s">
        <v>57</v>
      </c>
      <c r="G202" s="4" t="s">
        <v>165</v>
      </c>
      <c r="H202" s="109">
        <v>100</v>
      </c>
      <c r="I202" s="4" t="s">
        <v>58</v>
      </c>
      <c r="J202" s="4" t="s">
        <v>190</v>
      </c>
      <c r="K202" s="4"/>
      <c r="L202" s="55">
        <v>250</v>
      </c>
      <c r="M202" s="4"/>
      <c r="N202" s="4"/>
      <c r="O202" s="4" t="s">
        <v>29</v>
      </c>
      <c r="P202" s="104" t="s">
        <v>187</v>
      </c>
      <c r="Q202" s="68" t="s">
        <v>187</v>
      </c>
      <c r="R202" s="38">
        <v>2</v>
      </c>
      <c r="S202" s="4" t="s">
        <v>231</v>
      </c>
      <c r="T202" s="4"/>
      <c r="U202" s="4"/>
      <c r="V202" s="4"/>
      <c r="W202" s="4" t="s">
        <v>77</v>
      </c>
      <c r="X202" s="197" t="str">
        <f>VLOOKUP(W202,'[1]Region&amp;ASM'!$A$2:$B$13,2,0)</f>
        <v>Avinish Kumar</v>
      </c>
      <c r="Y202" s="3" t="str">
        <f>VLOOKUP(X202,'[1]Region&amp;ASM'!$B$2:$E$14,2,0)</f>
        <v>NCR</v>
      </c>
      <c r="Z202" s="197" t="str">
        <f>VLOOKUP(X202,'[1]Region&amp;ASM'!$B$2:$D$14,3,0)</f>
        <v>Abhishek Srivastava</v>
      </c>
      <c r="AA202" s="197"/>
      <c r="AB202" s="197"/>
      <c r="AC202" s="197"/>
    </row>
    <row r="203" spans="1:29" x14ac:dyDescent="0.25">
      <c r="A203" s="2">
        <v>45131.858877314815</v>
      </c>
      <c r="B203" s="8">
        <v>45131</v>
      </c>
      <c r="C203" s="8" t="s">
        <v>235</v>
      </c>
      <c r="D203" s="3" t="s">
        <v>2393</v>
      </c>
      <c r="E203" s="4">
        <v>11</v>
      </c>
      <c r="F203" s="4" t="s">
        <v>33</v>
      </c>
      <c r="G203" s="4">
        <v>9625446093</v>
      </c>
      <c r="H203" s="109">
        <v>400</v>
      </c>
      <c r="I203" s="4" t="s">
        <v>34</v>
      </c>
      <c r="J203" s="4" t="s">
        <v>35</v>
      </c>
      <c r="K203" s="4"/>
      <c r="L203" s="55">
        <v>600</v>
      </c>
      <c r="M203" s="4"/>
      <c r="N203" s="4"/>
      <c r="O203" s="4" t="s">
        <v>29</v>
      </c>
      <c r="P203" s="104" t="s">
        <v>37</v>
      </c>
      <c r="Q203" s="68" t="s">
        <v>2149</v>
      </c>
      <c r="R203" s="38">
        <v>11</v>
      </c>
      <c r="S203" s="4" t="s">
        <v>66</v>
      </c>
      <c r="T203" s="4"/>
      <c r="U203" s="4"/>
      <c r="V203" s="4"/>
      <c r="W203" s="4" t="s">
        <v>68</v>
      </c>
      <c r="X203" s="197" t="str">
        <f>VLOOKUP(W203,'[1]Region&amp;ASM'!$A$2:$B$13,2,0)</f>
        <v>Nitin Puri</v>
      </c>
      <c r="Y203" s="3" t="str">
        <f>VLOOKUP(X203,'[1]Region&amp;ASM'!$B$2:$E$14,2,0)</f>
        <v>NCR</v>
      </c>
      <c r="Z203" s="197" t="str">
        <f>VLOOKUP(X203,'[1]Region&amp;ASM'!$B$2:$D$14,3,0)</f>
        <v>Abhishek Srivastava</v>
      </c>
      <c r="AA203" s="197"/>
      <c r="AB203" s="197"/>
      <c r="AC203" s="197"/>
    </row>
    <row r="204" spans="1:29" x14ac:dyDescent="0.25">
      <c r="A204" s="2">
        <v>45132.898553240739</v>
      </c>
      <c r="B204" s="8">
        <v>45132</v>
      </c>
      <c r="C204" s="8" t="s">
        <v>235</v>
      </c>
      <c r="D204" s="3" t="s">
        <v>2393</v>
      </c>
      <c r="E204" s="4">
        <v>38</v>
      </c>
      <c r="F204" s="4" t="s">
        <v>71</v>
      </c>
      <c r="G204" s="4" t="s">
        <v>2174</v>
      </c>
      <c r="H204" s="109">
        <v>100</v>
      </c>
      <c r="I204" s="4" t="s">
        <v>92</v>
      </c>
      <c r="J204" s="4" t="s">
        <v>72</v>
      </c>
      <c r="K204" s="4"/>
      <c r="L204" s="55">
        <v>1000</v>
      </c>
      <c r="M204" s="4"/>
      <c r="N204" s="4"/>
      <c r="O204" s="4" t="s">
        <v>29</v>
      </c>
      <c r="P204" s="104" t="s">
        <v>73</v>
      </c>
      <c r="Q204" s="68" t="s">
        <v>260</v>
      </c>
      <c r="R204" s="38">
        <v>25</v>
      </c>
      <c r="S204" s="4" t="s">
        <v>97</v>
      </c>
      <c r="T204" s="4"/>
      <c r="U204" s="4"/>
      <c r="V204" s="4"/>
      <c r="W204" s="4" t="s">
        <v>77</v>
      </c>
      <c r="X204" s="197" t="str">
        <f>VLOOKUP(W204,'[1]Region&amp;ASM'!$A$2:$B$13,2,0)</f>
        <v>Avinish Kumar</v>
      </c>
      <c r="Y204" s="3" t="str">
        <f>VLOOKUP(X204,'[1]Region&amp;ASM'!$B$2:$E$14,2,0)</f>
        <v>NCR</v>
      </c>
      <c r="Z204" s="197" t="str">
        <f>VLOOKUP(X204,'[1]Region&amp;ASM'!$B$2:$D$14,3,0)</f>
        <v>Abhishek Srivastava</v>
      </c>
      <c r="AA204" s="197"/>
      <c r="AB204" s="197"/>
      <c r="AC204" s="197"/>
    </row>
    <row r="205" spans="1:29" x14ac:dyDescent="0.25">
      <c r="A205" s="2">
        <v>45132.942337962966</v>
      </c>
      <c r="B205" s="8">
        <v>45132</v>
      </c>
      <c r="C205" s="8" t="s">
        <v>235</v>
      </c>
      <c r="D205" s="3" t="s">
        <v>2393</v>
      </c>
      <c r="E205" s="4">
        <v>56</v>
      </c>
      <c r="F205" s="4" t="s">
        <v>291</v>
      </c>
      <c r="G205" s="4">
        <v>9810423979</v>
      </c>
      <c r="H205" s="109">
        <v>350</v>
      </c>
      <c r="I205" s="4" t="s">
        <v>1524</v>
      </c>
      <c r="J205" s="4" t="s">
        <v>292</v>
      </c>
      <c r="K205" s="4"/>
      <c r="L205" s="55">
        <v>1000</v>
      </c>
      <c r="M205" s="4"/>
      <c r="N205" s="4"/>
      <c r="O205" s="4" t="s">
        <v>29</v>
      </c>
      <c r="P205" s="104" t="s">
        <v>37</v>
      </c>
      <c r="Q205" s="104" t="s">
        <v>173</v>
      </c>
      <c r="R205" s="38">
        <v>20</v>
      </c>
      <c r="S205" s="4" t="s">
        <v>293</v>
      </c>
      <c r="T205" s="4"/>
      <c r="U205" s="4"/>
      <c r="V205" s="4"/>
      <c r="W205" s="4" t="s">
        <v>68</v>
      </c>
      <c r="X205" s="197" t="str">
        <f>VLOOKUP(W205,'[1]Region&amp;ASM'!$A$2:$B$13,2,0)</f>
        <v>Nitin Puri</v>
      </c>
      <c r="Y205" s="3" t="str">
        <f>VLOOKUP(X205,'[1]Region&amp;ASM'!$B$2:$E$14,2,0)</f>
        <v>NCR</v>
      </c>
      <c r="Z205" s="197" t="str">
        <f>VLOOKUP(X205,'[1]Region&amp;ASM'!$B$2:$D$14,3,0)</f>
        <v>Abhishek Srivastava</v>
      </c>
      <c r="AA205" s="197"/>
      <c r="AB205" s="197"/>
      <c r="AC205" s="197"/>
    </row>
    <row r="206" spans="1:29" x14ac:dyDescent="0.25">
      <c r="A206" s="2">
        <v>45132.882303240738</v>
      </c>
      <c r="B206" s="8">
        <v>45132</v>
      </c>
      <c r="C206" s="3" t="s">
        <v>235</v>
      </c>
      <c r="D206" s="3" t="s">
        <v>2393</v>
      </c>
      <c r="E206" s="197"/>
      <c r="F206" s="4" t="s">
        <v>274</v>
      </c>
      <c r="G206" s="4">
        <v>8505803872</v>
      </c>
      <c r="H206" s="109">
        <v>500</v>
      </c>
      <c r="I206" s="4" t="s">
        <v>27</v>
      </c>
      <c r="J206" s="197"/>
      <c r="K206" s="197"/>
      <c r="L206" s="55">
        <v>1200</v>
      </c>
      <c r="M206" s="4" t="s">
        <v>1834</v>
      </c>
      <c r="N206" s="4" t="s">
        <v>296</v>
      </c>
      <c r="O206" s="197"/>
      <c r="P206" s="104" t="s">
        <v>73</v>
      </c>
      <c r="Q206" s="68" t="s">
        <v>2136</v>
      </c>
      <c r="R206" s="38">
        <v>104</v>
      </c>
      <c r="S206" s="4">
        <v>6500</v>
      </c>
      <c r="T206" s="197"/>
      <c r="U206" s="4">
        <v>75</v>
      </c>
      <c r="V206" s="197"/>
      <c r="W206" s="197"/>
      <c r="X206" s="4" t="s">
        <v>1846</v>
      </c>
      <c r="Y206" s="3" t="str">
        <f>VLOOKUP(X206,'[1]Region&amp;ASM'!$B$2:$E$14,2,0)</f>
        <v>NCR</v>
      </c>
      <c r="Z206" s="197" t="str">
        <f>VLOOKUP(X206,'[1]Region&amp;ASM'!$B$2:$D$14,3,0)</f>
        <v>Abhishek Srivastava</v>
      </c>
      <c r="AA206" s="4">
        <v>46</v>
      </c>
      <c r="AB206" s="197"/>
      <c r="AC206" s="197"/>
    </row>
    <row r="207" spans="1:29" x14ac:dyDescent="0.25">
      <c r="A207" s="2">
        <v>45132.897685185184</v>
      </c>
      <c r="B207" s="8">
        <v>45132</v>
      </c>
      <c r="C207" s="3" t="s">
        <v>235</v>
      </c>
      <c r="D207" s="3" t="s">
        <v>2393</v>
      </c>
      <c r="E207" s="197"/>
      <c r="F207" s="4" t="s">
        <v>57</v>
      </c>
      <c r="G207" s="4"/>
      <c r="H207" s="109">
        <v>200</v>
      </c>
      <c r="I207" s="4" t="s">
        <v>135</v>
      </c>
      <c r="J207" s="197"/>
      <c r="K207" s="197"/>
      <c r="L207" s="55">
        <v>100</v>
      </c>
      <c r="M207" s="4" t="s">
        <v>1903</v>
      </c>
      <c r="N207" s="4" t="s">
        <v>1903</v>
      </c>
      <c r="O207" s="197"/>
      <c r="P207" s="113" t="s">
        <v>2300</v>
      </c>
      <c r="Q207" s="68" t="s">
        <v>74</v>
      </c>
      <c r="R207" s="38">
        <v>28</v>
      </c>
      <c r="S207" s="4">
        <v>1000</v>
      </c>
      <c r="T207" s="197"/>
      <c r="U207" s="4">
        <v>37</v>
      </c>
      <c r="V207" s="197"/>
      <c r="W207" s="197"/>
      <c r="X207" s="197" t="s">
        <v>310</v>
      </c>
      <c r="Y207" s="3" t="str">
        <f>VLOOKUP(X207,'[1]Region&amp;ASM'!$B$2:$E$14,2,0)</f>
        <v>NCR</v>
      </c>
      <c r="Z207" s="197" t="str">
        <f>VLOOKUP(X207,'[1]Region&amp;ASM'!$B$2:$D$14,3,0)</f>
        <v>Abhishek Srivastava</v>
      </c>
      <c r="AA207" s="4">
        <v>12</v>
      </c>
      <c r="AB207" s="197"/>
      <c r="AC207" s="197"/>
    </row>
    <row r="208" spans="1:29" x14ac:dyDescent="0.25">
      <c r="A208" s="2">
        <v>45132.946377314816</v>
      </c>
      <c r="B208" s="8">
        <v>45132</v>
      </c>
      <c r="C208" s="3" t="s">
        <v>235</v>
      </c>
      <c r="D208" s="3" t="s">
        <v>2393</v>
      </c>
      <c r="E208" s="197"/>
      <c r="F208" s="4" t="s">
        <v>159</v>
      </c>
      <c r="G208" s="4">
        <v>7417925777</v>
      </c>
      <c r="H208" s="109">
        <v>300</v>
      </c>
      <c r="I208" s="4" t="s">
        <v>189</v>
      </c>
      <c r="J208" s="197"/>
      <c r="K208" s="197"/>
      <c r="L208" s="55">
        <v>150</v>
      </c>
      <c r="M208" s="4" t="s">
        <v>74</v>
      </c>
      <c r="N208" s="4" t="s">
        <v>74</v>
      </c>
      <c r="O208" s="197"/>
      <c r="P208" s="104" t="s">
        <v>164</v>
      </c>
      <c r="Q208" s="104" t="s">
        <v>182</v>
      </c>
      <c r="R208" s="38">
        <v>11</v>
      </c>
      <c r="S208" s="4">
        <v>1500</v>
      </c>
      <c r="T208" s="197"/>
      <c r="U208" s="4">
        <v>44</v>
      </c>
      <c r="V208" s="197"/>
      <c r="W208" s="197"/>
      <c r="X208" s="4" t="s">
        <v>196</v>
      </c>
      <c r="Y208" s="3" t="str">
        <f>VLOOKUP(X208,'[1]Region&amp;ASM'!$B$2:$E$14,2,0)</f>
        <v>NCR</v>
      </c>
      <c r="Z208" s="197" t="str">
        <f>VLOOKUP(X208,'[1]Region&amp;ASM'!$B$2:$D$14,3,0)</f>
        <v>Abhishek Srivastava</v>
      </c>
      <c r="AA208" s="4">
        <v>60</v>
      </c>
      <c r="AB208" s="197"/>
      <c r="AC208" s="197"/>
    </row>
    <row r="209" spans="1:29" x14ac:dyDescent="0.25">
      <c r="A209" s="2">
        <v>45133.38380787037</v>
      </c>
      <c r="B209" s="8">
        <v>45132</v>
      </c>
      <c r="C209" s="3" t="s">
        <v>235</v>
      </c>
      <c r="D209" s="3" t="s">
        <v>2393</v>
      </c>
      <c r="E209" s="197"/>
      <c r="F209" s="4" t="s">
        <v>43</v>
      </c>
      <c r="G209" s="4">
        <v>9215617027</v>
      </c>
      <c r="H209" s="109">
        <v>800</v>
      </c>
      <c r="I209" s="4" t="s">
        <v>44</v>
      </c>
      <c r="J209" s="197"/>
      <c r="K209" s="197"/>
      <c r="L209" s="55">
        <v>250</v>
      </c>
      <c r="M209" s="4" t="s">
        <v>140</v>
      </c>
      <c r="N209" s="4" t="s">
        <v>140</v>
      </c>
      <c r="O209" s="197"/>
      <c r="P209" s="104" t="s">
        <v>45</v>
      </c>
      <c r="Q209" s="68" t="s">
        <v>264</v>
      </c>
      <c r="R209" s="38">
        <v>35</v>
      </c>
      <c r="S209" s="4">
        <v>3000</v>
      </c>
      <c r="T209" s="197"/>
      <c r="U209" s="4">
        <v>19</v>
      </c>
      <c r="V209" s="197"/>
      <c r="W209" s="197"/>
      <c r="X209" s="4" t="s">
        <v>50</v>
      </c>
      <c r="Y209" s="3" t="str">
        <f>VLOOKUP(X209,'[1]Region&amp;ASM'!$B$2:$E$14,2,0)</f>
        <v>NCR</v>
      </c>
      <c r="Z209" s="197" t="str">
        <f>VLOOKUP(X209,'[1]Region&amp;ASM'!$B$2:$D$14,3,0)</f>
        <v>Abhishek Srivastava</v>
      </c>
      <c r="AA209" s="4" t="s">
        <v>1995</v>
      </c>
      <c r="AB209" s="197"/>
      <c r="AC209" s="197"/>
    </row>
    <row r="210" spans="1:29" x14ac:dyDescent="0.25">
      <c r="A210" s="2">
        <v>45133.894606481481</v>
      </c>
      <c r="B210" s="8">
        <v>45133</v>
      </c>
      <c r="C210" s="8" t="s">
        <v>235</v>
      </c>
      <c r="D210" s="8" t="s">
        <v>2394</v>
      </c>
      <c r="E210" s="4">
        <v>38</v>
      </c>
      <c r="F210" s="4" t="s">
        <v>71</v>
      </c>
      <c r="G210" s="4" t="s">
        <v>2180</v>
      </c>
      <c r="H210" s="109">
        <v>200</v>
      </c>
      <c r="I210" s="4" t="s">
        <v>92</v>
      </c>
      <c r="J210" s="4" t="s">
        <v>72</v>
      </c>
      <c r="K210" s="4"/>
      <c r="L210" s="55">
        <v>800</v>
      </c>
      <c r="M210" s="4"/>
      <c r="N210" s="4"/>
      <c r="O210" s="4" t="s">
        <v>29</v>
      </c>
      <c r="P210" s="104" t="s">
        <v>73</v>
      </c>
      <c r="Q210" s="68" t="s">
        <v>260</v>
      </c>
      <c r="R210" s="38">
        <v>21</v>
      </c>
      <c r="S210" s="4" t="s">
        <v>97</v>
      </c>
      <c r="T210" s="4"/>
      <c r="U210" s="4"/>
      <c r="V210" s="4"/>
      <c r="W210" s="4" t="s">
        <v>77</v>
      </c>
      <c r="X210" s="197" t="str">
        <f>VLOOKUP(W210,'[1]Region&amp;ASM'!$A$2:$B$13,2,0)</f>
        <v>Avinish Kumar</v>
      </c>
      <c r="Y210" s="3" t="str">
        <f>VLOOKUP(X210,'[1]Region&amp;ASM'!$B$2:$E$14,2,0)</f>
        <v>NCR</v>
      </c>
      <c r="Z210" s="197" t="str">
        <f>VLOOKUP(X210,'[1]Region&amp;ASM'!$B$2:$D$14,3,0)</f>
        <v>Abhishek Srivastava</v>
      </c>
      <c r="AA210" s="197"/>
      <c r="AB210" s="197"/>
      <c r="AC210" s="197"/>
    </row>
    <row r="211" spans="1:29" x14ac:dyDescent="0.25">
      <c r="A211" s="2">
        <v>45133.9999537037</v>
      </c>
      <c r="B211" s="8">
        <v>45133</v>
      </c>
      <c r="C211" s="8" t="s">
        <v>235</v>
      </c>
      <c r="D211" s="8" t="s">
        <v>2394</v>
      </c>
      <c r="E211" s="4">
        <v>64</v>
      </c>
      <c r="F211" s="4" t="s">
        <v>2181</v>
      </c>
      <c r="G211" s="4">
        <v>8527928175</v>
      </c>
      <c r="H211" s="109">
        <v>350</v>
      </c>
      <c r="I211" s="4" t="s">
        <v>1524</v>
      </c>
      <c r="J211" s="4" t="s">
        <v>292</v>
      </c>
      <c r="K211" s="4">
        <v>700</v>
      </c>
      <c r="L211" s="55">
        <v>700</v>
      </c>
      <c r="M211" s="4"/>
      <c r="N211" s="4"/>
      <c r="O211" s="4" t="s">
        <v>29</v>
      </c>
      <c r="P211" s="68" t="s">
        <v>1426</v>
      </c>
      <c r="Q211" s="68" t="s">
        <v>2182</v>
      </c>
      <c r="R211" s="38">
        <v>12</v>
      </c>
      <c r="S211" s="4" t="s">
        <v>231</v>
      </c>
      <c r="T211" s="4"/>
      <c r="U211" s="4"/>
      <c r="V211" s="4"/>
      <c r="W211" s="4" t="s">
        <v>68</v>
      </c>
      <c r="X211" s="197" t="str">
        <f>VLOOKUP(W211,'[1]Region&amp;ASM'!$A$2:$B$13,2,0)</f>
        <v>Nitin Puri</v>
      </c>
      <c r="Y211" s="3" t="str">
        <f>VLOOKUP(X211,'[1]Region&amp;ASM'!$B$2:$E$14,2,0)</f>
        <v>NCR</v>
      </c>
      <c r="Z211" s="197" t="str">
        <f>VLOOKUP(X211,'[1]Region&amp;ASM'!$B$2:$D$14,3,0)</f>
        <v>Abhishek Srivastava</v>
      </c>
      <c r="AA211" s="197"/>
      <c r="AB211" s="197"/>
      <c r="AC211" s="197"/>
    </row>
    <row r="212" spans="1:29" x14ac:dyDescent="0.25">
      <c r="A212" s="2">
        <v>45133.859212962961</v>
      </c>
      <c r="B212" s="8">
        <v>45133</v>
      </c>
      <c r="C212" s="3" t="s">
        <v>235</v>
      </c>
      <c r="D212" s="8" t="s">
        <v>2394</v>
      </c>
      <c r="E212" s="197"/>
      <c r="F212" s="4" t="s">
        <v>2246</v>
      </c>
      <c r="G212" s="4"/>
      <c r="H212" s="109">
        <v>35000</v>
      </c>
      <c r="I212" s="4" t="s">
        <v>2247</v>
      </c>
      <c r="J212" s="197"/>
      <c r="K212" s="197"/>
      <c r="L212" s="55">
        <v>100</v>
      </c>
      <c r="M212" s="4" t="s">
        <v>252</v>
      </c>
      <c r="N212" s="4" t="s">
        <v>1907</v>
      </c>
      <c r="O212" s="197"/>
      <c r="P212" s="68" t="s">
        <v>2041</v>
      </c>
      <c r="Q212" s="68" t="s">
        <v>1907</v>
      </c>
      <c r="R212" s="38">
        <v>60</v>
      </c>
      <c r="S212" s="4">
        <v>1250</v>
      </c>
      <c r="T212" s="197"/>
      <c r="U212" s="4">
        <v>95</v>
      </c>
      <c r="V212" s="197"/>
      <c r="W212" s="197"/>
      <c r="X212" s="23" t="s">
        <v>253</v>
      </c>
      <c r="Y212" s="3" t="str">
        <f>VLOOKUP(X212,'[1]Region&amp;ASM'!$B$2:$E$14,2,0)</f>
        <v>Kanpur</v>
      </c>
      <c r="Z212" s="197" t="str">
        <f>VLOOKUP(X212,'[1]Region&amp;ASM'!$B$2:$D$14,3,0)</f>
        <v>Rahul Rai</v>
      </c>
      <c r="AA212" s="4">
        <v>50</v>
      </c>
      <c r="AB212" s="4"/>
      <c r="AC212" s="197"/>
    </row>
    <row r="213" spans="1:29" x14ac:dyDescent="0.25">
      <c r="A213" s="2">
        <v>45133.893391203703</v>
      </c>
      <c r="B213" s="8">
        <v>45133</v>
      </c>
      <c r="C213" s="3" t="s">
        <v>235</v>
      </c>
      <c r="D213" s="8" t="s">
        <v>2394</v>
      </c>
      <c r="E213" s="197"/>
      <c r="F213" s="4" t="s">
        <v>57</v>
      </c>
      <c r="G213" s="4"/>
      <c r="H213" s="109">
        <v>100</v>
      </c>
      <c r="I213" s="4" t="s">
        <v>166</v>
      </c>
      <c r="J213" s="197"/>
      <c r="K213" s="197"/>
      <c r="L213" s="55">
        <v>50</v>
      </c>
      <c r="M213" s="4" t="s">
        <v>1903</v>
      </c>
      <c r="N213" s="4" t="s">
        <v>231</v>
      </c>
      <c r="O213" s="197"/>
      <c r="P213" s="113" t="s">
        <v>2300</v>
      </c>
      <c r="Q213" s="68" t="s">
        <v>187</v>
      </c>
      <c r="R213" s="38">
        <v>17</v>
      </c>
      <c r="S213" s="4">
        <v>550</v>
      </c>
      <c r="T213" s="197"/>
      <c r="U213" s="4">
        <v>37</v>
      </c>
      <c r="V213" s="197"/>
      <c r="W213" s="197"/>
      <c r="X213" s="197" t="s">
        <v>310</v>
      </c>
      <c r="Y213" s="3" t="str">
        <f>VLOOKUP(X213,'[1]Region&amp;ASM'!$B$2:$E$14,2,0)</f>
        <v>NCR</v>
      </c>
      <c r="Z213" s="197" t="str">
        <f>VLOOKUP(X213,'[1]Region&amp;ASM'!$B$2:$D$14,3,0)</f>
        <v>Abhishek Srivastava</v>
      </c>
      <c r="AA213" s="4">
        <v>11</v>
      </c>
      <c r="AB213" s="4" t="s">
        <v>36</v>
      </c>
      <c r="AC213" s="197"/>
    </row>
    <row r="214" spans="1:29" x14ac:dyDescent="0.25">
      <c r="A214" s="2">
        <v>45134.355694444443</v>
      </c>
      <c r="B214" s="8">
        <v>45133</v>
      </c>
      <c r="C214" s="3" t="s">
        <v>235</v>
      </c>
      <c r="D214" s="8" t="s">
        <v>2394</v>
      </c>
      <c r="E214" s="197"/>
      <c r="F214" s="4" t="s">
        <v>1686</v>
      </c>
      <c r="G214" s="4">
        <v>8882883307</v>
      </c>
      <c r="H214" s="109">
        <v>1100</v>
      </c>
      <c r="I214" s="4" t="s">
        <v>96</v>
      </c>
      <c r="J214" s="197"/>
      <c r="K214" s="197"/>
      <c r="L214" s="55">
        <v>120</v>
      </c>
      <c r="M214" s="4" t="s">
        <v>140</v>
      </c>
      <c r="N214" s="4" t="s">
        <v>140</v>
      </c>
      <c r="O214" s="197"/>
      <c r="P214" s="68" t="s">
        <v>281</v>
      </c>
      <c r="Q214" s="68" t="s">
        <v>2248</v>
      </c>
      <c r="R214" s="38">
        <v>32</v>
      </c>
      <c r="S214" s="4">
        <v>1200</v>
      </c>
      <c r="T214" s="197"/>
      <c r="U214" s="4">
        <v>57</v>
      </c>
      <c r="V214" s="197"/>
      <c r="W214" s="197"/>
      <c r="X214" s="4" t="s">
        <v>50</v>
      </c>
      <c r="Y214" s="3" t="str">
        <f>VLOOKUP(X214,'[1]Region&amp;ASM'!$B$2:$E$14,2,0)</f>
        <v>NCR</v>
      </c>
      <c r="Z214" s="197" t="str">
        <f>VLOOKUP(X214,'[1]Region&amp;ASM'!$B$2:$D$14,3,0)</f>
        <v>Abhishek Srivastava</v>
      </c>
      <c r="AA214" s="4" t="s">
        <v>1995</v>
      </c>
      <c r="AB214" s="4" t="s">
        <v>36</v>
      </c>
      <c r="AC214" s="197"/>
    </row>
    <row r="215" spans="1:29" x14ac:dyDescent="0.25">
      <c r="A215" s="2">
        <v>45134.452870370369</v>
      </c>
      <c r="B215" s="8">
        <v>45133</v>
      </c>
      <c r="C215" s="3" t="s">
        <v>235</v>
      </c>
      <c r="D215" s="8" t="s">
        <v>2394</v>
      </c>
      <c r="E215" s="197"/>
      <c r="F215" s="4" t="s">
        <v>2252</v>
      </c>
      <c r="G215" s="4">
        <v>8996456712</v>
      </c>
      <c r="H215" s="109">
        <v>150</v>
      </c>
      <c r="I215" s="4" t="s">
        <v>2253</v>
      </c>
      <c r="J215" s="197"/>
      <c r="K215" s="197"/>
      <c r="L215" s="55">
        <v>240</v>
      </c>
      <c r="M215" s="4" t="s">
        <v>1834</v>
      </c>
      <c r="N215" s="4" t="s">
        <v>2254</v>
      </c>
      <c r="O215" s="197"/>
      <c r="P215" s="68" t="s">
        <v>139</v>
      </c>
      <c r="Q215" s="68" t="s">
        <v>2254</v>
      </c>
      <c r="R215" s="38">
        <v>85</v>
      </c>
      <c r="S215" s="4">
        <v>2400</v>
      </c>
      <c r="T215" s="197"/>
      <c r="U215" s="4">
        <v>75</v>
      </c>
      <c r="V215" s="197"/>
      <c r="W215" s="197"/>
      <c r="X215" s="4" t="s">
        <v>1846</v>
      </c>
      <c r="Y215" s="3" t="str">
        <f>VLOOKUP(X215,'[1]Region&amp;ASM'!$B$2:$E$14,2,0)</f>
        <v>NCR</v>
      </c>
      <c r="Z215" s="197" t="str">
        <f>VLOOKUP(X215,'[1]Region&amp;ASM'!$B$2:$D$14,3,0)</f>
        <v>Abhishek Srivastava</v>
      </c>
      <c r="AA215" s="4">
        <v>49</v>
      </c>
      <c r="AB215" s="4" t="s">
        <v>29</v>
      </c>
      <c r="AC215" s="4" t="s">
        <v>2255</v>
      </c>
    </row>
    <row r="216" spans="1:29" x14ac:dyDescent="0.25">
      <c r="A216" s="2">
        <v>45134.732928240737</v>
      </c>
      <c r="B216" s="8">
        <v>45134</v>
      </c>
      <c r="C216" s="3" t="s">
        <v>235</v>
      </c>
      <c r="D216" s="8" t="s">
        <v>2394</v>
      </c>
      <c r="E216" s="197"/>
      <c r="F216" s="4" t="s">
        <v>274</v>
      </c>
      <c r="G216" s="4">
        <v>8505803872</v>
      </c>
      <c r="H216" s="109">
        <v>450</v>
      </c>
      <c r="I216" s="4" t="s">
        <v>2256</v>
      </c>
      <c r="J216" s="4" t="s">
        <v>2257</v>
      </c>
      <c r="K216" s="4" t="s">
        <v>2258</v>
      </c>
      <c r="L216" s="55">
        <v>340</v>
      </c>
      <c r="M216" s="4" t="s">
        <v>231</v>
      </c>
      <c r="N216" s="4" t="s">
        <v>1993</v>
      </c>
      <c r="O216" s="197"/>
      <c r="P216" s="68" t="s">
        <v>280</v>
      </c>
      <c r="Q216" s="68" t="s">
        <v>2258</v>
      </c>
      <c r="R216" s="38">
        <v>88</v>
      </c>
      <c r="S216" s="4">
        <v>3400</v>
      </c>
      <c r="T216" s="197"/>
      <c r="U216" s="4">
        <v>75</v>
      </c>
      <c r="V216" s="197"/>
      <c r="W216" s="197"/>
      <c r="X216" s="4" t="s">
        <v>1846</v>
      </c>
      <c r="Y216" s="3" t="str">
        <f>VLOOKUP(X216,'[1]Region&amp;ASM'!$B$2:$E$14,2,0)</f>
        <v>NCR</v>
      </c>
      <c r="Z216" s="197" t="str">
        <f>VLOOKUP(X216,'[1]Region&amp;ASM'!$B$2:$D$14,3,0)</f>
        <v>Abhishek Srivastava</v>
      </c>
      <c r="AA216" s="4">
        <v>46</v>
      </c>
      <c r="AB216" s="4" t="s">
        <v>29</v>
      </c>
      <c r="AC216" s="4" t="s">
        <v>2259</v>
      </c>
    </row>
    <row r="217" spans="1:29" x14ac:dyDescent="0.25">
      <c r="A217" s="2">
        <v>45134.871481481481</v>
      </c>
      <c r="B217" s="8">
        <v>45134</v>
      </c>
      <c r="C217" s="3" t="s">
        <v>235</v>
      </c>
      <c r="D217" s="8" t="s">
        <v>2394</v>
      </c>
      <c r="E217" s="197"/>
      <c r="F217" s="4" t="s">
        <v>2260</v>
      </c>
      <c r="G217" s="4"/>
      <c r="H217" s="109">
        <v>30</v>
      </c>
      <c r="I217" s="4" t="s">
        <v>2261</v>
      </c>
      <c r="J217" s="4" t="s">
        <v>2262</v>
      </c>
      <c r="K217" s="4" t="s">
        <v>2263</v>
      </c>
      <c r="L217" s="55">
        <v>50</v>
      </c>
      <c r="M217" s="4" t="s">
        <v>252</v>
      </c>
      <c r="N217" s="4" t="s">
        <v>252</v>
      </c>
      <c r="O217" s="197"/>
      <c r="P217" s="68" t="s">
        <v>2262</v>
      </c>
      <c r="Q217" s="68" t="s">
        <v>2263</v>
      </c>
      <c r="R217" s="38">
        <v>1</v>
      </c>
      <c r="S217" s="4">
        <v>500</v>
      </c>
      <c r="T217" s="197"/>
      <c r="U217" s="4">
        <v>50</v>
      </c>
      <c r="V217" s="197"/>
      <c r="W217" s="197"/>
      <c r="X217" s="23" t="s">
        <v>253</v>
      </c>
      <c r="Y217" s="3" t="str">
        <f>VLOOKUP(X217,'[1]Region&amp;ASM'!$B$2:$E$14,2,0)</f>
        <v>Kanpur</v>
      </c>
      <c r="Z217" s="197" t="str">
        <f>VLOOKUP(X217,'[1]Region&amp;ASM'!$B$2:$D$14,3,0)</f>
        <v>Rahul Rai</v>
      </c>
      <c r="AA217" s="4">
        <v>31</v>
      </c>
      <c r="AB217" s="4" t="s">
        <v>36</v>
      </c>
      <c r="AC217" s="4" t="s">
        <v>1905</v>
      </c>
    </row>
    <row r="218" spans="1:29" x14ac:dyDescent="0.25">
      <c r="A218" s="2">
        <v>45134.873842592591</v>
      </c>
      <c r="B218" s="8">
        <v>45134</v>
      </c>
      <c r="C218" s="3" t="s">
        <v>235</v>
      </c>
      <c r="D218" s="8" t="s">
        <v>2394</v>
      </c>
      <c r="E218" s="197"/>
      <c r="F218" s="4" t="s">
        <v>2260</v>
      </c>
      <c r="G218" s="4"/>
      <c r="H218" s="109">
        <v>400</v>
      </c>
      <c r="I218" s="4" t="s">
        <v>2264</v>
      </c>
      <c r="J218" s="4" t="s">
        <v>2265</v>
      </c>
      <c r="K218" s="4" t="s">
        <v>2262</v>
      </c>
      <c r="L218" s="55">
        <v>50</v>
      </c>
      <c r="M218" s="4" t="s">
        <v>252</v>
      </c>
      <c r="N218" s="4" t="s">
        <v>252</v>
      </c>
      <c r="O218" s="197"/>
      <c r="P218" s="68" t="s">
        <v>2265</v>
      </c>
      <c r="Q218" s="68" t="s">
        <v>2262</v>
      </c>
      <c r="R218" s="38">
        <v>10</v>
      </c>
      <c r="S218" s="4">
        <v>500</v>
      </c>
      <c r="T218" s="197"/>
      <c r="U218" s="4">
        <v>51</v>
      </c>
      <c r="V218" s="197"/>
      <c r="W218" s="197"/>
      <c r="X218" s="23" t="s">
        <v>253</v>
      </c>
      <c r="Y218" s="3" t="str">
        <f>VLOOKUP(X218,'[1]Region&amp;ASM'!$B$2:$E$14,2,0)</f>
        <v>Kanpur</v>
      </c>
      <c r="Z218" s="197" t="str">
        <f>VLOOKUP(X218,'[1]Region&amp;ASM'!$B$2:$D$14,3,0)</f>
        <v>Rahul Rai</v>
      </c>
      <c r="AA218" s="4">
        <v>71</v>
      </c>
      <c r="AB218" s="4" t="s">
        <v>36</v>
      </c>
      <c r="AC218" s="4" t="s">
        <v>2266</v>
      </c>
    </row>
    <row r="219" spans="1:29" x14ac:dyDescent="0.25">
      <c r="A219" s="2">
        <v>45134.953703703701</v>
      </c>
      <c r="B219" s="8">
        <v>45134</v>
      </c>
      <c r="C219" s="3" t="s">
        <v>235</v>
      </c>
      <c r="D219" s="8" t="s">
        <v>2394</v>
      </c>
      <c r="E219" s="197"/>
      <c r="F219" s="4" t="s">
        <v>57</v>
      </c>
      <c r="G219" s="4"/>
      <c r="H219" s="109">
        <v>100</v>
      </c>
      <c r="I219" s="4" t="s">
        <v>166</v>
      </c>
      <c r="J219" s="4" t="s">
        <v>167</v>
      </c>
      <c r="K219" s="4" t="s">
        <v>74</v>
      </c>
      <c r="L219" s="55">
        <v>100</v>
      </c>
      <c r="M219" s="4" t="s">
        <v>1903</v>
      </c>
      <c r="N219" s="4" t="s">
        <v>1903</v>
      </c>
      <c r="O219" s="197"/>
      <c r="P219" s="113" t="s">
        <v>2300</v>
      </c>
      <c r="Q219" s="68" t="s">
        <v>74</v>
      </c>
      <c r="R219" s="38">
        <v>32</v>
      </c>
      <c r="S219" s="4">
        <v>1000</v>
      </c>
      <c r="T219" s="197"/>
      <c r="U219" s="4">
        <v>37</v>
      </c>
      <c r="V219" s="197"/>
      <c r="W219" s="197"/>
      <c r="X219" s="197" t="s">
        <v>310</v>
      </c>
      <c r="Y219" s="3" t="str">
        <f>VLOOKUP(X219,'[1]Region&amp;ASM'!$B$2:$E$14,2,0)</f>
        <v>NCR</v>
      </c>
      <c r="Z219" s="197" t="str">
        <f>VLOOKUP(X219,'[1]Region&amp;ASM'!$B$2:$D$14,3,0)</f>
        <v>Abhishek Srivastava</v>
      </c>
      <c r="AA219" s="4">
        <v>12</v>
      </c>
      <c r="AB219" s="4" t="s">
        <v>36</v>
      </c>
      <c r="AC219" s="4"/>
    </row>
    <row r="220" spans="1:29" x14ac:dyDescent="0.25">
      <c r="A220" s="2">
        <v>45135.261493055557</v>
      </c>
      <c r="B220" s="8">
        <v>45134</v>
      </c>
      <c r="C220" s="3" t="s">
        <v>235</v>
      </c>
      <c r="D220" s="8" t="s">
        <v>2394</v>
      </c>
      <c r="E220" s="197"/>
      <c r="F220" s="4" t="s">
        <v>1692</v>
      </c>
      <c r="G220" s="4">
        <v>9050059887</v>
      </c>
      <c r="H220" s="109">
        <v>900</v>
      </c>
      <c r="I220" s="4" t="s">
        <v>35</v>
      </c>
      <c r="J220" s="4" t="s">
        <v>281</v>
      </c>
      <c r="K220" s="4" t="s">
        <v>2268</v>
      </c>
      <c r="L220" s="55">
        <v>100</v>
      </c>
      <c r="M220" s="4" t="s">
        <v>140</v>
      </c>
      <c r="N220" s="4" t="s">
        <v>140</v>
      </c>
      <c r="O220" s="197"/>
      <c r="P220" s="68" t="s">
        <v>281</v>
      </c>
      <c r="Q220" s="68" t="s">
        <v>2268</v>
      </c>
      <c r="R220" s="38">
        <v>30</v>
      </c>
      <c r="S220" s="4">
        <v>800</v>
      </c>
      <c r="T220" s="197"/>
      <c r="U220" s="4">
        <v>58</v>
      </c>
      <c r="V220" s="197"/>
      <c r="W220" s="197"/>
      <c r="X220" s="4" t="s">
        <v>50</v>
      </c>
      <c r="Y220" s="3" t="str">
        <f>VLOOKUP(X220,'[1]Region&amp;ASM'!$B$2:$E$14,2,0)</f>
        <v>NCR</v>
      </c>
      <c r="Z220" s="197" t="str">
        <f>VLOOKUP(X220,'[1]Region&amp;ASM'!$B$2:$D$14,3,0)</f>
        <v>Abhishek Srivastava</v>
      </c>
      <c r="AA220" s="4" t="s">
        <v>2269</v>
      </c>
      <c r="AB220" s="4"/>
      <c r="AC220" s="4"/>
    </row>
    <row r="221" spans="1:29" x14ac:dyDescent="0.25">
      <c r="A221" s="2">
        <v>45134.95516203704</v>
      </c>
      <c r="B221" s="8">
        <v>45134</v>
      </c>
      <c r="C221" s="8" t="s">
        <v>235</v>
      </c>
      <c r="D221" s="8" t="s">
        <v>2394</v>
      </c>
      <c r="E221" s="4">
        <v>38</v>
      </c>
      <c r="F221" s="4" t="s">
        <v>71</v>
      </c>
      <c r="G221" s="4" t="s">
        <v>2267</v>
      </c>
      <c r="H221" s="109">
        <v>200</v>
      </c>
      <c r="I221" s="4" t="s">
        <v>92</v>
      </c>
      <c r="J221" s="4" t="s">
        <v>72</v>
      </c>
      <c r="K221" s="4"/>
      <c r="L221" s="55">
        <v>1100</v>
      </c>
      <c r="M221" s="4"/>
      <c r="N221" s="4"/>
      <c r="O221" s="4" t="s">
        <v>29</v>
      </c>
      <c r="P221" s="68" t="s">
        <v>74</v>
      </c>
      <c r="Q221" s="68" t="s">
        <v>140</v>
      </c>
      <c r="R221" s="38">
        <v>32</v>
      </c>
      <c r="S221" s="4" t="s">
        <v>74</v>
      </c>
      <c r="T221" s="4"/>
      <c r="U221" s="4"/>
      <c r="V221" s="4"/>
      <c r="W221" s="4" t="s">
        <v>77</v>
      </c>
      <c r="X221" s="197" t="str">
        <f>VLOOKUP(W221,'[1]Region&amp;ASM'!$A$2:$B$13,2,0)</f>
        <v>Avinish Kumar</v>
      </c>
      <c r="Y221" s="3" t="str">
        <f>VLOOKUP(X221,'[1]Region&amp;ASM'!$B$2:$E$14,2,0)</f>
        <v>NCR</v>
      </c>
      <c r="Z221" s="197" t="str">
        <f>VLOOKUP(X221,'[1]Region&amp;ASM'!$B$2:$D$14,3,0)</f>
        <v>Abhishek Srivastava</v>
      </c>
      <c r="AA221" s="197"/>
      <c r="AB221" s="197"/>
      <c r="AC221" s="197"/>
    </row>
    <row r="222" spans="1:29" x14ac:dyDescent="0.25">
      <c r="A222" s="2">
        <v>45134.956932870373</v>
      </c>
      <c r="B222" s="8">
        <v>45134</v>
      </c>
      <c r="C222" s="8" t="s">
        <v>235</v>
      </c>
      <c r="D222" s="8" t="s">
        <v>2394</v>
      </c>
      <c r="E222" s="4">
        <v>11</v>
      </c>
      <c r="F222" s="4" t="s">
        <v>33</v>
      </c>
      <c r="G222" s="197"/>
      <c r="H222" s="109">
        <v>300</v>
      </c>
      <c r="I222" s="4" t="s">
        <v>34</v>
      </c>
      <c r="J222" s="4" t="s">
        <v>2132</v>
      </c>
      <c r="K222" s="4"/>
      <c r="L222" s="55">
        <v>800</v>
      </c>
      <c r="M222" s="4"/>
      <c r="N222" s="4"/>
      <c r="O222" s="4" t="s">
        <v>29</v>
      </c>
      <c r="P222" s="104" t="s">
        <v>37</v>
      </c>
      <c r="Q222" s="68" t="s">
        <v>231</v>
      </c>
      <c r="R222" s="38">
        <v>25</v>
      </c>
      <c r="S222" s="4" t="s">
        <v>74</v>
      </c>
      <c r="T222" s="4"/>
      <c r="U222" s="4"/>
      <c r="V222" s="4"/>
      <c r="W222" s="4" t="s">
        <v>77</v>
      </c>
      <c r="X222" s="197" t="str">
        <f>VLOOKUP(W222,'[1]Region&amp;ASM'!$A$2:$B$13,2,0)</f>
        <v>Avinish Kumar</v>
      </c>
      <c r="Y222" s="3" t="str">
        <f>VLOOKUP(X222,'[1]Region&amp;ASM'!$B$2:$E$14,2,0)</f>
        <v>NCR</v>
      </c>
      <c r="Z222" s="197" t="str">
        <f>VLOOKUP(X222,'[1]Region&amp;ASM'!$B$2:$D$14,3,0)</f>
        <v>Abhishek Srivastava</v>
      </c>
      <c r="AA222" s="197"/>
      <c r="AB222" s="197"/>
      <c r="AC222" s="197"/>
    </row>
    <row r="223" spans="1:29" x14ac:dyDescent="0.25">
      <c r="A223" s="2">
        <v>45134.957685185182</v>
      </c>
      <c r="B223" s="8">
        <v>45134</v>
      </c>
      <c r="C223" s="8" t="s">
        <v>235</v>
      </c>
      <c r="D223" s="8" t="s">
        <v>2394</v>
      </c>
      <c r="E223" s="4">
        <v>38</v>
      </c>
      <c r="F223" s="4" t="s">
        <v>71</v>
      </c>
      <c r="G223" s="4" t="s">
        <v>2267</v>
      </c>
      <c r="H223" s="109">
        <v>100</v>
      </c>
      <c r="I223" s="4" t="s">
        <v>92</v>
      </c>
      <c r="J223" s="4" t="s">
        <v>72</v>
      </c>
      <c r="K223" s="4"/>
      <c r="L223" s="55">
        <v>300</v>
      </c>
      <c r="M223" s="4"/>
      <c r="N223" s="4"/>
      <c r="O223" s="4" t="s">
        <v>29</v>
      </c>
      <c r="P223" s="104" t="s">
        <v>73</v>
      </c>
      <c r="Q223" s="104" t="s">
        <v>118</v>
      </c>
      <c r="R223" s="38">
        <v>4</v>
      </c>
      <c r="S223" s="4" t="s">
        <v>97</v>
      </c>
      <c r="T223" s="4"/>
      <c r="U223" s="4"/>
      <c r="V223" s="4"/>
      <c r="W223" s="4" t="s">
        <v>77</v>
      </c>
      <c r="X223" s="197" t="str">
        <f>VLOOKUP(W223,'[1]Region&amp;ASM'!$A$2:$B$13,2,0)</f>
        <v>Avinish Kumar</v>
      </c>
      <c r="Y223" s="3" t="str">
        <f>VLOOKUP(X223,'[1]Region&amp;ASM'!$B$2:$E$14,2,0)</f>
        <v>NCR</v>
      </c>
      <c r="Z223" s="197" t="str">
        <f>VLOOKUP(X223,'[1]Region&amp;ASM'!$B$2:$D$14,3,0)</f>
        <v>Abhishek Srivastava</v>
      </c>
      <c r="AA223" s="197"/>
      <c r="AB223" s="197"/>
      <c r="AC223" s="197"/>
    </row>
    <row r="224" spans="1:29" x14ac:dyDescent="0.25">
      <c r="A224" s="26">
        <v>45135.877974537034</v>
      </c>
      <c r="B224" s="61">
        <v>45135</v>
      </c>
      <c r="C224" s="8" t="s">
        <v>235</v>
      </c>
      <c r="D224" s="8" t="s">
        <v>2394</v>
      </c>
      <c r="E224" s="28">
        <v>11</v>
      </c>
      <c r="F224" s="4" t="s">
        <v>33</v>
      </c>
      <c r="G224" s="27" t="s">
        <v>2267</v>
      </c>
      <c r="H224" s="256">
        <v>300</v>
      </c>
      <c r="I224" s="27" t="s">
        <v>34</v>
      </c>
      <c r="J224" s="27" t="s">
        <v>2132</v>
      </c>
      <c r="K224" s="27"/>
      <c r="L224" s="112">
        <v>1100</v>
      </c>
      <c r="M224" s="27"/>
      <c r="N224" s="27"/>
      <c r="O224" s="27" t="s">
        <v>29</v>
      </c>
      <c r="P224" s="113" t="s">
        <v>74</v>
      </c>
      <c r="Q224" s="113" t="s">
        <v>154</v>
      </c>
      <c r="R224" s="111">
        <v>28</v>
      </c>
      <c r="S224" s="27" t="s">
        <v>74</v>
      </c>
      <c r="T224" s="27"/>
      <c r="U224" s="27"/>
      <c r="V224" s="27"/>
      <c r="W224" s="27" t="s">
        <v>77</v>
      </c>
      <c r="X224" s="197" t="str">
        <f>VLOOKUP(W224,'[1]Region&amp;ASM'!$A$2:$B$13,2,0)</f>
        <v>Avinish Kumar</v>
      </c>
      <c r="Y224" s="3" t="str">
        <f>VLOOKUP(X224,'[1]Region&amp;ASM'!$B$2:$E$14,2,0)</f>
        <v>NCR</v>
      </c>
      <c r="Z224" s="197" t="str">
        <f>VLOOKUP(X224,'[1]Region&amp;ASM'!$B$2:$D$14,3,0)</f>
        <v>Abhishek Srivastava</v>
      </c>
      <c r="AA224" s="108"/>
      <c r="AB224" s="108"/>
      <c r="AC224" s="108"/>
    </row>
    <row r="225" spans="1:29" x14ac:dyDescent="0.25">
      <c r="A225" s="26">
        <v>45135.878865740742</v>
      </c>
      <c r="B225" s="61">
        <v>45135</v>
      </c>
      <c r="C225" s="8" t="s">
        <v>235</v>
      </c>
      <c r="D225" s="8" t="s">
        <v>2394</v>
      </c>
      <c r="E225" s="28">
        <v>38</v>
      </c>
      <c r="F225" s="4" t="s">
        <v>71</v>
      </c>
      <c r="G225" s="27" t="s">
        <v>2180</v>
      </c>
      <c r="H225" s="256">
        <v>100</v>
      </c>
      <c r="I225" s="27" t="s">
        <v>92</v>
      </c>
      <c r="J225" s="27" t="s">
        <v>72</v>
      </c>
      <c r="K225" s="27"/>
      <c r="L225" s="112">
        <v>1000</v>
      </c>
      <c r="M225" s="27"/>
      <c r="N225" s="27"/>
      <c r="O225" s="27" t="s">
        <v>29</v>
      </c>
      <c r="P225" s="104" t="s">
        <v>73</v>
      </c>
      <c r="Q225" s="104" t="s">
        <v>177</v>
      </c>
      <c r="R225" s="111">
        <v>28</v>
      </c>
      <c r="S225" s="27" t="s">
        <v>97</v>
      </c>
      <c r="T225" s="27"/>
      <c r="U225" s="27"/>
      <c r="V225" s="27"/>
      <c r="W225" s="27" t="s">
        <v>77</v>
      </c>
      <c r="X225" s="197" t="str">
        <f>VLOOKUP(W225,'[1]Region&amp;ASM'!$A$2:$B$13,2,0)</f>
        <v>Avinish Kumar</v>
      </c>
      <c r="Y225" s="3" t="str">
        <f>VLOOKUP(X225,'[1]Region&amp;ASM'!$B$2:$E$14,2,0)</f>
        <v>NCR</v>
      </c>
      <c r="Z225" s="197" t="str">
        <f>VLOOKUP(X225,'[1]Region&amp;ASM'!$B$2:$D$14,3,0)</f>
        <v>Abhishek Srivastava</v>
      </c>
      <c r="AA225" s="108"/>
      <c r="AB225" s="108"/>
      <c r="AC225" s="108"/>
    </row>
    <row r="226" spans="1:29" x14ac:dyDescent="0.25">
      <c r="A226" s="26">
        <v>45135.261493055557</v>
      </c>
      <c r="B226" s="61">
        <v>45134</v>
      </c>
      <c r="C226" s="3" t="s">
        <v>235</v>
      </c>
      <c r="D226" s="8" t="s">
        <v>2394</v>
      </c>
      <c r="E226" s="108"/>
      <c r="F226" s="27" t="s">
        <v>1692</v>
      </c>
      <c r="G226" s="28">
        <v>9050059887</v>
      </c>
      <c r="H226" s="256">
        <v>900</v>
      </c>
      <c r="I226" s="27" t="s">
        <v>35</v>
      </c>
      <c r="J226" s="108"/>
      <c r="K226" s="108"/>
      <c r="L226" s="112">
        <v>100</v>
      </c>
      <c r="M226" s="27" t="s">
        <v>140</v>
      </c>
      <c r="N226" s="27" t="s">
        <v>140</v>
      </c>
      <c r="O226" s="108"/>
      <c r="P226" s="68" t="s">
        <v>281</v>
      </c>
      <c r="Q226" s="113" t="s">
        <v>2268</v>
      </c>
      <c r="R226" s="111">
        <v>30</v>
      </c>
      <c r="S226" s="28">
        <v>800</v>
      </c>
      <c r="T226" s="108"/>
      <c r="U226" s="28">
        <v>58</v>
      </c>
      <c r="V226" s="108"/>
      <c r="W226" s="108"/>
      <c r="X226" s="4" t="s">
        <v>50</v>
      </c>
      <c r="Y226" s="3" t="str">
        <f>VLOOKUP(X226,'[1]Region&amp;ASM'!$B$2:$E$14,2,0)</f>
        <v>NCR</v>
      </c>
      <c r="Z226" s="197" t="str">
        <f>VLOOKUP(X226,'[1]Region&amp;ASM'!$B$2:$D$14,3,0)</f>
        <v>Abhishek Srivastava</v>
      </c>
      <c r="AA226" s="27" t="s">
        <v>2269</v>
      </c>
      <c r="AB226" s="27"/>
      <c r="AC226" s="27"/>
    </row>
    <row r="227" spans="1:29" x14ac:dyDescent="0.25">
      <c r="A227" s="26">
        <v>45135.569189814814</v>
      </c>
      <c r="B227" s="61">
        <v>45135</v>
      </c>
      <c r="C227" s="3" t="s">
        <v>235</v>
      </c>
      <c r="D227" s="8" t="s">
        <v>2394</v>
      </c>
      <c r="E227" s="108"/>
      <c r="F227" s="27" t="s">
        <v>2274</v>
      </c>
      <c r="G227" s="27"/>
      <c r="H227" s="256">
        <v>3250</v>
      </c>
      <c r="I227" s="27" t="s">
        <v>1992</v>
      </c>
      <c r="J227" s="108"/>
      <c r="K227" s="108"/>
      <c r="L227" s="112">
        <v>100</v>
      </c>
      <c r="M227" s="27" t="s">
        <v>2277</v>
      </c>
      <c r="N227" s="27" t="s">
        <v>2277</v>
      </c>
      <c r="O227" s="108"/>
      <c r="P227" s="113" t="s">
        <v>2275</v>
      </c>
      <c r="Q227" s="113" t="s">
        <v>2276</v>
      </c>
      <c r="R227" s="111">
        <v>14</v>
      </c>
      <c r="S227" s="28">
        <v>1200</v>
      </c>
      <c r="T227" s="108"/>
      <c r="U227" s="28">
        <v>99</v>
      </c>
      <c r="V227" s="108"/>
      <c r="W227" s="108"/>
      <c r="X227" s="23" t="s">
        <v>253</v>
      </c>
      <c r="Y227" s="3" t="str">
        <f>VLOOKUP(X227,'[1]Region&amp;ASM'!$B$2:$E$14,2,0)</f>
        <v>Kanpur</v>
      </c>
      <c r="Z227" s="197" t="str">
        <f>VLOOKUP(X227,'[1]Region&amp;ASM'!$B$2:$D$14,3,0)</f>
        <v>Rahul Rai</v>
      </c>
      <c r="AA227" s="28">
        <v>33</v>
      </c>
      <c r="AB227" s="27" t="s">
        <v>36</v>
      </c>
      <c r="AC227" s="27"/>
    </row>
    <row r="228" spans="1:29" x14ac:dyDescent="0.25">
      <c r="A228" s="26">
        <v>45135.880196759259</v>
      </c>
      <c r="B228" s="61">
        <v>45135</v>
      </c>
      <c r="C228" s="3" t="s">
        <v>235</v>
      </c>
      <c r="D228" s="8" t="s">
        <v>2394</v>
      </c>
      <c r="E228" s="108"/>
      <c r="F228" s="4" t="s">
        <v>71</v>
      </c>
      <c r="G228" s="27"/>
      <c r="H228" s="256">
        <v>800</v>
      </c>
      <c r="I228" s="27" t="s">
        <v>152</v>
      </c>
      <c r="J228" s="108"/>
      <c r="K228" s="108"/>
      <c r="L228" s="112">
        <v>200</v>
      </c>
      <c r="M228" s="27" t="s">
        <v>1903</v>
      </c>
      <c r="N228" s="27" t="s">
        <v>2278</v>
      </c>
      <c r="O228" s="108"/>
      <c r="P228" s="104" t="s">
        <v>73</v>
      </c>
      <c r="Q228" s="104" t="s">
        <v>122</v>
      </c>
      <c r="R228" s="111">
        <v>45</v>
      </c>
      <c r="S228" s="28">
        <v>2000</v>
      </c>
      <c r="T228" s="108"/>
      <c r="U228" s="28">
        <v>38</v>
      </c>
      <c r="V228" s="108"/>
      <c r="W228" s="108"/>
      <c r="X228" s="197" t="s">
        <v>310</v>
      </c>
      <c r="Y228" s="3" t="str">
        <f>VLOOKUP(X228,'[1]Region&amp;ASM'!$B$2:$E$14,2,0)</f>
        <v>NCR</v>
      </c>
      <c r="Z228" s="197" t="str">
        <f>VLOOKUP(X228,'[1]Region&amp;ASM'!$B$2:$D$14,3,0)</f>
        <v>Abhishek Srivastava</v>
      </c>
      <c r="AA228" s="28">
        <v>11</v>
      </c>
      <c r="AB228" s="27" t="s">
        <v>36</v>
      </c>
      <c r="AC228" s="27"/>
    </row>
    <row r="229" spans="1:29" x14ac:dyDescent="0.25">
      <c r="A229" s="26">
        <v>45135.881458333337</v>
      </c>
      <c r="B229" s="61">
        <v>45135</v>
      </c>
      <c r="C229" s="3" t="s">
        <v>235</v>
      </c>
      <c r="D229" s="8" t="s">
        <v>2394</v>
      </c>
      <c r="E229" s="108"/>
      <c r="F229" s="4" t="s">
        <v>71</v>
      </c>
      <c r="G229" s="27"/>
      <c r="H229" s="256">
        <v>2000</v>
      </c>
      <c r="I229" s="27" t="s">
        <v>72</v>
      </c>
      <c r="J229" s="108"/>
      <c r="K229" s="108"/>
      <c r="L229" s="112">
        <v>200</v>
      </c>
      <c r="M229" s="27" t="s">
        <v>1903</v>
      </c>
      <c r="N229" s="27" t="s">
        <v>1903</v>
      </c>
      <c r="O229" s="108"/>
      <c r="P229" s="104" t="s">
        <v>73</v>
      </c>
      <c r="Q229" s="113" t="s">
        <v>2279</v>
      </c>
      <c r="R229" s="111">
        <v>56</v>
      </c>
      <c r="S229" s="28">
        <v>2000</v>
      </c>
      <c r="T229" s="108"/>
      <c r="U229" s="28">
        <v>38</v>
      </c>
      <c r="V229" s="108"/>
      <c r="W229" s="108"/>
      <c r="X229" s="197" t="s">
        <v>310</v>
      </c>
      <c r="Y229" s="3" t="str">
        <f>VLOOKUP(X229,'[1]Region&amp;ASM'!$B$2:$E$14,2,0)</f>
        <v>NCR</v>
      </c>
      <c r="Z229" s="197" t="str">
        <f>VLOOKUP(X229,'[1]Region&amp;ASM'!$B$2:$D$14,3,0)</f>
        <v>Abhishek Srivastava</v>
      </c>
      <c r="AA229" s="28">
        <v>12</v>
      </c>
      <c r="AB229" s="27" t="s">
        <v>36</v>
      </c>
      <c r="AC229" s="27"/>
    </row>
    <row r="230" spans="1:29" x14ac:dyDescent="0.25">
      <c r="A230" s="26">
        <v>45136.336597222224</v>
      </c>
      <c r="B230" s="61">
        <v>45135</v>
      </c>
      <c r="C230" s="3" t="s">
        <v>235</v>
      </c>
      <c r="D230" s="8" t="s">
        <v>2394</v>
      </c>
      <c r="E230" s="108"/>
      <c r="F230" s="27" t="s">
        <v>2280</v>
      </c>
      <c r="G230" s="28">
        <v>8882883307</v>
      </c>
      <c r="H230" s="256">
        <v>700</v>
      </c>
      <c r="I230" s="27" t="s">
        <v>84</v>
      </c>
      <c r="J230" s="108"/>
      <c r="K230" s="108"/>
      <c r="L230" s="112">
        <v>150</v>
      </c>
      <c r="M230" s="27" t="s">
        <v>231</v>
      </c>
      <c r="N230" s="27" t="s">
        <v>140</v>
      </c>
      <c r="O230" s="108"/>
      <c r="P230" s="113" t="s">
        <v>2051</v>
      </c>
      <c r="Q230" s="68" t="s">
        <v>2248</v>
      </c>
      <c r="R230" s="111">
        <v>25</v>
      </c>
      <c r="S230" s="28">
        <v>1500</v>
      </c>
      <c r="T230" s="108"/>
      <c r="U230" s="28">
        <v>39</v>
      </c>
      <c r="V230" s="108"/>
      <c r="W230" s="108"/>
      <c r="X230" s="4" t="s">
        <v>50</v>
      </c>
      <c r="Y230" s="3" t="str">
        <f>VLOOKUP(X230,'[1]Region&amp;ASM'!$B$2:$E$14,2,0)</f>
        <v>NCR</v>
      </c>
      <c r="Z230" s="197" t="str">
        <f>VLOOKUP(X230,'[1]Region&amp;ASM'!$B$2:$D$14,3,0)</f>
        <v>Abhishek Srivastava</v>
      </c>
      <c r="AA230" s="27" t="s">
        <v>1995</v>
      </c>
      <c r="AB230" s="27" t="s">
        <v>36</v>
      </c>
      <c r="AC230" s="27"/>
    </row>
    <row r="231" spans="1:29" x14ac:dyDescent="0.25">
      <c r="A231" s="26">
        <v>45136.340949074074</v>
      </c>
      <c r="B231" s="61">
        <v>45135</v>
      </c>
      <c r="C231" s="3" t="s">
        <v>235</v>
      </c>
      <c r="D231" s="8" t="s">
        <v>2394</v>
      </c>
      <c r="E231" s="108"/>
      <c r="F231" s="27" t="s">
        <v>2281</v>
      </c>
      <c r="G231" s="28">
        <v>9162531613</v>
      </c>
      <c r="H231" s="256">
        <v>850</v>
      </c>
      <c r="I231" s="27" t="s">
        <v>2282</v>
      </c>
      <c r="J231" s="108"/>
      <c r="K231" s="108"/>
      <c r="L231" s="112">
        <v>100</v>
      </c>
      <c r="M231" s="27" t="s">
        <v>140</v>
      </c>
      <c r="N231" s="27" t="s">
        <v>231</v>
      </c>
      <c r="O231" s="108"/>
      <c r="P231" s="113" t="s">
        <v>2283</v>
      </c>
      <c r="Q231" s="113" t="s">
        <v>2051</v>
      </c>
      <c r="R231" s="111">
        <v>22</v>
      </c>
      <c r="S231" s="28">
        <v>1000</v>
      </c>
      <c r="T231" s="108"/>
      <c r="U231" s="28">
        <v>39</v>
      </c>
      <c r="V231" s="108"/>
      <c r="W231" s="108"/>
      <c r="X231" s="4" t="s">
        <v>50</v>
      </c>
      <c r="Y231" s="3" t="str">
        <f>VLOOKUP(X231,'[1]Region&amp;ASM'!$B$2:$E$14,2,0)</f>
        <v>NCR</v>
      </c>
      <c r="Z231" s="197" t="str">
        <f>VLOOKUP(X231,'[1]Region&amp;ASM'!$B$2:$D$14,3,0)</f>
        <v>Abhishek Srivastava</v>
      </c>
      <c r="AA231" s="27" t="s">
        <v>1995</v>
      </c>
      <c r="AB231" s="27" t="s">
        <v>36</v>
      </c>
      <c r="AC231" s="27"/>
    </row>
    <row r="232" spans="1:29" x14ac:dyDescent="0.25">
      <c r="A232" s="26">
        <v>45136.822546296295</v>
      </c>
      <c r="B232" s="61">
        <v>45136</v>
      </c>
      <c r="C232" s="8" t="s">
        <v>235</v>
      </c>
      <c r="D232" s="8" t="s">
        <v>2394</v>
      </c>
      <c r="E232" s="28">
        <v>38</v>
      </c>
      <c r="F232" s="4" t="s">
        <v>71</v>
      </c>
      <c r="G232" s="27" t="s">
        <v>2180</v>
      </c>
      <c r="H232" s="256">
        <v>100</v>
      </c>
      <c r="I232" s="27" t="s">
        <v>2291</v>
      </c>
      <c r="J232" s="27" t="s">
        <v>72</v>
      </c>
      <c r="K232" s="28">
        <v>0</v>
      </c>
      <c r="L232" s="112">
        <v>1100</v>
      </c>
      <c r="M232" s="27"/>
      <c r="N232" s="27"/>
      <c r="O232" s="27"/>
      <c r="P232" s="104" t="s">
        <v>73</v>
      </c>
      <c r="Q232" s="104" t="s">
        <v>177</v>
      </c>
      <c r="R232" s="111">
        <v>26</v>
      </c>
      <c r="S232" s="27" t="s">
        <v>97</v>
      </c>
      <c r="T232" s="108"/>
      <c r="U232" s="108"/>
      <c r="V232" s="108"/>
      <c r="W232" s="108"/>
      <c r="X232" s="197" t="s">
        <v>310</v>
      </c>
      <c r="Y232" s="3" t="str">
        <f>VLOOKUP(X232,'[1]Region&amp;ASM'!$B$2:$E$14,2,0)</f>
        <v>NCR</v>
      </c>
      <c r="Z232" s="197" t="str">
        <f>VLOOKUP(X232,'[1]Region&amp;ASM'!$B$2:$D$14,3,0)</f>
        <v>Abhishek Srivastava</v>
      </c>
      <c r="AA232" s="108"/>
      <c r="AB232" s="108"/>
      <c r="AC232" s="108"/>
    </row>
    <row r="233" spans="1:29" x14ac:dyDescent="0.25">
      <c r="A233" s="26">
        <v>45136.823506944442</v>
      </c>
      <c r="B233" s="61">
        <v>45136</v>
      </c>
      <c r="C233" s="8" t="s">
        <v>235</v>
      </c>
      <c r="D233" s="8" t="s">
        <v>2394</v>
      </c>
      <c r="E233" s="28">
        <v>11</v>
      </c>
      <c r="F233" s="4" t="s">
        <v>33</v>
      </c>
      <c r="G233" s="27" t="s">
        <v>2180</v>
      </c>
      <c r="H233" s="256">
        <v>500</v>
      </c>
      <c r="I233" s="27" t="s">
        <v>34</v>
      </c>
      <c r="J233" s="27" t="s">
        <v>2132</v>
      </c>
      <c r="K233" s="28">
        <v>0</v>
      </c>
      <c r="L233" s="112">
        <v>1000</v>
      </c>
      <c r="M233" s="27"/>
      <c r="N233" s="27"/>
      <c r="O233" s="27"/>
      <c r="P233" s="104" t="s">
        <v>37</v>
      </c>
      <c r="Q233" s="113" t="s">
        <v>2279</v>
      </c>
      <c r="R233" s="111">
        <v>26</v>
      </c>
      <c r="S233" s="27" t="s">
        <v>74</v>
      </c>
      <c r="T233" s="108"/>
      <c r="U233" s="108"/>
      <c r="V233" s="108"/>
      <c r="W233" s="108"/>
      <c r="X233" s="197" t="s">
        <v>310</v>
      </c>
      <c r="Y233" s="3" t="str">
        <f>VLOOKUP(X233,'[1]Region&amp;ASM'!$B$2:$E$14,2,0)</f>
        <v>NCR</v>
      </c>
      <c r="Z233" s="197" t="str">
        <f>VLOOKUP(X233,'[1]Region&amp;ASM'!$B$2:$D$14,3,0)</f>
        <v>Abhishek Srivastava</v>
      </c>
      <c r="AA233" s="108"/>
      <c r="AB233" s="108"/>
      <c r="AC233" s="108"/>
    </row>
    <row r="234" spans="1:29" x14ac:dyDescent="0.25">
      <c r="A234" s="26">
        <v>45136.295046296298</v>
      </c>
      <c r="B234" s="61">
        <v>45136</v>
      </c>
      <c r="C234" s="3" t="s">
        <v>235</v>
      </c>
      <c r="D234" s="8" t="s">
        <v>2394</v>
      </c>
      <c r="E234" s="108"/>
      <c r="F234" s="27" t="s">
        <v>274</v>
      </c>
      <c r="G234" s="28">
        <v>9205133965</v>
      </c>
      <c r="H234" s="256">
        <v>550</v>
      </c>
      <c r="I234" s="27" t="s">
        <v>27</v>
      </c>
      <c r="J234" s="108"/>
      <c r="K234" s="108"/>
      <c r="L234" s="112">
        <v>400</v>
      </c>
      <c r="M234" s="27" t="s">
        <v>231</v>
      </c>
      <c r="N234" s="27" t="s">
        <v>231</v>
      </c>
      <c r="O234" s="108"/>
      <c r="P234" s="68" t="s">
        <v>280</v>
      </c>
      <c r="Q234" s="68" t="s">
        <v>299</v>
      </c>
      <c r="R234" s="111">
        <v>24</v>
      </c>
      <c r="S234" s="28">
        <v>1100</v>
      </c>
      <c r="T234" s="108"/>
      <c r="U234" s="28">
        <v>75</v>
      </c>
      <c r="V234" s="108"/>
      <c r="W234" s="108"/>
      <c r="X234" s="4" t="s">
        <v>1846</v>
      </c>
      <c r="Y234" s="3" t="str">
        <f>VLOOKUP(X234,'[1]Region&amp;ASM'!$B$2:$E$14,2,0)</f>
        <v>NCR</v>
      </c>
      <c r="Z234" s="197" t="str">
        <f>VLOOKUP(X234,'[1]Region&amp;ASM'!$B$2:$D$14,3,0)</f>
        <v>Abhishek Srivastava</v>
      </c>
      <c r="AA234" s="28">
        <v>45</v>
      </c>
      <c r="AB234" s="27" t="s">
        <v>29</v>
      </c>
      <c r="AC234" s="27" t="s">
        <v>2294</v>
      </c>
    </row>
    <row r="235" spans="1:29" x14ac:dyDescent="0.25">
      <c r="A235" s="26">
        <v>45136.803287037037</v>
      </c>
      <c r="B235" s="61">
        <v>45136</v>
      </c>
      <c r="C235" s="3" t="s">
        <v>235</v>
      </c>
      <c r="D235" s="8" t="s">
        <v>2394</v>
      </c>
      <c r="E235" s="108"/>
      <c r="F235" s="27" t="s">
        <v>2295</v>
      </c>
      <c r="G235" s="27"/>
      <c r="H235" s="256">
        <v>6000</v>
      </c>
      <c r="I235" s="27" t="s">
        <v>152</v>
      </c>
      <c r="J235" s="108"/>
      <c r="K235" s="108"/>
      <c r="L235" s="112">
        <v>200</v>
      </c>
      <c r="M235" s="27" t="s">
        <v>252</v>
      </c>
      <c r="N235" s="27" t="s">
        <v>2297</v>
      </c>
      <c r="O235" s="108"/>
      <c r="P235" s="113" t="s">
        <v>2296</v>
      </c>
      <c r="Q235" s="113" t="s">
        <v>2297</v>
      </c>
      <c r="R235" s="111">
        <v>80</v>
      </c>
      <c r="S235" s="28">
        <v>3250</v>
      </c>
      <c r="T235" s="108"/>
      <c r="U235" s="28">
        <v>100</v>
      </c>
      <c r="V235" s="108"/>
      <c r="W235" s="108"/>
      <c r="X235" s="23" t="s">
        <v>253</v>
      </c>
      <c r="Y235" s="3" t="str">
        <f>VLOOKUP(X235,'[1]Region&amp;ASM'!$B$2:$E$14,2,0)</f>
        <v>Kanpur</v>
      </c>
      <c r="Z235" s="197" t="str">
        <f>VLOOKUP(X235,'[1]Region&amp;ASM'!$B$2:$D$14,3,0)</f>
        <v>Rahul Rai</v>
      </c>
      <c r="AA235" s="28">
        <v>64</v>
      </c>
      <c r="AB235" s="27" t="s">
        <v>29</v>
      </c>
      <c r="AC235" s="27" t="s">
        <v>2298</v>
      </c>
    </row>
    <row r="236" spans="1:29" x14ac:dyDescent="0.25">
      <c r="A236" s="26">
        <v>45136.824687499997</v>
      </c>
      <c r="B236" s="61">
        <v>45136</v>
      </c>
      <c r="C236" s="3" t="s">
        <v>235</v>
      </c>
      <c r="D236" s="8" t="s">
        <v>2394</v>
      </c>
      <c r="E236" s="108"/>
      <c r="F236" s="4" t="s">
        <v>71</v>
      </c>
      <c r="G236" s="27"/>
      <c r="H236" s="256">
        <v>150</v>
      </c>
      <c r="I236" s="27" t="s">
        <v>72</v>
      </c>
      <c r="J236" s="108"/>
      <c r="K236" s="108"/>
      <c r="L236" s="112">
        <v>100</v>
      </c>
      <c r="M236" s="27" t="s">
        <v>1903</v>
      </c>
      <c r="N236" s="27" t="s">
        <v>231</v>
      </c>
      <c r="O236" s="108"/>
      <c r="P236" s="104" t="s">
        <v>73</v>
      </c>
      <c r="Q236" s="113" t="s">
        <v>2299</v>
      </c>
      <c r="R236" s="111">
        <v>24</v>
      </c>
      <c r="S236" s="28">
        <v>1000</v>
      </c>
      <c r="T236" s="108"/>
      <c r="U236" s="28">
        <v>38</v>
      </c>
      <c r="V236" s="108"/>
      <c r="W236" s="108"/>
      <c r="X236" s="197" t="s">
        <v>310</v>
      </c>
      <c r="Y236" s="3" t="str">
        <f>VLOOKUP(X236,'[1]Region&amp;ASM'!$B$2:$E$14,2,0)</f>
        <v>NCR</v>
      </c>
      <c r="Z236" s="197" t="str">
        <f>VLOOKUP(X236,'[1]Region&amp;ASM'!$B$2:$D$14,3,0)</f>
        <v>Abhishek Srivastava</v>
      </c>
      <c r="AA236" s="28">
        <v>12</v>
      </c>
      <c r="AB236" s="27"/>
      <c r="AC236" s="27"/>
    </row>
    <row r="237" spans="1:29" x14ac:dyDescent="0.25">
      <c r="A237" s="26">
        <v>45136.825555555559</v>
      </c>
      <c r="B237" s="61">
        <v>45136</v>
      </c>
      <c r="C237" s="3" t="s">
        <v>235</v>
      </c>
      <c r="D237" s="8" t="s">
        <v>2394</v>
      </c>
      <c r="E237" s="108"/>
      <c r="F237" s="27" t="s">
        <v>57</v>
      </c>
      <c r="G237" s="27"/>
      <c r="H237" s="257" t="s">
        <v>1903</v>
      </c>
      <c r="I237" s="27" t="s">
        <v>135</v>
      </c>
      <c r="J237" s="108"/>
      <c r="K237" s="108"/>
      <c r="L237" s="112">
        <v>100</v>
      </c>
      <c r="M237" s="28" t="s">
        <v>2306</v>
      </c>
      <c r="N237" s="27" t="s">
        <v>1903</v>
      </c>
      <c r="O237" s="108"/>
      <c r="P237" s="113" t="s">
        <v>2300</v>
      </c>
      <c r="Q237" s="113" t="s">
        <v>74</v>
      </c>
      <c r="R237" s="127">
        <v>30</v>
      </c>
      <c r="S237" s="28">
        <v>1000</v>
      </c>
      <c r="T237" s="108"/>
      <c r="U237" s="28">
        <v>37</v>
      </c>
      <c r="V237" s="108"/>
      <c r="W237" s="108"/>
      <c r="X237" s="197" t="s">
        <v>310</v>
      </c>
      <c r="Y237" s="3" t="str">
        <f>VLOOKUP(X237,'[1]Region&amp;ASM'!$B$2:$E$14,2,0)</f>
        <v>NCR</v>
      </c>
      <c r="Z237" s="197" t="str">
        <f>VLOOKUP(X237,'[1]Region&amp;ASM'!$B$2:$D$14,3,0)</f>
        <v>Abhishek Srivastava</v>
      </c>
      <c r="AA237" s="28">
        <v>11</v>
      </c>
      <c r="AB237" s="27"/>
      <c r="AC237" s="27"/>
    </row>
    <row r="238" spans="1:29" x14ac:dyDescent="0.25">
      <c r="A238" s="26">
        <v>45136.877106481479</v>
      </c>
      <c r="B238" s="61">
        <v>45136</v>
      </c>
      <c r="C238" s="3" t="s">
        <v>235</v>
      </c>
      <c r="D238" s="8" t="s">
        <v>2394</v>
      </c>
      <c r="E238" s="108"/>
      <c r="F238" s="27" t="s">
        <v>159</v>
      </c>
      <c r="G238" s="28">
        <v>7417925777</v>
      </c>
      <c r="H238" s="256">
        <v>400</v>
      </c>
      <c r="I238" s="27" t="s">
        <v>161</v>
      </c>
      <c r="J238" s="108"/>
      <c r="K238" s="108"/>
      <c r="L238" s="112">
        <v>150</v>
      </c>
      <c r="M238" s="27" t="s">
        <v>74</v>
      </c>
      <c r="N238" s="27" t="s">
        <v>74</v>
      </c>
      <c r="O238" s="108"/>
      <c r="P238" s="104" t="s">
        <v>164</v>
      </c>
      <c r="Q238" s="113" t="s">
        <v>101</v>
      </c>
      <c r="R238" s="111">
        <v>14</v>
      </c>
      <c r="S238" s="28">
        <v>1000</v>
      </c>
      <c r="T238" s="108"/>
      <c r="U238" s="28">
        <v>44</v>
      </c>
      <c r="V238" s="108"/>
      <c r="W238" s="108"/>
      <c r="X238" s="4" t="s">
        <v>196</v>
      </c>
      <c r="Y238" s="3" t="str">
        <f>VLOOKUP(X238,'[1]Region&amp;ASM'!$B$2:$E$14,2,0)</f>
        <v>NCR</v>
      </c>
      <c r="Z238" s="197" t="str">
        <f>VLOOKUP(X238,'[1]Region&amp;ASM'!$B$2:$D$14,3,0)</f>
        <v>Abhishek Srivastava</v>
      </c>
      <c r="AA238" s="28">
        <v>59</v>
      </c>
      <c r="AB238" s="27" t="s">
        <v>29</v>
      </c>
      <c r="AC238" s="27"/>
    </row>
    <row r="239" spans="1:29" x14ac:dyDescent="0.25">
      <c r="A239" s="26">
        <v>45136.872361111113</v>
      </c>
      <c r="B239" s="61">
        <v>45137</v>
      </c>
      <c r="C239" s="8" t="s">
        <v>235</v>
      </c>
      <c r="D239" s="8" t="s">
        <v>2394</v>
      </c>
      <c r="E239" s="28">
        <v>56</v>
      </c>
      <c r="F239" s="27" t="s">
        <v>291</v>
      </c>
      <c r="G239" s="28">
        <v>9810423979</v>
      </c>
      <c r="H239" s="256">
        <v>500</v>
      </c>
      <c r="I239" s="27" t="s">
        <v>2292</v>
      </c>
      <c r="J239" s="27" t="s">
        <v>292</v>
      </c>
      <c r="K239" s="28">
        <v>1000</v>
      </c>
      <c r="L239" s="112">
        <v>1000</v>
      </c>
      <c r="M239" s="27"/>
      <c r="N239" s="27"/>
      <c r="O239" s="27" t="s">
        <v>29</v>
      </c>
      <c r="P239" s="104" t="s">
        <v>37</v>
      </c>
      <c r="Q239" s="104" t="s">
        <v>294</v>
      </c>
      <c r="R239" s="111">
        <v>20</v>
      </c>
      <c r="S239" s="27" t="s">
        <v>293</v>
      </c>
      <c r="T239" s="108"/>
      <c r="U239" s="108"/>
      <c r="V239" s="108"/>
      <c r="W239" s="108"/>
      <c r="X239" s="197" t="s">
        <v>196</v>
      </c>
      <c r="Y239" s="3" t="str">
        <f>VLOOKUP(X239,'[1]Region&amp;ASM'!$B$2:$E$14,2,0)</f>
        <v>NCR</v>
      </c>
      <c r="Z239" s="197" t="str">
        <f>VLOOKUP(X239,'[1]Region&amp;ASM'!$B$2:$D$14,3,0)</f>
        <v>Abhishek Srivastava</v>
      </c>
      <c r="AA239" s="108"/>
      <c r="AB239" s="108"/>
      <c r="AC239" s="108"/>
    </row>
    <row r="240" spans="1:29" x14ac:dyDescent="0.25">
      <c r="A240" s="26">
        <v>45137.98196759259</v>
      </c>
      <c r="B240" s="61">
        <v>45137</v>
      </c>
      <c r="C240" s="8" t="s">
        <v>235</v>
      </c>
      <c r="D240" s="8" t="s">
        <v>2394</v>
      </c>
      <c r="E240" s="28">
        <v>38</v>
      </c>
      <c r="F240" s="4" t="s">
        <v>71</v>
      </c>
      <c r="G240" s="27" t="s">
        <v>2180</v>
      </c>
      <c r="H240" s="256">
        <v>200</v>
      </c>
      <c r="I240" s="27" t="s">
        <v>2291</v>
      </c>
      <c r="J240" s="27" t="s">
        <v>72</v>
      </c>
      <c r="K240" s="27" t="s">
        <v>2267</v>
      </c>
      <c r="L240" s="112">
        <v>300</v>
      </c>
      <c r="M240" s="27"/>
      <c r="N240" s="27"/>
      <c r="O240" s="27"/>
      <c r="P240" s="113" t="s">
        <v>2293</v>
      </c>
      <c r="Q240" s="104" t="s">
        <v>64</v>
      </c>
      <c r="R240" s="111">
        <v>4</v>
      </c>
      <c r="S240" s="27" t="s">
        <v>97</v>
      </c>
      <c r="T240" s="108"/>
      <c r="U240" s="108"/>
      <c r="V240" s="108"/>
      <c r="W240" s="108"/>
      <c r="X240" s="197" t="s">
        <v>310</v>
      </c>
      <c r="Y240" s="3" t="str">
        <f>VLOOKUP(X240,'[1]Region&amp;ASM'!$B$2:$E$14,2,0)</f>
        <v>NCR</v>
      </c>
      <c r="Z240" s="197" t="str">
        <f>VLOOKUP(X240,'[1]Region&amp;ASM'!$B$2:$D$14,3,0)</f>
        <v>Abhishek Srivastava</v>
      </c>
      <c r="AA240" s="108"/>
      <c r="AB240" s="108"/>
      <c r="AC240" s="108"/>
    </row>
    <row r="241" spans="1:29" x14ac:dyDescent="0.25">
      <c r="A241" s="26">
        <v>45137.822187500002</v>
      </c>
      <c r="B241" s="61">
        <v>45137</v>
      </c>
      <c r="C241" s="3" t="s">
        <v>235</v>
      </c>
      <c r="D241" s="8" t="s">
        <v>2394</v>
      </c>
      <c r="E241" s="108"/>
      <c r="F241" s="27" t="s">
        <v>2301</v>
      </c>
      <c r="G241" s="28">
        <v>8505803872</v>
      </c>
      <c r="H241" s="256">
        <v>60</v>
      </c>
      <c r="I241" s="27" t="s">
        <v>27</v>
      </c>
      <c r="J241" s="108"/>
      <c r="K241" s="108"/>
      <c r="L241" s="112">
        <v>100</v>
      </c>
      <c r="M241" s="27" t="s">
        <v>1903</v>
      </c>
      <c r="N241" s="27" t="s">
        <v>231</v>
      </c>
      <c r="O241" s="108"/>
      <c r="P241" s="113" t="s">
        <v>2302</v>
      </c>
      <c r="Q241" s="104" t="s">
        <v>177</v>
      </c>
      <c r="R241" s="111">
        <v>30</v>
      </c>
      <c r="S241" s="28">
        <v>1000</v>
      </c>
      <c r="T241" s="108"/>
      <c r="U241" s="28">
        <v>75</v>
      </c>
      <c r="V241" s="108"/>
      <c r="W241" s="108"/>
      <c r="X241" s="4" t="s">
        <v>1846</v>
      </c>
      <c r="Y241" s="3" t="str">
        <f>VLOOKUP(X241,'[1]Region&amp;ASM'!$B$2:$E$14,2,0)</f>
        <v>NCR</v>
      </c>
      <c r="Z241" s="197" t="str">
        <f>VLOOKUP(X241,'[1]Region&amp;ASM'!$B$2:$D$14,3,0)</f>
        <v>Abhishek Srivastava</v>
      </c>
      <c r="AA241" s="28">
        <v>46</v>
      </c>
      <c r="AB241" s="27" t="s">
        <v>29</v>
      </c>
      <c r="AC241" s="27" t="s">
        <v>2303</v>
      </c>
    </row>
    <row r="242" spans="1:29" x14ac:dyDescent="0.25">
      <c r="A242" s="26">
        <v>45138.350497685184</v>
      </c>
      <c r="B242" s="61">
        <v>45137</v>
      </c>
      <c r="C242" s="3" t="s">
        <v>235</v>
      </c>
      <c r="D242" s="8" t="s">
        <v>2394</v>
      </c>
      <c r="E242" s="108"/>
      <c r="F242" s="27" t="s">
        <v>277</v>
      </c>
      <c r="G242" s="28">
        <v>9162531613</v>
      </c>
      <c r="H242" s="256">
        <v>500</v>
      </c>
      <c r="I242" s="27" t="s">
        <v>2304</v>
      </c>
      <c r="J242" s="108"/>
      <c r="K242" s="108"/>
      <c r="L242" s="112">
        <v>150</v>
      </c>
      <c r="M242" s="27" t="s">
        <v>140</v>
      </c>
      <c r="N242" s="27" t="s">
        <v>140</v>
      </c>
      <c r="O242" s="108"/>
      <c r="P242" s="104" t="s">
        <v>45</v>
      </c>
      <c r="Q242" s="113" t="s">
        <v>281</v>
      </c>
      <c r="R242" s="111">
        <v>35</v>
      </c>
      <c r="S242" s="28">
        <v>1000</v>
      </c>
      <c r="T242" s="108"/>
      <c r="U242" s="28">
        <v>18</v>
      </c>
      <c r="V242" s="108"/>
      <c r="W242" s="108"/>
      <c r="X242" s="4" t="s">
        <v>50</v>
      </c>
      <c r="Y242" s="3" t="str">
        <f>VLOOKUP(X242,'[1]Region&amp;ASM'!$B$2:$E$14,2,0)</f>
        <v>NCR</v>
      </c>
      <c r="Z242" s="197" t="str">
        <f>VLOOKUP(X242,'[1]Region&amp;ASM'!$B$2:$D$14,3,0)</f>
        <v>Abhishek Srivastava</v>
      </c>
      <c r="AA242" s="27" t="s">
        <v>1995</v>
      </c>
      <c r="AB242" s="27" t="s">
        <v>36</v>
      </c>
      <c r="AC242" s="27"/>
    </row>
    <row r="243" spans="1:29" x14ac:dyDescent="0.25">
      <c r="A243" s="26">
        <v>45138.920555555553</v>
      </c>
      <c r="B243" s="61">
        <v>45138</v>
      </c>
      <c r="C243" s="3" t="s">
        <v>235</v>
      </c>
      <c r="D243" s="8" t="s">
        <v>2394</v>
      </c>
      <c r="E243" s="108"/>
      <c r="F243" s="27" t="s">
        <v>2310</v>
      </c>
      <c r="G243" s="27"/>
      <c r="H243" s="256">
        <v>2400</v>
      </c>
      <c r="I243" s="27" t="s">
        <v>2311</v>
      </c>
      <c r="J243" s="108"/>
      <c r="K243" s="108"/>
      <c r="L243" s="112">
        <v>120</v>
      </c>
      <c r="M243" s="27" t="s">
        <v>252</v>
      </c>
      <c r="N243" s="27" t="s">
        <v>252</v>
      </c>
      <c r="O243" s="108"/>
      <c r="P243" s="113" t="s">
        <v>2312</v>
      </c>
      <c r="Q243" s="113" t="s">
        <v>2313</v>
      </c>
      <c r="R243" s="111">
        <v>40</v>
      </c>
      <c r="S243" s="28">
        <v>1200</v>
      </c>
      <c r="T243" s="108"/>
      <c r="U243" s="28">
        <v>51</v>
      </c>
      <c r="V243" s="108"/>
      <c r="W243" s="108"/>
      <c r="X243" s="23" t="s">
        <v>253</v>
      </c>
      <c r="Y243" s="3" t="str">
        <f>VLOOKUP(X243,'[1]Region&amp;ASM'!$B$2:$E$14,2,0)</f>
        <v>Kanpur</v>
      </c>
      <c r="Z243" s="197" t="str">
        <f>VLOOKUP(X243,'[1]Region&amp;ASM'!$B$2:$D$14,3,0)</f>
        <v>Rahul Rai</v>
      </c>
      <c r="AA243" s="28">
        <v>23</v>
      </c>
      <c r="AB243" s="27" t="s">
        <v>36</v>
      </c>
      <c r="AC243" s="108"/>
    </row>
    <row r="244" spans="1:29" x14ac:dyDescent="0.25">
      <c r="A244" s="26">
        <v>45139.308171296296</v>
      </c>
      <c r="B244" s="61">
        <v>45138</v>
      </c>
      <c r="C244" s="3" t="s">
        <v>235</v>
      </c>
      <c r="D244" s="8" t="s">
        <v>2394</v>
      </c>
      <c r="E244" s="108"/>
      <c r="F244" s="27" t="s">
        <v>1576</v>
      </c>
      <c r="G244" s="28">
        <v>8851709860</v>
      </c>
      <c r="H244" s="256">
        <v>500</v>
      </c>
      <c r="I244" s="27" t="s">
        <v>152</v>
      </c>
      <c r="J244" s="108"/>
      <c r="K244" s="108"/>
      <c r="L244" s="112">
        <v>120</v>
      </c>
      <c r="M244" s="27" t="s">
        <v>140</v>
      </c>
      <c r="N244" s="27" t="s">
        <v>140</v>
      </c>
      <c r="O244" s="108"/>
      <c r="P244" s="104" t="s">
        <v>45</v>
      </c>
      <c r="Q244" s="113" t="s">
        <v>2314</v>
      </c>
      <c r="R244" s="111">
        <v>40</v>
      </c>
      <c r="S244" s="28">
        <v>1200</v>
      </c>
      <c r="T244" s="108"/>
      <c r="U244" s="28">
        <v>32</v>
      </c>
      <c r="V244" s="108"/>
      <c r="W244" s="108"/>
      <c r="X244" s="4" t="s">
        <v>50</v>
      </c>
      <c r="Y244" s="3" t="str">
        <f>VLOOKUP(X244,'[1]Region&amp;ASM'!$B$2:$E$14,2,0)</f>
        <v>NCR</v>
      </c>
      <c r="Z244" s="197" t="str">
        <f>VLOOKUP(X244,'[1]Region&amp;ASM'!$B$2:$D$14,3,0)</f>
        <v>Abhishek Srivastava</v>
      </c>
      <c r="AA244" s="28">
        <v>31</v>
      </c>
      <c r="AB244" s="27" t="s">
        <v>36</v>
      </c>
      <c r="AC244" s="108"/>
    </row>
    <row r="245" spans="1:29" x14ac:dyDescent="0.25">
      <c r="A245" s="26">
        <v>45139.452673611115</v>
      </c>
      <c r="B245" s="61">
        <v>45138</v>
      </c>
      <c r="C245" s="3" t="s">
        <v>235</v>
      </c>
      <c r="D245" s="8" t="s">
        <v>2394</v>
      </c>
      <c r="E245" s="108"/>
      <c r="F245" s="4" t="s">
        <v>1417</v>
      </c>
      <c r="G245" s="28">
        <v>7428784555</v>
      </c>
      <c r="H245" s="256">
        <v>25000</v>
      </c>
      <c r="I245" s="27" t="s">
        <v>2315</v>
      </c>
      <c r="J245" s="108"/>
      <c r="K245" s="108"/>
      <c r="L245" s="112">
        <v>7000</v>
      </c>
      <c r="M245" s="27" t="s">
        <v>2317</v>
      </c>
      <c r="N245" s="27" t="s">
        <v>2316</v>
      </c>
      <c r="O245" s="108"/>
      <c r="P245" s="68" t="s">
        <v>281</v>
      </c>
      <c r="Q245" s="113" t="s">
        <v>2316</v>
      </c>
      <c r="R245" s="111">
        <v>1100</v>
      </c>
      <c r="S245" s="28">
        <v>120000</v>
      </c>
      <c r="T245" s="108"/>
      <c r="U245" s="28">
        <v>87</v>
      </c>
      <c r="V245" s="108"/>
      <c r="W245" s="108"/>
      <c r="X245" s="27" t="s">
        <v>1985</v>
      </c>
      <c r="Y245" s="3" t="str">
        <f>VLOOKUP(X245,'[1]Region&amp;ASM'!$B$2:$E$14,2,0)</f>
        <v>NCR</v>
      </c>
      <c r="Z245" s="197" t="str">
        <f>VLOOKUP(X245,'[1]Region&amp;ASM'!$B$2:$D$14,3,0)</f>
        <v>Abhishek Srivastava</v>
      </c>
      <c r="AA245" s="28">
        <v>42</v>
      </c>
      <c r="AB245" s="27" t="s">
        <v>29</v>
      </c>
      <c r="AC245" s="108"/>
    </row>
    <row r="246" spans="1:29" x14ac:dyDescent="0.25">
      <c r="A246" s="26">
        <v>45139.012546296297</v>
      </c>
      <c r="B246" s="61">
        <v>45138</v>
      </c>
      <c r="C246" s="8" t="s">
        <v>235</v>
      </c>
      <c r="D246" s="8" t="s">
        <v>2394</v>
      </c>
      <c r="E246" s="28">
        <v>38</v>
      </c>
      <c r="F246" s="27" t="s">
        <v>2318</v>
      </c>
      <c r="G246" s="27" t="s">
        <v>2267</v>
      </c>
      <c r="H246" s="256">
        <v>200</v>
      </c>
      <c r="I246" s="27" t="s">
        <v>2291</v>
      </c>
      <c r="J246" s="27" t="s">
        <v>72</v>
      </c>
      <c r="K246" s="27" t="s">
        <v>2267</v>
      </c>
      <c r="L246" s="112">
        <v>800</v>
      </c>
      <c r="M246" s="27"/>
      <c r="N246" s="27"/>
      <c r="O246" s="108"/>
      <c r="P246" s="113" t="s">
        <v>97</v>
      </c>
      <c r="Q246" s="113" t="s">
        <v>2279</v>
      </c>
      <c r="R246" s="111">
        <v>24</v>
      </c>
      <c r="S246" s="27" t="s">
        <v>103</v>
      </c>
      <c r="T246" s="108"/>
      <c r="U246" s="108"/>
      <c r="V246" s="108"/>
      <c r="W246" s="108"/>
      <c r="X246" s="197" t="s">
        <v>310</v>
      </c>
      <c r="Y246" s="3" t="str">
        <f>VLOOKUP(X246,'[1]Region&amp;ASM'!$B$2:$E$14,2,0)</f>
        <v>NCR</v>
      </c>
      <c r="Z246" s="197" t="str">
        <f>VLOOKUP(X246,'[1]Region&amp;ASM'!$B$2:$D$14,3,0)</f>
        <v>Abhishek Srivastava</v>
      </c>
      <c r="AA246" s="197"/>
      <c r="AB246" s="108"/>
      <c r="AC246" s="108"/>
    </row>
    <row r="247" spans="1:29" x14ac:dyDescent="0.25">
      <c r="A247" s="26">
        <v>45139.01358796296</v>
      </c>
      <c r="B247" s="61">
        <v>45138</v>
      </c>
      <c r="C247" s="8" t="s">
        <v>235</v>
      </c>
      <c r="D247" s="8" t="s">
        <v>2394</v>
      </c>
      <c r="E247" s="28">
        <v>11</v>
      </c>
      <c r="F247" s="4" t="s">
        <v>33</v>
      </c>
      <c r="G247" s="27" t="s">
        <v>2267</v>
      </c>
      <c r="H247" s="256">
        <v>300</v>
      </c>
      <c r="I247" s="27" t="s">
        <v>34</v>
      </c>
      <c r="J247" s="27" t="s">
        <v>2132</v>
      </c>
      <c r="K247" s="27" t="s">
        <v>2267</v>
      </c>
      <c r="L247" s="112">
        <v>500</v>
      </c>
      <c r="M247" s="27"/>
      <c r="N247" s="27"/>
      <c r="O247" s="108"/>
      <c r="P247" s="113" t="s">
        <v>231</v>
      </c>
      <c r="Q247" s="113" t="s">
        <v>2319</v>
      </c>
      <c r="R247" s="111">
        <v>15</v>
      </c>
      <c r="S247" s="27" t="s">
        <v>2320</v>
      </c>
      <c r="T247" s="108"/>
      <c r="U247" s="108"/>
      <c r="V247" s="108"/>
      <c r="W247" s="108"/>
      <c r="X247" s="197" t="s">
        <v>310</v>
      </c>
      <c r="Y247" s="3" t="str">
        <f>VLOOKUP(X247,'[1]Region&amp;ASM'!$B$2:$E$14,2,0)</f>
        <v>NCR</v>
      </c>
      <c r="Z247" s="197" t="str">
        <f>VLOOKUP(X247,'[1]Region&amp;ASM'!$B$2:$D$14,3,0)</f>
        <v>Abhishek Srivastava</v>
      </c>
      <c r="AA247" s="197"/>
      <c r="AB247" s="108"/>
      <c r="AC247" s="108"/>
    </row>
    <row r="248" spans="1:29" x14ac:dyDescent="0.25">
      <c r="A248" s="26">
        <v>45139.415231481478</v>
      </c>
      <c r="B248" s="61">
        <v>45138</v>
      </c>
      <c r="C248" s="8" t="s">
        <v>235</v>
      </c>
      <c r="D248" s="8" t="s">
        <v>2394</v>
      </c>
      <c r="E248" s="28">
        <v>44</v>
      </c>
      <c r="F248" s="27" t="s">
        <v>159</v>
      </c>
      <c r="G248" s="28">
        <v>7417925777</v>
      </c>
      <c r="H248" s="256">
        <v>300</v>
      </c>
      <c r="I248" s="27" t="s">
        <v>27</v>
      </c>
      <c r="J248" s="27" t="s">
        <v>189</v>
      </c>
      <c r="K248" s="28">
        <v>500</v>
      </c>
      <c r="L248" s="112">
        <v>500</v>
      </c>
      <c r="M248" s="27"/>
      <c r="N248" s="27"/>
      <c r="O248" s="108" t="s">
        <v>29</v>
      </c>
      <c r="P248" s="113" t="s">
        <v>231</v>
      </c>
      <c r="Q248" s="113" t="s">
        <v>2321</v>
      </c>
      <c r="R248" s="111">
        <v>10</v>
      </c>
      <c r="S248" s="27" t="s">
        <v>2322</v>
      </c>
      <c r="T248" s="108"/>
      <c r="U248" s="108"/>
      <c r="V248" s="108"/>
      <c r="W248" s="108"/>
      <c r="X248" s="197" t="s">
        <v>196</v>
      </c>
      <c r="Y248" s="3" t="str">
        <f>VLOOKUP(X248,'[1]Region&amp;ASM'!$B$2:$E$14,2,0)</f>
        <v>NCR</v>
      </c>
      <c r="Z248" s="197" t="str">
        <f>VLOOKUP(X248,'[1]Region&amp;ASM'!$B$2:$D$14,3,0)</f>
        <v>Abhishek Srivastava</v>
      </c>
      <c r="AA248" s="197"/>
      <c r="AB248" s="108"/>
      <c r="AC248" s="108"/>
    </row>
    <row r="249" spans="1:29" x14ac:dyDescent="0.25">
      <c r="A249" s="26">
        <v>45139.95753472222</v>
      </c>
      <c r="B249" s="61">
        <v>45139</v>
      </c>
      <c r="C249" s="125" t="s">
        <v>2323</v>
      </c>
      <c r="D249" s="8" t="s">
        <v>2394</v>
      </c>
      <c r="E249" s="28">
        <v>11</v>
      </c>
      <c r="F249" s="4" t="s">
        <v>33</v>
      </c>
      <c r="G249" s="28">
        <v>9625446093</v>
      </c>
      <c r="H249" s="256">
        <v>500</v>
      </c>
      <c r="I249" s="27" t="s">
        <v>34</v>
      </c>
      <c r="J249" s="27" t="s">
        <v>35</v>
      </c>
      <c r="K249" s="28">
        <v>800</v>
      </c>
      <c r="L249" s="112">
        <v>800</v>
      </c>
      <c r="M249" s="27"/>
      <c r="N249" s="27"/>
      <c r="O249" s="108" t="s">
        <v>29</v>
      </c>
      <c r="P249" s="104" t="s">
        <v>37</v>
      </c>
      <c r="Q249" s="104" t="s">
        <v>118</v>
      </c>
      <c r="R249" s="111">
        <v>15</v>
      </c>
      <c r="S249" s="27" t="s">
        <v>295</v>
      </c>
      <c r="T249" s="108"/>
      <c r="U249" s="108"/>
      <c r="V249" s="108"/>
      <c r="W249" s="108"/>
      <c r="X249" s="197" t="s">
        <v>196</v>
      </c>
      <c r="Y249" s="3" t="str">
        <f>VLOOKUP(X249,'[1]Region&amp;ASM'!$B$2:$E$14,2,0)</f>
        <v>NCR</v>
      </c>
      <c r="Z249" s="197" t="str">
        <f>VLOOKUP(X249,'[1]Region&amp;ASM'!$B$2:$D$14,3,0)</f>
        <v>Abhishek Srivastava</v>
      </c>
      <c r="AA249" s="197"/>
      <c r="AB249" s="108"/>
      <c r="AC249" s="108"/>
    </row>
    <row r="250" spans="1:29" x14ac:dyDescent="0.25">
      <c r="A250" s="26">
        <v>45139.978854166664</v>
      </c>
      <c r="B250" s="61">
        <v>45139</v>
      </c>
      <c r="C250" s="125" t="s">
        <v>2323</v>
      </c>
      <c r="D250" s="8" t="s">
        <v>2394</v>
      </c>
      <c r="E250" s="28">
        <v>11</v>
      </c>
      <c r="F250" s="4" t="s">
        <v>33</v>
      </c>
      <c r="G250" s="27" t="s">
        <v>2267</v>
      </c>
      <c r="H250" s="256">
        <v>100</v>
      </c>
      <c r="I250" s="27" t="s">
        <v>34</v>
      </c>
      <c r="J250" s="27" t="s">
        <v>2132</v>
      </c>
      <c r="K250" s="27" t="s">
        <v>2267</v>
      </c>
      <c r="L250" s="112">
        <v>500</v>
      </c>
      <c r="M250" s="27"/>
      <c r="N250" s="27"/>
      <c r="O250" s="108"/>
      <c r="P250" s="104" t="s">
        <v>37</v>
      </c>
      <c r="Q250" s="113" t="s">
        <v>2319</v>
      </c>
      <c r="R250" s="111">
        <v>14</v>
      </c>
      <c r="S250" s="27" t="s">
        <v>231</v>
      </c>
      <c r="T250" s="108"/>
      <c r="U250" s="108"/>
      <c r="V250" s="108"/>
      <c r="W250" s="108"/>
      <c r="X250" s="197" t="s">
        <v>310</v>
      </c>
      <c r="Y250" s="3" t="str">
        <f>VLOOKUP(X250,'[1]Region&amp;ASM'!$B$2:$E$14,2,0)</f>
        <v>NCR</v>
      </c>
      <c r="Z250" s="197" t="str">
        <f>VLOOKUP(X250,'[1]Region&amp;ASM'!$B$2:$D$14,3,0)</f>
        <v>Abhishek Srivastava</v>
      </c>
      <c r="AA250" s="197"/>
      <c r="AB250" s="108"/>
      <c r="AC250" s="108"/>
    </row>
    <row r="251" spans="1:29" x14ac:dyDescent="0.25">
      <c r="A251" s="26">
        <v>45139.979826388888</v>
      </c>
      <c r="B251" s="61">
        <v>45139</v>
      </c>
      <c r="C251" s="125" t="s">
        <v>2323</v>
      </c>
      <c r="D251" s="8" t="s">
        <v>2394</v>
      </c>
      <c r="E251" s="28">
        <v>11</v>
      </c>
      <c r="F251" s="4" t="s">
        <v>33</v>
      </c>
      <c r="G251" s="27" t="s">
        <v>2267</v>
      </c>
      <c r="H251" s="256">
        <v>500</v>
      </c>
      <c r="I251" s="27" t="s">
        <v>34</v>
      </c>
      <c r="J251" s="27" t="s">
        <v>2132</v>
      </c>
      <c r="K251" s="27" t="s">
        <v>2267</v>
      </c>
      <c r="L251" s="112">
        <v>500</v>
      </c>
      <c r="M251" s="27"/>
      <c r="N251" s="27"/>
      <c r="O251" s="108"/>
      <c r="P251" s="113" t="s">
        <v>2319</v>
      </c>
      <c r="Q251" s="104" t="s">
        <v>2431</v>
      </c>
      <c r="R251" s="111">
        <v>14</v>
      </c>
      <c r="S251" s="27" t="s">
        <v>231</v>
      </c>
      <c r="T251" s="108"/>
      <c r="U251" s="108"/>
      <c r="V251" s="108"/>
      <c r="W251" s="108"/>
      <c r="X251" s="197" t="s">
        <v>310</v>
      </c>
      <c r="Y251" s="3" t="str">
        <f>VLOOKUP(X251,'[1]Region&amp;ASM'!$B$2:$E$14,2,0)</f>
        <v>NCR</v>
      </c>
      <c r="Z251" s="197" t="str">
        <f>VLOOKUP(X251,'[1]Region&amp;ASM'!$B$2:$D$14,3,0)</f>
        <v>Abhishek Srivastava</v>
      </c>
      <c r="AA251" s="197"/>
      <c r="AB251" s="108"/>
      <c r="AC251" s="108"/>
    </row>
    <row r="252" spans="1:29" x14ac:dyDescent="0.25">
      <c r="A252" s="26">
        <v>45140.85224537037</v>
      </c>
      <c r="B252" s="61">
        <v>45140</v>
      </c>
      <c r="C252" s="125" t="s">
        <v>2323</v>
      </c>
      <c r="D252" s="125" t="s">
        <v>2395</v>
      </c>
      <c r="E252" s="28">
        <v>38</v>
      </c>
      <c r="F252" s="27" t="s">
        <v>2318</v>
      </c>
      <c r="G252" s="27" t="s">
        <v>2267</v>
      </c>
      <c r="H252" s="256">
        <v>200</v>
      </c>
      <c r="I252" s="27" t="s">
        <v>379</v>
      </c>
      <c r="J252" s="27" t="s">
        <v>72</v>
      </c>
      <c r="K252" s="27" t="s">
        <v>2267</v>
      </c>
      <c r="L252" s="112">
        <v>900</v>
      </c>
      <c r="M252" s="27"/>
      <c r="N252" s="27"/>
      <c r="O252" s="27"/>
      <c r="P252" s="104" t="s">
        <v>73</v>
      </c>
      <c r="Q252" s="113" t="s">
        <v>2339</v>
      </c>
      <c r="R252" s="111">
        <v>26</v>
      </c>
      <c r="S252" s="27" t="s">
        <v>94</v>
      </c>
      <c r="T252" s="27"/>
      <c r="U252" s="27"/>
      <c r="V252" s="27"/>
      <c r="W252" s="126" t="s">
        <v>32</v>
      </c>
      <c r="X252" s="108" t="str">
        <f>VLOOKUP(W252,'[1]Region&amp;ASM'!$A$2:$B$14,2,0)</f>
        <v>Avinish Kumar</v>
      </c>
      <c r="Y252" s="3" t="str">
        <f>VLOOKUP(X252,'[1]Region&amp;ASM'!$B$2:$E$14,2,0)</f>
        <v>NCR</v>
      </c>
      <c r="Z252" s="197" t="str">
        <f>VLOOKUP(X252,'[1]Region&amp;ASM'!$B$2:$D$14,3,0)</f>
        <v>Abhishek Srivastava</v>
      </c>
      <c r="AA252" s="197"/>
      <c r="AB252" s="108"/>
      <c r="AC252" s="108"/>
    </row>
    <row r="253" spans="1:29" x14ac:dyDescent="0.25">
      <c r="A253" s="26">
        <v>45140.890497685185</v>
      </c>
      <c r="B253" s="61">
        <v>45140</v>
      </c>
      <c r="C253" s="125" t="s">
        <v>2323</v>
      </c>
      <c r="D253" s="125" t="s">
        <v>2395</v>
      </c>
      <c r="E253" s="28">
        <v>11</v>
      </c>
      <c r="F253" s="4" t="s">
        <v>33</v>
      </c>
      <c r="G253" s="28">
        <v>9625446093</v>
      </c>
      <c r="H253" s="256">
        <v>310</v>
      </c>
      <c r="I253" s="27" t="s">
        <v>34</v>
      </c>
      <c r="J253" s="27" t="s">
        <v>35</v>
      </c>
      <c r="K253" s="28">
        <v>300</v>
      </c>
      <c r="L253" s="112">
        <v>300</v>
      </c>
      <c r="M253" s="27"/>
      <c r="N253" s="27"/>
      <c r="O253" s="27" t="s">
        <v>29</v>
      </c>
      <c r="P253" s="104" t="s">
        <v>37</v>
      </c>
      <c r="Q253" s="113" t="s">
        <v>2334</v>
      </c>
      <c r="R253" s="111">
        <v>5.6</v>
      </c>
      <c r="S253" s="27" t="s">
        <v>74</v>
      </c>
      <c r="T253" s="27"/>
      <c r="U253" s="27"/>
      <c r="V253" s="27"/>
      <c r="W253" s="27" t="s">
        <v>68</v>
      </c>
      <c r="X253" s="108" t="str">
        <f>VLOOKUP(W253,'[1]Region&amp;ASM'!$A$2:$B$14,2,0)</f>
        <v>Nitin Puri</v>
      </c>
      <c r="Y253" s="3" t="str">
        <f>VLOOKUP(X253,'[1]Region&amp;ASM'!$B$2:$E$14,2,0)</f>
        <v>NCR</v>
      </c>
      <c r="Z253" s="197" t="str">
        <f>VLOOKUP(X253,'[1]Region&amp;ASM'!$B$2:$D$14,3,0)</f>
        <v>Abhishek Srivastava</v>
      </c>
      <c r="AA253" s="197"/>
      <c r="AB253" s="108"/>
      <c r="AC253" s="108"/>
    </row>
    <row r="254" spans="1:29" x14ac:dyDescent="0.25">
      <c r="A254" s="26">
        <v>45140.893009259256</v>
      </c>
      <c r="B254" s="61">
        <v>45140</v>
      </c>
      <c r="C254" s="125" t="s">
        <v>2323</v>
      </c>
      <c r="D254" s="125" t="s">
        <v>2395</v>
      </c>
      <c r="E254" s="28">
        <v>11</v>
      </c>
      <c r="F254" s="4" t="s">
        <v>33</v>
      </c>
      <c r="G254" s="28">
        <v>9625446093</v>
      </c>
      <c r="H254" s="256">
        <v>200</v>
      </c>
      <c r="I254" s="27" t="s">
        <v>34</v>
      </c>
      <c r="J254" s="27" t="s">
        <v>35</v>
      </c>
      <c r="K254" s="28">
        <v>500</v>
      </c>
      <c r="L254" s="112">
        <v>500</v>
      </c>
      <c r="M254" s="27"/>
      <c r="N254" s="27"/>
      <c r="O254" s="27" t="s">
        <v>29</v>
      </c>
      <c r="P254" s="104" t="s">
        <v>37</v>
      </c>
      <c r="Q254" s="104" t="s">
        <v>142</v>
      </c>
      <c r="R254" s="111">
        <v>6</v>
      </c>
      <c r="S254" s="27" t="s">
        <v>74</v>
      </c>
      <c r="T254" s="27"/>
      <c r="U254" s="27"/>
      <c r="V254" s="27"/>
      <c r="W254" s="27" t="s">
        <v>68</v>
      </c>
      <c r="X254" s="108" t="str">
        <f>VLOOKUP(W254,'[1]Region&amp;ASM'!$A$2:$B$14,2,0)</f>
        <v>Nitin Puri</v>
      </c>
      <c r="Y254" s="3" t="str">
        <f>VLOOKUP(X254,'[1]Region&amp;ASM'!$B$2:$E$14,2,0)</f>
        <v>NCR</v>
      </c>
      <c r="Z254" s="197" t="str">
        <f>VLOOKUP(X254,'[1]Region&amp;ASM'!$B$2:$D$14,3,0)</f>
        <v>Abhishek Srivastava</v>
      </c>
      <c r="AA254" s="197"/>
      <c r="AB254" s="108"/>
      <c r="AC254" s="108"/>
    </row>
    <row r="255" spans="1:29" x14ac:dyDescent="0.25">
      <c r="A255" s="26">
        <v>45140.844884259262</v>
      </c>
      <c r="B255" s="61">
        <v>45140</v>
      </c>
      <c r="C255" s="22" t="s">
        <v>2323</v>
      </c>
      <c r="D255" s="125" t="s">
        <v>2395</v>
      </c>
      <c r="E255" s="108"/>
      <c r="F255" s="27" t="s">
        <v>2335</v>
      </c>
      <c r="G255" s="28">
        <v>9489256610</v>
      </c>
      <c r="H255" s="256">
        <v>300</v>
      </c>
      <c r="I255" s="27" t="s">
        <v>148</v>
      </c>
      <c r="J255" s="108"/>
      <c r="K255" s="108"/>
      <c r="L255" s="112">
        <v>100</v>
      </c>
      <c r="M255" s="27" t="s">
        <v>1834</v>
      </c>
      <c r="N255" s="27" t="s">
        <v>231</v>
      </c>
      <c r="O255" s="108"/>
      <c r="P255" s="113" t="s">
        <v>2336</v>
      </c>
      <c r="Q255" s="104" t="s">
        <v>177</v>
      </c>
      <c r="R255" s="111">
        <v>35</v>
      </c>
      <c r="S255" s="28">
        <v>1000</v>
      </c>
      <c r="T255" s="108"/>
      <c r="U255" s="28">
        <v>75</v>
      </c>
      <c r="V255" s="108"/>
      <c r="W255" s="108"/>
      <c r="X255" s="4" t="s">
        <v>1846</v>
      </c>
      <c r="Y255" s="3" t="str">
        <f>VLOOKUP(X255,'[1]Region&amp;ASM'!$B$2:$E$14,2,0)</f>
        <v>NCR</v>
      </c>
      <c r="Z255" s="197" t="str">
        <f>VLOOKUP(X255,'[1]Region&amp;ASM'!$B$2:$D$14,3,0)</f>
        <v>Abhishek Srivastava</v>
      </c>
      <c r="AA255" s="28">
        <v>46</v>
      </c>
      <c r="AB255" s="27" t="s">
        <v>29</v>
      </c>
      <c r="AC255" s="27" t="s">
        <v>29</v>
      </c>
    </row>
    <row r="256" spans="1:29" x14ac:dyDescent="0.25">
      <c r="A256" s="26">
        <v>45140.846145833333</v>
      </c>
      <c r="B256" s="61">
        <v>45140</v>
      </c>
      <c r="C256" s="22" t="s">
        <v>2323</v>
      </c>
      <c r="D256" s="125" t="s">
        <v>2395</v>
      </c>
      <c r="E256" s="108"/>
      <c r="F256" s="27" t="s">
        <v>2337</v>
      </c>
      <c r="G256" s="28">
        <v>9889356610</v>
      </c>
      <c r="H256" s="256">
        <v>400</v>
      </c>
      <c r="I256" s="27" t="s">
        <v>2288</v>
      </c>
      <c r="J256" s="108"/>
      <c r="K256" s="108"/>
      <c r="L256" s="112">
        <v>100</v>
      </c>
      <c r="M256" s="27" t="s">
        <v>1834</v>
      </c>
      <c r="N256" s="27" t="s">
        <v>231</v>
      </c>
      <c r="O256" s="108"/>
      <c r="P256" s="113" t="s">
        <v>2338</v>
      </c>
      <c r="Q256" s="113" t="s">
        <v>2339</v>
      </c>
      <c r="R256" s="111">
        <v>38</v>
      </c>
      <c r="S256" s="28">
        <v>1000</v>
      </c>
      <c r="T256" s="108"/>
      <c r="U256" s="28">
        <v>75</v>
      </c>
      <c r="V256" s="108"/>
      <c r="W256" s="108"/>
      <c r="X256" s="4" t="s">
        <v>1846</v>
      </c>
      <c r="Y256" s="3" t="str">
        <f>VLOOKUP(X256,'[1]Region&amp;ASM'!$B$2:$E$14,2,0)</f>
        <v>NCR</v>
      </c>
      <c r="Z256" s="197" t="str">
        <f>VLOOKUP(X256,'[1]Region&amp;ASM'!$B$2:$D$14,3,0)</f>
        <v>Abhishek Srivastava</v>
      </c>
      <c r="AA256" s="28">
        <v>46</v>
      </c>
      <c r="AB256" s="27" t="s">
        <v>29</v>
      </c>
      <c r="AC256" s="27" t="s">
        <v>29</v>
      </c>
    </row>
    <row r="257" spans="1:29" x14ac:dyDescent="0.25">
      <c r="A257" s="26">
        <v>45140.847291666665</v>
      </c>
      <c r="B257" s="61">
        <v>45140</v>
      </c>
      <c r="C257" s="22" t="s">
        <v>2323</v>
      </c>
      <c r="D257" s="125" t="s">
        <v>2395</v>
      </c>
      <c r="E257" s="108"/>
      <c r="F257" s="27" t="s">
        <v>2340</v>
      </c>
      <c r="G257" s="28">
        <v>9859567810</v>
      </c>
      <c r="H257" s="256">
        <v>200</v>
      </c>
      <c r="I257" s="27" t="s">
        <v>2341</v>
      </c>
      <c r="J257" s="108"/>
      <c r="K257" s="108"/>
      <c r="L257" s="112">
        <v>100</v>
      </c>
      <c r="M257" s="27" t="s">
        <v>2344</v>
      </c>
      <c r="N257" s="27" t="s">
        <v>231</v>
      </c>
      <c r="O257" s="108"/>
      <c r="P257" s="113" t="s">
        <v>2342</v>
      </c>
      <c r="Q257" s="113" t="s">
        <v>2343</v>
      </c>
      <c r="R257" s="111">
        <v>34</v>
      </c>
      <c r="S257" s="28">
        <v>1000</v>
      </c>
      <c r="T257" s="108"/>
      <c r="U257" s="28">
        <v>75</v>
      </c>
      <c r="V257" s="108"/>
      <c r="W257" s="108"/>
      <c r="X257" s="4" t="s">
        <v>1846</v>
      </c>
      <c r="Y257" s="3" t="str">
        <f>VLOOKUP(X257,'[1]Region&amp;ASM'!$B$2:$E$14,2,0)</f>
        <v>NCR</v>
      </c>
      <c r="Z257" s="197" t="str">
        <f>VLOOKUP(X257,'[1]Region&amp;ASM'!$B$2:$D$14,3,0)</f>
        <v>Abhishek Srivastava</v>
      </c>
      <c r="AA257" s="28">
        <v>46</v>
      </c>
      <c r="AB257" s="27" t="s">
        <v>29</v>
      </c>
      <c r="AC257" s="27" t="s">
        <v>2345</v>
      </c>
    </row>
    <row r="258" spans="1:29" x14ac:dyDescent="0.25">
      <c r="A258" s="26">
        <v>45140.847557870373</v>
      </c>
      <c r="B258" s="61">
        <v>45140</v>
      </c>
      <c r="C258" s="22" t="s">
        <v>2323</v>
      </c>
      <c r="D258" s="125" t="s">
        <v>2395</v>
      </c>
      <c r="E258" s="108"/>
      <c r="F258" s="27" t="s">
        <v>2318</v>
      </c>
      <c r="G258" s="27"/>
      <c r="H258" s="256">
        <v>200</v>
      </c>
      <c r="I258" s="27" t="s">
        <v>72</v>
      </c>
      <c r="J258" s="108"/>
      <c r="K258" s="108"/>
      <c r="L258" s="112">
        <v>100</v>
      </c>
      <c r="M258" s="27" t="s">
        <v>1903</v>
      </c>
      <c r="N258" s="27" t="s">
        <v>1903</v>
      </c>
      <c r="O258" s="108"/>
      <c r="P258" s="104" t="s">
        <v>73</v>
      </c>
      <c r="Q258" s="113" t="s">
        <v>74</v>
      </c>
      <c r="R258" s="111">
        <v>30</v>
      </c>
      <c r="S258" s="27" t="s">
        <v>2267</v>
      </c>
      <c r="T258" s="108"/>
      <c r="U258" s="28">
        <v>38</v>
      </c>
      <c r="V258" s="108"/>
      <c r="W258" s="108"/>
      <c r="X258" s="197" t="s">
        <v>310</v>
      </c>
      <c r="Y258" s="3" t="str">
        <f>VLOOKUP(X258,'[1]Region&amp;ASM'!$B$2:$E$14,2,0)</f>
        <v>NCR</v>
      </c>
      <c r="Z258" s="197" t="str">
        <f>VLOOKUP(X258,'[1]Region&amp;ASM'!$B$2:$D$14,3,0)</f>
        <v>Abhishek Srivastava</v>
      </c>
      <c r="AA258" s="28">
        <v>11</v>
      </c>
      <c r="AB258" s="27"/>
      <c r="AC258" s="27"/>
    </row>
    <row r="259" spans="1:29" x14ac:dyDescent="0.25">
      <c r="A259" s="26">
        <v>45140.84847222222</v>
      </c>
      <c r="B259" s="61">
        <v>45140</v>
      </c>
      <c r="C259" s="22" t="s">
        <v>2323</v>
      </c>
      <c r="D259" s="125" t="s">
        <v>2395</v>
      </c>
      <c r="E259" s="108"/>
      <c r="F259" s="27" t="s">
        <v>2346</v>
      </c>
      <c r="G259" s="28">
        <v>8983142373</v>
      </c>
      <c r="H259" s="256">
        <v>300</v>
      </c>
      <c r="I259" s="27" t="s">
        <v>2347</v>
      </c>
      <c r="J259" s="108"/>
      <c r="K259" s="108"/>
      <c r="L259" s="112">
        <v>100</v>
      </c>
      <c r="M259" s="27" t="s">
        <v>1834</v>
      </c>
      <c r="N259" s="27" t="s">
        <v>231</v>
      </c>
      <c r="O259" s="108"/>
      <c r="P259" s="68" t="s">
        <v>139</v>
      </c>
      <c r="Q259" s="113" t="s">
        <v>2348</v>
      </c>
      <c r="R259" s="111">
        <v>46</v>
      </c>
      <c r="S259" s="28">
        <v>1000</v>
      </c>
      <c r="T259" s="108"/>
      <c r="U259" s="28">
        <v>75</v>
      </c>
      <c r="V259" s="108"/>
      <c r="W259" s="108"/>
      <c r="X259" s="4" t="s">
        <v>1846</v>
      </c>
      <c r="Y259" s="3" t="str">
        <f>VLOOKUP(X259,'[1]Region&amp;ASM'!$B$2:$E$14,2,0)</f>
        <v>NCR</v>
      </c>
      <c r="Z259" s="197" t="str">
        <f>VLOOKUP(X259,'[1]Region&amp;ASM'!$B$2:$D$14,3,0)</f>
        <v>Abhishek Srivastava</v>
      </c>
      <c r="AA259" s="28">
        <v>46</v>
      </c>
      <c r="AB259" s="27" t="s">
        <v>29</v>
      </c>
      <c r="AC259" s="27" t="s">
        <v>2349</v>
      </c>
    </row>
    <row r="260" spans="1:29" x14ac:dyDescent="0.25">
      <c r="A260" s="26">
        <v>45140.848749999997</v>
      </c>
      <c r="B260" s="61">
        <v>45140</v>
      </c>
      <c r="C260" s="22" t="s">
        <v>2323</v>
      </c>
      <c r="D260" s="125" t="s">
        <v>2395</v>
      </c>
      <c r="E260" s="108"/>
      <c r="F260" s="27" t="s">
        <v>2318</v>
      </c>
      <c r="G260" s="27"/>
      <c r="H260" s="256">
        <v>200</v>
      </c>
      <c r="I260" s="27" t="s">
        <v>152</v>
      </c>
      <c r="J260" s="108"/>
      <c r="K260" s="108"/>
      <c r="L260" s="112">
        <v>100</v>
      </c>
      <c r="M260" s="27" t="s">
        <v>1903</v>
      </c>
      <c r="N260" s="27" t="s">
        <v>231</v>
      </c>
      <c r="O260" s="108"/>
      <c r="P260" s="104" t="s">
        <v>73</v>
      </c>
      <c r="Q260" s="68" t="s">
        <v>260</v>
      </c>
      <c r="R260" s="111">
        <v>24</v>
      </c>
      <c r="S260" s="28">
        <v>1000</v>
      </c>
      <c r="T260" s="108"/>
      <c r="U260" s="28">
        <v>38</v>
      </c>
      <c r="V260" s="108"/>
      <c r="W260" s="108"/>
      <c r="X260" s="197" t="s">
        <v>310</v>
      </c>
      <c r="Y260" s="3" t="str">
        <f>VLOOKUP(X260,'[1]Region&amp;ASM'!$B$2:$E$14,2,0)</f>
        <v>NCR</v>
      </c>
      <c r="Z260" s="197" t="str">
        <f>VLOOKUP(X260,'[1]Region&amp;ASM'!$B$2:$D$14,3,0)</f>
        <v>Abhishek Srivastava</v>
      </c>
      <c r="AA260" s="28">
        <v>12</v>
      </c>
      <c r="AB260" s="27"/>
      <c r="AC260" s="27"/>
    </row>
    <row r="261" spans="1:29" x14ac:dyDescent="0.25">
      <c r="A261" s="26">
        <v>45140.901944444442</v>
      </c>
      <c r="B261" s="61">
        <v>45140</v>
      </c>
      <c r="C261" s="22" t="s">
        <v>2323</v>
      </c>
      <c r="D261" s="125" t="s">
        <v>2395</v>
      </c>
      <c r="E261" s="108"/>
      <c r="F261" s="4" t="s">
        <v>33</v>
      </c>
      <c r="G261" s="28">
        <v>9625446093</v>
      </c>
      <c r="H261" s="256">
        <v>350</v>
      </c>
      <c r="I261" s="27" t="s">
        <v>35</v>
      </c>
      <c r="J261" s="108"/>
      <c r="K261" s="108"/>
      <c r="L261" s="112">
        <v>300</v>
      </c>
      <c r="M261" s="27" t="s">
        <v>74</v>
      </c>
      <c r="N261" s="27" t="s">
        <v>2350</v>
      </c>
      <c r="O261" s="108"/>
      <c r="P261" s="104" t="s">
        <v>37</v>
      </c>
      <c r="Q261" s="113" t="s">
        <v>2350</v>
      </c>
      <c r="R261" s="111">
        <v>72</v>
      </c>
      <c r="S261" s="28">
        <v>2600</v>
      </c>
      <c r="T261" s="108"/>
      <c r="U261" s="28">
        <v>11</v>
      </c>
      <c r="V261" s="108"/>
      <c r="W261" s="108"/>
      <c r="X261" s="4" t="s">
        <v>196</v>
      </c>
      <c r="Y261" s="3" t="str">
        <f>VLOOKUP(X261,'[1]Region&amp;ASM'!$B$2:$E$14,2,0)</f>
        <v>NCR</v>
      </c>
      <c r="Z261" s="197" t="str">
        <f>VLOOKUP(X261,'[1]Region&amp;ASM'!$B$2:$D$14,3,0)</f>
        <v>Abhishek Srivastava</v>
      </c>
      <c r="AA261" s="28">
        <v>60</v>
      </c>
      <c r="AB261" s="27" t="s">
        <v>36</v>
      </c>
      <c r="AC261" s="27"/>
    </row>
    <row r="262" spans="1:29" x14ac:dyDescent="0.25">
      <c r="A262" s="26">
        <v>45141.329467592594</v>
      </c>
      <c r="B262" s="61">
        <v>45140</v>
      </c>
      <c r="C262" s="22" t="s">
        <v>2323</v>
      </c>
      <c r="D262" s="125" t="s">
        <v>2395</v>
      </c>
      <c r="E262" s="108"/>
      <c r="F262" s="27" t="s">
        <v>575</v>
      </c>
      <c r="G262" s="28">
        <v>9560599239</v>
      </c>
      <c r="H262" s="256">
        <v>1200</v>
      </c>
      <c r="I262" s="27" t="s">
        <v>161</v>
      </c>
      <c r="J262" s="108"/>
      <c r="K262" s="108"/>
      <c r="L262" s="112">
        <v>100</v>
      </c>
      <c r="M262" s="27" t="s">
        <v>140</v>
      </c>
      <c r="N262" s="27" t="s">
        <v>140</v>
      </c>
      <c r="O262" s="108"/>
      <c r="P262" s="104" t="s">
        <v>45</v>
      </c>
      <c r="Q262" s="113" t="s">
        <v>2351</v>
      </c>
      <c r="R262" s="111">
        <v>26</v>
      </c>
      <c r="S262" s="28">
        <v>1100</v>
      </c>
      <c r="T262" s="108"/>
      <c r="U262" s="28">
        <v>16</v>
      </c>
      <c r="V262" s="108"/>
      <c r="W262" s="108"/>
      <c r="X262" s="4" t="s">
        <v>50</v>
      </c>
      <c r="Y262" s="3" t="str">
        <f>VLOOKUP(X262,'[1]Region&amp;ASM'!$B$2:$E$14,2,0)</f>
        <v>NCR</v>
      </c>
      <c r="Z262" s="197" t="str">
        <f>VLOOKUP(X262,'[1]Region&amp;ASM'!$B$2:$D$14,3,0)</f>
        <v>Abhishek Srivastava</v>
      </c>
      <c r="AA262" s="28">
        <v>31</v>
      </c>
      <c r="AB262" s="27" t="s">
        <v>36</v>
      </c>
      <c r="AC262" s="27"/>
    </row>
    <row r="263" spans="1:29" x14ac:dyDescent="0.25">
      <c r="A263" s="26">
        <v>45141.89135416667</v>
      </c>
      <c r="B263" s="61">
        <v>45141</v>
      </c>
      <c r="C263" s="22" t="s">
        <v>2323</v>
      </c>
      <c r="D263" s="125" t="s">
        <v>2395</v>
      </c>
      <c r="E263" s="108"/>
      <c r="F263" s="27" t="s">
        <v>2377</v>
      </c>
      <c r="G263" s="27"/>
      <c r="H263" s="256">
        <v>1900</v>
      </c>
      <c r="I263" s="27" t="s">
        <v>1866</v>
      </c>
      <c r="J263" s="108"/>
      <c r="K263" s="108"/>
      <c r="L263" s="112">
        <v>200</v>
      </c>
      <c r="M263" s="27" t="s">
        <v>252</v>
      </c>
      <c r="N263" s="27" t="s">
        <v>2378</v>
      </c>
      <c r="O263" s="108"/>
      <c r="P263" s="113" t="s">
        <v>1906</v>
      </c>
      <c r="Q263" s="68" t="s">
        <v>1907</v>
      </c>
      <c r="R263" s="111">
        <v>70</v>
      </c>
      <c r="S263" s="28">
        <v>1800</v>
      </c>
      <c r="T263" s="108"/>
      <c r="U263" s="28">
        <v>82</v>
      </c>
      <c r="V263" s="108"/>
      <c r="W263" s="108"/>
      <c r="X263" s="23" t="s">
        <v>253</v>
      </c>
      <c r="Y263" s="3" t="str">
        <f>VLOOKUP(X263,'[1]Region&amp;ASM'!$B$2:$E$14,2,0)</f>
        <v>Kanpur</v>
      </c>
      <c r="Z263" s="197" t="str">
        <f>VLOOKUP(X263,'[1]Region&amp;ASM'!$B$2:$D$14,3,0)</f>
        <v>Rahul Rai</v>
      </c>
      <c r="AA263" s="28">
        <v>34</v>
      </c>
      <c r="AB263" s="27" t="s">
        <v>29</v>
      </c>
      <c r="AC263" s="27" t="s">
        <v>2379</v>
      </c>
    </row>
    <row r="264" spans="1:29" x14ac:dyDescent="0.25">
      <c r="A264" s="26">
        <v>45142.272916666669</v>
      </c>
      <c r="B264" s="61">
        <v>45141</v>
      </c>
      <c r="C264" s="22" t="s">
        <v>2323</v>
      </c>
      <c r="D264" s="125" t="s">
        <v>2395</v>
      </c>
      <c r="E264" s="108"/>
      <c r="F264" s="27" t="s">
        <v>57</v>
      </c>
      <c r="G264" s="27"/>
      <c r="H264" s="256">
        <v>400</v>
      </c>
      <c r="I264" s="27" t="s">
        <v>166</v>
      </c>
      <c r="J264" s="108"/>
      <c r="K264" s="108"/>
      <c r="L264" s="112">
        <v>100</v>
      </c>
      <c r="M264" s="27" t="s">
        <v>1903</v>
      </c>
      <c r="N264" s="27" t="s">
        <v>1903</v>
      </c>
      <c r="O264" s="108"/>
      <c r="P264" s="113" t="s">
        <v>2300</v>
      </c>
      <c r="Q264" s="113" t="s">
        <v>74</v>
      </c>
      <c r="R264" s="111">
        <v>25</v>
      </c>
      <c r="S264" s="28">
        <v>900</v>
      </c>
      <c r="T264" s="108"/>
      <c r="U264" s="28">
        <v>38</v>
      </c>
      <c r="V264" s="108"/>
      <c r="W264" s="108"/>
      <c r="X264" s="197" t="s">
        <v>310</v>
      </c>
      <c r="Y264" s="3" t="str">
        <f>VLOOKUP(X264,'[1]Region&amp;ASM'!$B$2:$E$14,2,0)</f>
        <v>NCR</v>
      </c>
      <c r="Z264" s="197" t="str">
        <f>VLOOKUP(X264,'[1]Region&amp;ASM'!$B$2:$D$14,3,0)</f>
        <v>Abhishek Srivastava</v>
      </c>
      <c r="AA264" s="28">
        <v>12</v>
      </c>
      <c r="AB264" s="27" t="s">
        <v>36</v>
      </c>
      <c r="AC264" s="27"/>
    </row>
    <row r="265" spans="1:29" x14ac:dyDescent="0.25">
      <c r="A265" s="26">
        <v>45142.413483796299</v>
      </c>
      <c r="B265" s="61">
        <v>45141</v>
      </c>
      <c r="C265" s="22" t="s">
        <v>2323</v>
      </c>
      <c r="D265" s="125" t="s">
        <v>2395</v>
      </c>
      <c r="E265" s="108"/>
      <c r="F265" s="27" t="s">
        <v>575</v>
      </c>
      <c r="G265" s="28">
        <v>9560599239</v>
      </c>
      <c r="H265" s="256">
        <v>600</v>
      </c>
      <c r="I265" s="27" t="s">
        <v>161</v>
      </c>
      <c r="J265" s="108"/>
      <c r="K265" s="108"/>
      <c r="L265" s="112">
        <v>200</v>
      </c>
      <c r="M265" s="27" t="s">
        <v>140</v>
      </c>
      <c r="N265" s="27" t="s">
        <v>140</v>
      </c>
      <c r="O265" s="108"/>
      <c r="P265" s="104" t="s">
        <v>45</v>
      </c>
      <c r="Q265" s="113" t="s">
        <v>2380</v>
      </c>
      <c r="R265" s="111">
        <v>48</v>
      </c>
      <c r="S265" s="28">
        <v>2100</v>
      </c>
      <c r="T265" s="108"/>
      <c r="U265" s="28">
        <v>16</v>
      </c>
      <c r="V265" s="108"/>
      <c r="W265" s="108"/>
      <c r="X265" s="4" t="s">
        <v>50</v>
      </c>
      <c r="Y265" s="3" t="str">
        <f>VLOOKUP(X265,'[1]Region&amp;ASM'!$B$2:$E$14,2,0)</f>
        <v>NCR</v>
      </c>
      <c r="Z265" s="197" t="str">
        <f>VLOOKUP(X265,'[1]Region&amp;ASM'!$B$2:$D$14,3,0)</f>
        <v>Abhishek Srivastava</v>
      </c>
      <c r="AA265" s="28">
        <v>31</v>
      </c>
      <c r="AB265" s="27" t="s">
        <v>36</v>
      </c>
      <c r="AC265" s="27"/>
    </row>
    <row r="266" spans="1:29" x14ac:dyDescent="0.25">
      <c r="A266" s="26">
        <v>45142.430555555555</v>
      </c>
      <c r="B266" s="61">
        <v>45141</v>
      </c>
      <c r="C266" s="22" t="s">
        <v>2323</v>
      </c>
      <c r="D266" s="125" t="s">
        <v>2395</v>
      </c>
      <c r="E266" s="108"/>
      <c r="F266" s="27" t="s">
        <v>2381</v>
      </c>
      <c r="G266" s="28">
        <v>9472956710</v>
      </c>
      <c r="H266" s="256">
        <v>250</v>
      </c>
      <c r="I266" s="27" t="s">
        <v>27</v>
      </c>
      <c r="J266" s="108"/>
      <c r="K266" s="108"/>
      <c r="L266" s="112">
        <v>400</v>
      </c>
      <c r="M266" s="27" t="s">
        <v>231</v>
      </c>
      <c r="N266" s="27" t="s">
        <v>314</v>
      </c>
      <c r="O266" s="108"/>
      <c r="P266" s="113" t="s">
        <v>2382</v>
      </c>
      <c r="Q266" s="113" t="s">
        <v>2383</v>
      </c>
      <c r="R266" s="111">
        <v>104</v>
      </c>
      <c r="S266" s="28">
        <v>6000</v>
      </c>
      <c r="T266" s="108"/>
      <c r="U266" s="28">
        <v>75</v>
      </c>
      <c r="V266" s="108"/>
      <c r="W266" s="108"/>
      <c r="X266" s="4" t="s">
        <v>1846</v>
      </c>
      <c r="Y266" s="3" t="str">
        <f>VLOOKUP(X266,'[1]Region&amp;ASM'!$B$2:$E$14,2,0)</f>
        <v>NCR</v>
      </c>
      <c r="Z266" s="197" t="str">
        <f>VLOOKUP(X266,'[1]Region&amp;ASM'!$B$2:$D$14,3,0)</f>
        <v>Abhishek Srivastava</v>
      </c>
      <c r="AA266" s="28">
        <v>46</v>
      </c>
      <c r="AB266" s="27" t="s">
        <v>29</v>
      </c>
      <c r="AC266" s="27" t="s">
        <v>29</v>
      </c>
    </row>
    <row r="267" spans="1:29" x14ac:dyDescent="0.25">
      <c r="A267" s="26">
        <v>45142.269560185188</v>
      </c>
      <c r="B267" s="61">
        <v>45141</v>
      </c>
      <c r="C267" s="125" t="s">
        <v>2323</v>
      </c>
      <c r="D267" s="125" t="s">
        <v>2395</v>
      </c>
      <c r="E267" s="28">
        <v>38</v>
      </c>
      <c r="F267" s="27" t="s">
        <v>2318</v>
      </c>
      <c r="G267" s="27" t="s">
        <v>2267</v>
      </c>
      <c r="H267" s="256">
        <v>200</v>
      </c>
      <c r="I267" s="27" t="s">
        <v>2291</v>
      </c>
      <c r="J267" s="27" t="s">
        <v>96</v>
      </c>
      <c r="K267" s="27" t="s">
        <v>2267</v>
      </c>
      <c r="L267" s="112">
        <v>1000</v>
      </c>
      <c r="M267" s="27"/>
      <c r="N267" s="27"/>
      <c r="O267" s="27"/>
      <c r="P267" s="104" t="s">
        <v>73</v>
      </c>
      <c r="Q267" s="104" t="s">
        <v>177</v>
      </c>
      <c r="R267" s="111">
        <v>28</v>
      </c>
      <c r="S267" s="27" t="s">
        <v>97</v>
      </c>
      <c r="T267" s="27"/>
      <c r="U267" s="27"/>
      <c r="V267" s="27"/>
      <c r="W267" s="126" t="s">
        <v>32</v>
      </c>
      <c r="X267" s="108" t="str">
        <f>VLOOKUP(W267,'[1]Region&amp;ASM'!$A$2:$B$14,2,0)</f>
        <v>Avinish Kumar</v>
      </c>
      <c r="Y267" s="3" t="str">
        <f>VLOOKUP(X267,'[1]Region&amp;ASM'!$B$2:$E$14,2,0)</f>
        <v>NCR</v>
      </c>
      <c r="Z267" s="197" t="str">
        <f>VLOOKUP(X267,'[1]Region&amp;ASM'!$B$2:$D$14,3,0)</f>
        <v>Abhishek Srivastava</v>
      </c>
      <c r="AA267" s="108"/>
      <c r="AB267" s="108"/>
      <c r="AC267" s="108"/>
    </row>
    <row r="268" spans="1:29" x14ac:dyDescent="0.25">
      <c r="A268" s="26">
        <v>45142.270740740743</v>
      </c>
      <c r="B268" s="61">
        <v>45141</v>
      </c>
      <c r="C268" s="125" t="s">
        <v>2323</v>
      </c>
      <c r="D268" s="125" t="s">
        <v>2395</v>
      </c>
      <c r="E268" s="28">
        <v>38</v>
      </c>
      <c r="F268" s="27" t="s">
        <v>2318</v>
      </c>
      <c r="G268" s="27" t="s">
        <v>2180</v>
      </c>
      <c r="H268" s="256">
        <v>200</v>
      </c>
      <c r="I268" s="27" t="s">
        <v>379</v>
      </c>
      <c r="J268" s="27" t="s">
        <v>72</v>
      </c>
      <c r="K268" s="27" t="s">
        <v>2267</v>
      </c>
      <c r="L268" s="112">
        <v>600</v>
      </c>
      <c r="M268" s="27"/>
      <c r="N268" s="27"/>
      <c r="O268" s="27"/>
      <c r="P268" s="104" t="s">
        <v>73</v>
      </c>
      <c r="Q268" s="113" t="s">
        <v>74</v>
      </c>
      <c r="R268" s="111">
        <v>12</v>
      </c>
      <c r="S268" s="27" t="s">
        <v>74</v>
      </c>
      <c r="T268" s="27"/>
      <c r="U268" s="27"/>
      <c r="V268" s="27"/>
      <c r="W268" s="126" t="s">
        <v>32</v>
      </c>
      <c r="X268" s="108" t="str">
        <f>VLOOKUP(W268,'[1]Region&amp;ASM'!$A$2:$B$14,2,0)</f>
        <v>Avinish Kumar</v>
      </c>
      <c r="Y268" s="3" t="str">
        <f>VLOOKUP(X268,'[1]Region&amp;ASM'!$B$2:$E$14,2,0)</f>
        <v>NCR</v>
      </c>
      <c r="Z268" s="197" t="str">
        <f>VLOOKUP(X268,'[1]Region&amp;ASM'!$B$2:$D$14,3,0)</f>
        <v>Abhishek Srivastava</v>
      </c>
      <c r="AA268" s="108"/>
      <c r="AB268" s="108"/>
      <c r="AC268" s="108"/>
    </row>
    <row r="269" spans="1:29" ht="15.75" thickBot="1" x14ac:dyDescent="0.3">
      <c r="A269" s="26">
        <v>45142.271701388891</v>
      </c>
      <c r="B269" s="61">
        <v>45141</v>
      </c>
      <c r="C269" s="125" t="s">
        <v>2323</v>
      </c>
      <c r="D269" s="125" t="s">
        <v>2395</v>
      </c>
      <c r="E269" s="28">
        <v>38</v>
      </c>
      <c r="F269" s="27" t="s">
        <v>2318</v>
      </c>
      <c r="G269" s="27" t="s">
        <v>2267</v>
      </c>
      <c r="H269" s="256">
        <v>100</v>
      </c>
      <c r="I269" s="27" t="s">
        <v>379</v>
      </c>
      <c r="J269" s="27" t="s">
        <v>72</v>
      </c>
      <c r="K269" s="27" t="s">
        <v>2267</v>
      </c>
      <c r="L269" s="112">
        <v>600</v>
      </c>
      <c r="M269" s="27"/>
      <c r="N269" s="27"/>
      <c r="O269" s="27"/>
      <c r="P269" s="104" t="s">
        <v>73</v>
      </c>
      <c r="Q269" s="68" t="s">
        <v>187</v>
      </c>
      <c r="R269" s="111">
        <v>14</v>
      </c>
      <c r="S269" s="27" t="s">
        <v>231</v>
      </c>
      <c r="T269" s="27"/>
      <c r="U269" s="27"/>
      <c r="V269" s="27"/>
      <c r="W269" s="126" t="s">
        <v>32</v>
      </c>
      <c r="X269" s="108" t="str">
        <f>VLOOKUP(W269,'[1]Region&amp;ASM'!$A$2:$B$14,2,0)</f>
        <v>Avinish Kumar</v>
      </c>
      <c r="Y269" s="3" t="str">
        <f>VLOOKUP(X269,'[1]Region&amp;ASM'!$B$2:$E$14,2,0)</f>
        <v>NCR</v>
      </c>
      <c r="Z269" s="197" t="str">
        <f>VLOOKUP(X269,'[1]Region&amp;ASM'!$B$2:$D$14,3,0)</f>
        <v>Abhishek Srivastava</v>
      </c>
      <c r="AA269" s="108"/>
      <c r="AB269" s="108"/>
      <c r="AC269" s="108"/>
    </row>
    <row r="270" spans="1:29" ht="15.75" thickBot="1" x14ac:dyDescent="0.3">
      <c r="A270" s="33">
        <v>45142.806192129632</v>
      </c>
      <c r="B270" s="34">
        <v>45142</v>
      </c>
      <c r="C270" s="114" t="s">
        <v>2323</v>
      </c>
      <c r="D270" s="125" t="s">
        <v>2395</v>
      </c>
      <c r="E270" s="36">
        <v>38</v>
      </c>
      <c r="F270" s="35" t="s">
        <v>2318</v>
      </c>
      <c r="G270" s="35" t="s">
        <v>2267</v>
      </c>
      <c r="H270" s="258">
        <v>100</v>
      </c>
      <c r="I270" s="35" t="s">
        <v>379</v>
      </c>
      <c r="J270" s="35" t="s">
        <v>72</v>
      </c>
      <c r="K270" s="35" t="s">
        <v>2400</v>
      </c>
      <c r="L270" s="200">
        <v>1000</v>
      </c>
      <c r="M270" s="35"/>
      <c r="N270" s="35"/>
      <c r="O270" s="35"/>
      <c r="P270" s="104" t="s">
        <v>73</v>
      </c>
      <c r="Q270" s="104" t="s">
        <v>177</v>
      </c>
      <c r="R270" s="201">
        <v>28</v>
      </c>
      <c r="S270" s="35" t="s">
        <v>97</v>
      </c>
      <c r="T270" s="97"/>
      <c r="U270" s="35"/>
      <c r="V270" s="35"/>
      <c r="W270" s="128" t="s">
        <v>32</v>
      </c>
      <c r="X270" s="35" t="s">
        <v>1989</v>
      </c>
      <c r="Y270" s="3" t="s">
        <v>25</v>
      </c>
      <c r="Z270" s="3" t="str">
        <f>VLOOKUP(X270,'[1]Region&amp;ASM'!$B$2:$D$14,3,0)</f>
        <v>Abhishek Srivastava</v>
      </c>
      <c r="AA270" s="97"/>
      <c r="AB270" s="97"/>
      <c r="AC270" s="97"/>
    </row>
    <row r="271" spans="1:29" ht="15.75" thickBot="1" x14ac:dyDescent="0.3">
      <c r="A271" s="33">
        <v>45142.869444444441</v>
      </c>
      <c r="B271" s="34">
        <v>45142</v>
      </c>
      <c r="C271" s="114" t="s">
        <v>2323</v>
      </c>
      <c r="D271" s="125" t="s">
        <v>2395</v>
      </c>
      <c r="E271" s="36">
        <v>11</v>
      </c>
      <c r="F271" s="4" t="s">
        <v>33</v>
      </c>
      <c r="G271" s="36">
        <v>9988806709</v>
      </c>
      <c r="H271" s="258">
        <v>350</v>
      </c>
      <c r="I271" s="35" t="s">
        <v>2291</v>
      </c>
      <c r="J271" s="35" t="s">
        <v>2401</v>
      </c>
      <c r="K271" s="36">
        <v>0</v>
      </c>
      <c r="L271" s="200">
        <v>800</v>
      </c>
      <c r="M271" s="35"/>
      <c r="N271" s="35"/>
      <c r="O271" s="35" t="s">
        <v>29</v>
      </c>
      <c r="P271" s="202" t="s">
        <v>2402</v>
      </c>
      <c r="Q271" s="104" t="s">
        <v>2431</v>
      </c>
      <c r="R271" s="201">
        <v>22</v>
      </c>
      <c r="S271" s="35" t="s">
        <v>2403</v>
      </c>
      <c r="T271" s="97"/>
      <c r="U271" s="35"/>
      <c r="V271" s="35"/>
      <c r="W271" s="128" t="s">
        <v>2404</v>
      </c>
      <c r="X271" s="35" t="s">
        <v>1985</v>
      </c>
      <c r="Y271" s="3" t="s">
        <v>25</v>
      </c>
      <c r="Z271" s="3" t="str">
        <f>VLOOKUP(X271,'[1]Region&amp;ASM'!$B$2:$D$14,3,0)</f>
        <v>Abhishek Srivastava</v>
      </c>
      <c r="AA271" s="97"/>
      <c r="AB271" s="97"/>
      <c r="AC271" s="97"/>
    </row>
    <row r="272" spans="1:29" ht="15.75" thickBot="1" x14ac:dyDescent="0.3">
      <c r="A272" s="33">
        <v>45142.87128472222</v>
      </c>
      <c r="B272" s="34">
        <v>45142</v>
      </c>
      <c r="C272" s="114" t="s">
        <v>2323</v>
      </c>
      <c r="D272" s="125" t="s">
        <v>2395</v>
      </c>
      <c r="E272" s="36">
        <v>11</v>
      </c>
      <c r="F272" s="4" t="s">
        <v>33</v>
      </c>
      <c r="G272" s="36">
        <v>9988807909</v>
      </c>
      <c r="H272" s="258">
        <v>400</v>
      </c>
      <c r="I272" s="35" t="s">
        <v>2291</v>
      </c>
      <c r="J272" s="35" t="s">
        <v>2401</v>
      </c>
      <c r="K272" s="36">
        <v>0</v>
      </c>
      <c r="L272" s="200">
        <v>800</v>
      </c>
      <c r="M272" s="35"/>
      <c r="N272" s="35"/>
      <c r="O272" s="35" t="s">
        <v>29</v>
      </c>
      <c r="P272" s="104" t="s">
        <v>37</v>
      </c>
      <c r="Q272" s="202" t="s">
        <v>2405</v>
      </c>
      <c r="R272" s="201">
        <v>18</v>
      </c>
      <c r="S272" s="35" t="s">
        <v>2405</v>
      </c>
      <c r="T272" s="97"/>
      <c r="U272" s="35"/>
      <c r="V272" s="35"/>
      <c r="W272" s="128" t="s">
        <v>2404</v>
      </c>
      <c r="X272" s="35" t="s">
        <v>1985</v>
      </c>
      <c r="Y272" s="3" t="s">
        <v>25</v>
      </c>
      <c r="Z272" s="3" t="str">
        <f>VLOOKUP(X272,'[1]Region&amp;ASM'!$B$2:$D$14,3,0)</f>
        <v>Abhishek Srivastava</v>
      </c>
      <c r="AA272" s="97"/>
      <c r="AB272" s="97"/>
      <c r="AC272" s="97"/>
    </row>
    <row r="273" spans="1:29" ht="15.75" thickBot="1" x14ac:dyDescent="0.3">
      <c r="A273" s="33">
        <v>45142.807615740741</v>
      </c>
      <c r="B273" s="34">
        <v>45142</v>
      </c>
      <c r="C273" s="22" t="s">
        <v>2323</v>
      </c>
      <c r="D273" s="22" t="s">
        <v>2395</v>
      </c>
      <c r="E273" s="97"/>
      <c r="F273" s="35" t="s">
        <v>274</v>
      </c>
      <c r="G273" s="36">
        <v>8505803872</v>
      </c>
      <c r="H273" s="258">
        <v>500</v>
      </c>
      <c r="I273" s="35" t="s">
        <v>27</v>
      </c>
      <c r="J273" s="97"/>
      <c r="K273" s="97"/>
      <c r="L273" s="200">
        <v>500</v>
      </c>
      <c r="M273" s="35" t="s">
        <v>231</v>
      </c>
      <c r="N273" s="35" t="s">
        <v>296</v>
      </c>
      <c r="O273" s="97"/>
      <c r="P273" s="68" t="s">
        <v>280</v>
      </c>
      <c r="Q273" s="68" t="s">
        <v>2136</v>
      </c>
      <c r="R273" s="201">
        <v>105</v>
      </c>
      <c r="S273" s="36">
        <v>5000</v>
      </c>
      <c r="T273" s="97"/>
      <c r="U273" s="36">
        <v>75</v>
      </c>
      <c r="V273" s="97"/>
      <c r="W273" s="97"/>
      <c r="X273" s="4" t="s">
        <v>1846</v>
      </c>
      <c r="Y273" s="22" t="s">
        <v>25</v>
      </c>
      <c r="Z273" s="3" t="str">
        <f>VLOOKUP(X273,'[1]Region&amp;ASM'!$B$2:$D$14,3,0)</f>
        <v>Abhishek Srivastava</v>
      </c>
      <c r="AA273" s="36">
        <v>46</v>
      </c>
      <c r="AB273" s="35" t="s">
        <v>29</v>
      </c>
      <c r="AC273" s="35" t="s">
        <v>2406</v>
      </c>
    </row>
    <row r="274" spans="1:29" ht="15.75" thickBot="1" x14ac:dyDescent="0.3">
      <c r="A274" s="33">
        <v>45142.80846064815</v>
      </c>
      <c r="B274" s="34">
        <v>45142</v>
      </c>
      <c r="C274" s="22" t="s">
        <v>2323</v>
      </c>
      <c r="D274" s="22" t="s">
        <v>2395</v>
      </c>
      <c r="E274" s="97"/>
      <c r="F274" s="35" t="s">
        <v>57</v>
      </c>
      <c r="G274" s="35"/>
      <c r="H274" s="258">
        <v>300</v>
      </c>
      <c r="I274" s="35" t="s">
        <v>72</v>
      </c>
      <c r="J274" s="97"/>
      <c r="K274" s="97"/>
      <c r="L274" s="200">
        <v>50</v>
      </c>
      <c r="M274" s="35" t="s">
        <v>1903</v>
      </c>
      <c r="N274" s="35" t="s">
        <v>1903</v>
      </c>
      <c r="O274" s="97"/>
      <c r="P274" s="113" t="s">
        <v>2300</v>
      </c>
      <c r="Q274" s="202" t="s">
        <v>188</v>
      </c>
      <c r="R274" s="201">
        <v>15</v>
      </c>
      <c r="S274" s="36">
        <v>500</v>
      </c>
      <c r="T274" s="97"/>
      <c r="U274" s="36">
        <v>38</v>
      </c>
      <c r="V274" s="97"/>
      <c r="W274" s="97"/>
      <c r="X274" s="35" t="s">
        <v>1989</v>
      </c>
      <c r="Y274" s="22" t="s">
        <v>25</v>
      </c>
      <c r="Z274" s="3" t="str">
        <f>VLOOKUP(X274,'[1]Region&amp;ASM'!$B$2:$D$14,3,0)</f>
        <v>Abhishek Srivastava</v>
      </c>
      <c r="AA274" s="36">
        <v>11</v>
      </c>
      <c r="AB274" s="35" t="s">
        <v>36</v>
      </c>
      <c r="AC274" s="35"/>
    </row>
    <row r="275" spans="1:29" ht="15.75" thickBot="1" x14ac:dyDescent="0.3">
      <c r="A275" s="33">
        <v>45142.885879629626</v>
      </c>
      <c r="B275" s="34">
        <v>45142</v>
      </c>
      <c r="C275" s="22" t="s">
        <v>2323</v>
      </c>
      <c r="D275" s="22" t="s">
        <v>2395</v>
      </c>
      <c r="E275" s="97"/>
      <c r="F275" s="35" t="s">
        <v>2295</v>
      </c>
      <c r="G275" s="35"/>
      <c r="H275" s="258">
        <v>2000</v>
      </c>
      <c r="I275" s="35" t="s">
        <v>1992</v>
      </c>
      <c r="J275" s="97"/>
      <c r="K275" s="97"/>
      <c r="L275" s="200">
        <v>230</v>
      </c>
      <c r="M275" s="35" t="s">
        <v>252</v>
      </c>
      <c r="N275" s="35" t="s">
        <v>2407</v>
      </c>
      <c r="O275" s="97"/>
      <c r="P275" s="202" t="s">
        <v>2165</v>
      </c>
      <c r="Q275" s="202" t="s">
        <v>2407</v>
      </c>
      <c r="R275" s="201">
        <v>120</v>
      </c>
      <c r="S275" s="36">
        <v>2300</v>
      </c>
      <c r="T275" s="97"/>
      <c r="U275" s="36">
        <v>100</v>
      </c>
      <c r="V275" s="97"/>
      <c r="W275" s="97"/>
      <c r="X275" s="35" t="s">
        <v>253</v>
      </c>
      <c r="Y275" s="22" t="s">
        <v>25</v>
      </c>
      <c r="Z275" s="3" t="str">
        <f>VLOOKUP(X275,'[1]Region&amp;ASM'!$B$2:$D$14,3,0)</f>
        <v>Rahul Rai</v>
      </c>
      <c r="AA275" s="36">
        <v>26</v>
      </c>
      <c r="AB275" s="35" t="s">
        <v>36</v>
      </c>
      <c r="AC275" s="35"/>
    </row>
    <row r="276" spans="1:29" ht="15.75" thickBot="1" x14ac:dyDescent="0.3">
      <c r="A276" s="33">
        <v>45143.406886574077</v>
      </c>
      <c r="B276" s="34">
        <v>45142</v>
      </c>
      <c r="C276" s="22" t="s">
        <v>2323</v>
      </c>
      <c r="D276" s="22" t="s">
        <v>2395</v>
      </c>
      <c r="E276" s="97"/>
      <c r="F276" s="35" t="s">
        <v>575</v>
      </c>
      <c r="G276" s="36">
        <v>9560599239</v>
      </c>
      <c r="H276" s="258">
        <v>1600</v>
      </c>
      <c r="I276" s="35" t="s">
        <v>45</v>
      </c>
      <c r="J276" s="97"/>
      <c r="K276" s="97"/>
      <c r="L276" s="200">
        <v>250</v>
      </c>
      <c r="M276" s="35" t="s">
        <v>140</v>
      </c>
      <c r="N276" s="35" t="s">
        <v>140</v>
      </c>
      <c r="O276" s="97"/>
      <c r="P276" s="104" t="s">
        <v>45</v>
      </c>
      <c r="Q276" s="202" t="s">
        <v>281</v>
      </c>
      <c r="R276" s="201">
        <v>35</v>
      </c>
      <c r="S276" s="36">
        <v>2300</v>
      </c>
      <c r="T276" s="97"/>
      <c r="U276" s="36">
        <v>16</v>
      </c>
      <c r="V276" s="97"/>
      <c r="W276" s="97"/>
      <c r="X276" s="35" t="s">
        <v>50</v>
      </c>
      <c r="Y276" s="22" t="s">
        <v>25</v>
      </c>
      <c r="Z276" s="3" t="str">
        <f>VLOOKUP(X276,'[1]Region&amp;ASM'!$B$2:$D$14,3,0)</f>
        <v>Abhishek Srivastava</v>
      </c>
      <c r="AA276" s="36">
        <v>31</v>
      </c>
      <c r="AB276" s="35" t="s">
        <v>36</v>
      </c>
      <c r="AC276" s="35"/>
    </row>
    <row r="277" spans="1:29" ht="15.75" thickBot="1" x14ac:dyDescent="0.3">
      <c r="A277" s="33">
        <v>45143.481990740744</v>
      </c>
      <c r="B277" s="34">
        <v>45142</v>
      </c>
      <c r="C277" s="22" t="s">
        <v>2323</v>
      </c>
      <c r="D277" s="22" t="s">
        <v>2395</v>
      </c>
      <c r="E277" s="97"/>
      <c r="F277" s="4" t="s">
        <v>33</v>
      </c>
      <c r="G277" s="36">
        <v>7217655173</v>
      </c>
      <c r="H277" s="258">
        <v>450</v>
      </c>
      <c r="I277" s="35" t="s">
        <v>78</v>
      </c>
      <c r="J277" s="97"/>
      <c r="K277" s="97"/>
      <c r="L277" s="200">
        <v>300</v>
      </c>
      <c r="M277" s="35" t="s">
        <v>25</v>
      </c>
      <c r="N277" s="35" t="s">
        <v>2350</v>
      </c>
      <c r="O277" s="97"/>
      <c r="P277" s="104" t="s">
        <v>37</v>
      </c>
      <c r="Q277" s="202" t="s">
        <v>2350</v>
      </c>
      <c r="R277" s="201">
        <v>85</v>
      </c>
      <c r="S277" s="36">
        <v>2500</v>
      </c>
      <c r="T277" s="97"/>
      <c r="U277" s="36">
        <v>11</v>
      </c>
      <c r="V277" s="97"/>
      <c r="W277" s="97"/>
      <c r="X277" s="35" t="s">
        <v>1985</v>
      </c>
      <c r="Y277" s="22" t="s">
        <v>25</v>
      </c>
      <c r="Z277" s="3" t="str">
        <f>VLOOKUP(X277,'[1]Region&amp;ASM'!$B$2:$D$14,3,0)</f>
        <v>Abhishek Srivastava</v>
      </c>
      <c r="AA277" s="36">
        <v>81</v>
      </c>
      <c r="AB277" s="35" t="s">
        <v>36</v>
      </c>
      <c r="AC277" s="35"/>
    </row>
    <row r="278" spans="1:29" ht="15.75" thickBot="1" x14ac:dyDescent="0.3">
      <c r="A278" s="33">
        <v>45143.833472222221</v>
      </c>
      <c r="B278" s="34">
        <v>45143</v>
      </c>
      <c r="C278" s="22" t="s">
        <v>2323</v>
      </c>
      <c r="D278" s="22" t="s">
        <v>2395</v>
      </c>
      <c r="E278" s="97"/>
      <c r="F278" s="35" t="s">
        <v>274</v>
      </c>
      <c r="G278" s="36">
        <v>8505803872</v>
      </c>
      <c r="H278" s="258">
        <v>300</v>
      </c>
      <c r="I278" s="35" t="s">
        <v>27</v>
      </c>
      <c r="J278" s="97"/>
      <c r="K278" s="97"/>
      <c r="L278" s="200">
        <v>1200</v>
      </c>
      <c r="M278" s="35" t="s">
        <v>231</v>
      </c>
      <c r="N278" s="35" t="s">
        <v>1978</v>
      </c>
      <c r="O278" s="97"/>
      <c r="P278" s="202" t="s">
        <v>231</v>
      </c>
      <c r="Q278" s="202" t="s">
        <v>2408</v>
      </c>
      <c r="R278" s="201">
        <v>420</v>
      </c>
      <c r="S278" s="36">
        <v>12000</v>
      </c>
      <c r="T278" s="97"/>
      <c r="U278" s="36">
        <v>75</v>
      </c>
      <c r="V278" s="97"/>
      <c r="W278" s="97"/>
      <c r="X278" s="4" t="s">
        <v>1846</v>
      </c>
      <c r="Y278" s="22" t="str">
        <f>VLOOKUP(X278,'[1]Region&amp;ASM'!$B$2:$D$14,2,0)</f>
        <v>NCR</v>
      </c>
      <c r="Z278" s="3" t="str">
        <f>VLOOKUP(X278,'[1]Region&amp;ASM'!$B$2:$E$14,3,0)</f>
        <v>Abhishek Srivastava</v>
      </c>
      <c r="AA278" s="36">
        <v>46</v>
      </c>
      <c r="AB278" s="35" t="s">
        <v>29</v>
      </c>
      <c r="AC278" s="35" t="s">
        <v>29</v>
      </c>
    </row>
    <row r="279" spans="1:29" ht="15.75" thickBot="1" x14ac:dyDescent="0.3">
      <c r="A279" s="33">
        <v>45143.877418981479</v>
      </c>
      <c r="B279" s="34">
        <v>45143</v>
      </c>
      <c r="C279" s="22" t="s">
        <v>2323</v>
      </c>
      <c r="D279" s="22" t="s">
        <v>2395</v>
      </c>
      <c r="E279" s="97"/>
      <c r="F279" s="35" t="s">
        <v>155</v>
      </c>
      <c r="G279" s="36">
        <v>9911166425</v>
      </c>
      <c r="H279" s="258">
        <v>400</v>
      </c>
      <c r="I279" s="35" t="s">
        <v>84</v>
      </c>
      <c r="J279" s="97"/>
      <c r="K279" s="97"/>
      <c r="L279" s="200">
        <v>150</v>
      </c>
      <c r="M279" s="35" t="s">
        <v>74</v>
      </c>
      <c r="N279" s="35" t="s">
        <v>74</v>
      </c>
      <c r="O279" s="97"/>
      <c r="P279" s="104" t="s">
        <v>164</v>
      </c>
      <c r="Q279" s="202" t="s">
        <v>183</v>
      </c>
      <c r="R279" s="201">
        <v>15</v>
      </c>
      <c r="S279" s="36">
        <v>1200</v>
      </c>
      <c r="T279" s="97"/>
      <c r="U279" s="36">
        <v>43</v>
      </c>
      <c r="V279" s="97"/>
      <c r="W279" s="97"/>
      <c r="X279" s="35" t="s">
        <v>196</v>
      </c>
      <c r="Y279" s="22" t="str">
        <f>VLOOKUP(X279,'[1]Region&amp;ASM'!$B$2:$D$14,2,0)</f>
        <v>NCR</v>
      </c>
      <c r="Z279" s="3" t="str">
        <f>VLOOKUP(X279,'[1]Region&amp;ASM'!$B$2:$E$14,3,0)</f>
        <v>Abhishek Srivastava</v>
      </c>
      <c r="AA279" s="36">
        <v>60</v>
      </c>
      <c r="AB279" s="35" t="s">
        <v>36</v>
      </c>
      <c r="AC279" s="35"/>
    </row>
    <row r="280" spans="1:29" ht="15.75" thickBot="1" x14ac:dyDescent="0.3">
      <c r="A280" s="33">
        <v>45143.879293981481</v>
      </c>
      <c r="B280" s="34">
        <v>45143</v>
      </c>
      <c r="C280" s="22" t="s">
        <v>2323</v>
      </c>
      <c r="D280" s="22" t="s">
        <v>2395</v>
      </c>
      <c r="E280" s="97"/>
      <c r="F280" s="35" t="s">
        <v>155</v>
      </c>
      <c r="G280" s="36">
        <v>9911166425</v>
      </c>
      <c r="H280" s="258">
        <v>200</v>
      </c>
      <c r="I280" s="35" t="s">
        <v>84</v>
      </c>
      <c r="J280" s="97"/>
      <c r="K280" s="97"/>
      <c r="L280" s="200">
        <v>150</v>
      </c>
      <c r="M280" s="35" t="s">
        <v>74</v>
      </c>
      <c r="N280" s="35" t="s">
        <v>74</v>
      </c>
      <c r="O280" s="97"/>
      <c r="P280" s="104" t="s">
        <v>164</v>
      </c>
      <c r="Q280" s="104" t="s">
        <v>142</v>
      </c>
      <c r="R280" s="201">
        <v>15</v>
      </c>
      <c r="S280" s="36">
        <v>1500</v>
      </c>
      <c r="T280" s="97"/>
      <c r="U280" s="36">
        <v>43</v>
      </c>
      <c r="V280" s="97"/>
      <c r="W280" s="97"/>
      <c r="X280" s="35" t="s">
        <v>196</v>
      </c>
      <c r="Y280" s="22" t="str">
        <f>VLOOKUP(X280,'[1]Region&amp;ASM'!$B$2:$D$14,2,0)</f>
        <v>NCR</v>
      </c>
      <c r="Z280" s="3" t="str">
        <f>VLOOKUP(X280,'[1]Region&amp;ASM'!$B$2:$E$14,3,0)</f>
        <v>Abhishek Srivastava</v>
      </c>
      <c r="AA280" s="36">
        <v>60</v>
      </c>
      <c r="AB280" s="35" t="s">
        <v>36</v>
      </c>
      <c r="AC280" s="35"/>
    </row>
    <row r="281" spans="1:29" ht="15.75" thickBot="1" x14ac:dyDescent="0.3">
      <c r="A281" s="33">
        <v>45143.880243055559</v>
      </c>
      <c r="B281" s="34">
        <v>45143</v>
      </c>
      <c r="C281" s="22" t="s">
        <v>2323</v>
      </c>
      <c r="D281" s="22" t="s">
        <v>2395</v>
      </c>
      <c r="E281" s="97"/>
      <c r="F281" s="35" t="s">
        <v>2409</v>
      </c>
      <c r="G281" s="35"/>
      <c r="H281" s="258">
        <v>300</v>
      </c>
      <c r="I281" s="35" t="s">
        <v>1992</v>
      </c>
      <c r="J281" s="97"/>
      <c r="K281" s="97"/>
      <c r="L281" s="200">
        <v>215</v>
      </c>
      <c r="M281" s="35" t="s">
        <v>252</v>
      </c>
      <c r="N281" s="35" t="s">
        <v>2411</v>
      </c>
      <c r="O281" s="97"/>
      <c r="P281" s="202" t="s">
        <v>2410</v>
      </c>
      <c r="Q281" s="202" t="s">
        <v>2411</v>
      </c>
      <c r="R281" s="201">
        <v>89</v>
      </c>
      <c r="S281" s="36">
        <v>2150</v>
      </c>
      <c r="T281" s="97"/>
      <c r="U281" s="36">
        <v>99</v>
      </c>
      <c r="V281" s="97"/>
      <c r="W281" s="97"/>
      <c r="X281" s="23" t="s">
        <v>253</v>
      </c>
      <c r="Y281" s="22" t="str">
        <f>VLOOKUP(X281,'[1]Region&amp;ASM'!$B$2:$D$14,2,0)</f>
        <v>Kanpur</v>
      </c>
      <c r="Z281" s="3" t="str">
        <f>VLOOKUP(X281,'[1]Region&amp;ASM'!$B$2:$E$14,3,0)</f>
        <v>Rahul Rai</v>
      </c>
      <c r="AA281" s="36">
        <v>27</v>
      </c>
      <c r="AB281" s="35" t="s">
        <v>29</v>
      </c>
      <c r="AC281" s="35" t="s">
        <v>2379</v>
      </c>
    </row>
    <row r="282" spans="1:29" ht="15.75" thickBot="1" x14ac:dyDescent="0.3">
      <c r="A282" s="33">
        <v>45145.345000000001</v>
      </c>
      <c r="B282" s="34">
        <v>45143</v>
      </c>
      <c r="C282" s="22" t="s">
        <v>2323</v>
      </c>
      <c r="D282" s="22" t="s">
        <v>2395</v>
      </c>
      <c r="E282" s="97"/>
      <c r="F282" s="35" t="s">
        <v>277</v>
      </c>
      <c r="G282" s="36">
        <v>9162531613</v>
      </c>
      <c r="H282" s="258">
        <v>300</v>
      </c>
      <c r="I282" s="35" t="s">
        <v>2304</v>
      </c>
      <c r="J282" s="97"/>
      <c r="K282" s="97"/>
      <c r="L282" s="200">
        <v>200</v>
      </c>
      <c r="M282" s="35" t="s">
        <v>140</v>
      </c>
      <c r="N282" s="35" t="s">
        <v>140</v>
      </c>
      <c r="O282" s="97"/>
      <c r="P282" s="104" t="s">
        <v>45</v>
      </c>
      <c r="Q282" s="202" t="s">
        <v>2412</v>
      </c>
      <c r="R282" s="201">
        <v>27</v>
      </c>
      <c r="S282" s="36">
        <v>2000</v>
      </c>
      <c r="T282" s="97"/>
      <c r="U282" s="36">
        <v>18</v>
      </c>
      <c r="V282" s="97"/>
      <c r="W282" s="97"/>
      <c r="X282" s="35" t="s">
        <v>50</v>
      </c>
      <c r="Y282" s="22" t="str">
        <f>VLOOKUP(X282,'[1]Region&amp;ASM'!$B$2:$D$14,2,0)</f>
        <v>NCR</v>
      </c>
      <c r="Z282" s="3" t="str">
        <f>VLOOKUP(X282,'[1]Region&amp;ASM'!$B$2:$E$14,3,0)</f>
        <v>Abhishek Srivastava</v>
      </c>
      <c r="AA282" s="36">
        <v>31</v>
      </c>
      <c r="AB282" s="35" t="s">
        <v>36</v>
      </c>
      <c r="AC282" s="35"/>
    </row>
    <row r="283" spans="1:29" ht="15.75" thickBot="1" x14ac:dyDescent="0.3">
      <c r="A283" s="33">
        <v>45143.872210648151</v>
      </c>
      <c r="B283" s="34">
        <v>45143</v>
      </c>
      <c r="C283" s="114" t="s">
        <v>2323</v>
      </c>
      <c r="D283" s="125" t="s">
        <v>2395</v>
      </c>
      <c r="E283" s="36">
        <v>11</v>
      </c>
      <c r="F283" s="4" t="s">
        <v>33</v>
      </c>
      <c r="G283" s="36">
        <v>9625446093</v>
      </c>
      <c r="H283" s="258">
        <v>450</v>
      </c>
      <c r="I283" s="35" t="s">
        <v>34</v>
      </c>
      <c r="J283" s="35" t="s">
        <v>35</v>
      </c>
      <c r="K283" s="36">
        <v>700</v>
      </c>
      <c r="L283" s="200">
        <v>700</v>
      </c>
      <c r="M283" s="35"/>
      <c r="N283" s="35"/>
      <c r="O283" s="35" t="s">
        <v>29</v>
      </c>
      <c r="P283" s="202" t="s">
        <v>2413</v>
      </c>
      <c r="Q283" s="104" t="s">
        <v>2431</v>
      </c>
      <c r="R283" s="201">
        <v>13</v>
      </c>
      <c r="S283" s="35" t="s">
        <v>66</v>
      </c>
      <c r="T283" s="35"/>
      <c r="U283" s="35"/>
      <c r="V283" s="35"/>
      <c r="W283" s="35" t="s">
        <v>39</v>
      </c>
      <c r="X283" s="97" t="s">
        <v>1985</v>
      </c>
      <c r="Y283" s="3" t="s">
        <v>25</v>
      </c>
      <c r="Z283" s="3" t="str">
        <f>VLOOKUP(X283,'[1]Region&amp;ASM'!$B$2:$D$14,3,0)</f>
        <v>Abhishek Srivastava</v>
      </c>
      <c r="AA283" s="97"/>
      <c r="AB283" s="97"/>
      <c r="AC283" s="97"/>
    </row>
    <row r="284" spans="1:29" ht="15.75" thickBot="1" x14ac:dyDescent="0.3">
      <c r="A284" s="33">
        <v>45143.873113425929</v>
      </c>
      <c r="B284" s="34">
        <v>45143</v>
      </c>
      <c r="C284" s="114" t="s">
        <v>2323</v>
      </c>
      <c r="D284" s="125" t="s">
        <v>2395</v>
      </c>
      <c r="E284" s="36">
        <v>11</v>
      </c>
      <c r="F284" s="4" t="s">
        <v>33</v>
      </c>
      <c r="G284" s="36">
        <v>9625446093</v>
      </c>
      <c r="H284" s="258">
        <v>500</v>
      </c>
      <c r="I284" s="35" t="s">
        <v>34</v>
      </c>
      <c r="J284" s="35" t="s">
        <v>35</v>
      </c>
      <c r="K284" s="36">
        <v>700</v>
      </c>
      <c r="L284" s="200">
        <v>700</v>
      </c>
      <c r="M284" s="35"/>
      <c r="N284" s="35"/>
      <c r="O284" s="35" t="s">
        <v>29</v>
      </c>
      <c r="P284" s="104" t="s">
        <v>37</v>
      </c>
      <c r="Q284" s="104" t="s">
        <v>2431</v>
      </c>
      <c r="R284" s="201">
        <v>14</v>
      </c>
      <c r="S284" s="35" t="s">
        <v>66</v>
      </c>
      <c r="T284" s="35"/>
      <c r="U284" s="35"/>
      <c r="V284" s="35"/>
      <c r="W284" s="35" t="s">
        <v>68</v>
      </c>
      <c r="X284" s="97" t="s">
        <v>1985</v>
      </c>
      <c r="Y284" s="3" t="s">
        <v>25</v>
      </c>
      <c r="Z284" s="3" t="str">
        <f>VLOOKUP(X284,'[1]Region&amp;ASM'!$B$2:$D$14,3,0)</f>
        <v>Abhishek Srivastava</v>
      </c>
      <c r="AA284" s="97"/>
      <c r="AB284" s="97"/>
      <c r="AC284" s="97"/>
    </row>
    <row r="285" spans="1:29" ht="15.75" thickBot="1" x14ac:dyDescent="0.3">
      <c r="A285" s="33">
        <v>45145.432905092595</v>
      </c>
      <c r="B285" s="34">
        <v>45143</v>
      </c>
      <c r="C285" s="114" t="s">
        <v>2323</v>
      </c>
      <c r="D285" s="125" t="s">
        <v>2395</v>
      </c>
      <c r="E285" s="36">
        <v>38</v>
      </c>
      <c r="F285" s="35" t="s">
        <v>2318</v>
      </c>
      <c r="G285" s="35" t="s">
        <v>2267</v>
      </c>
      <c r="H285" s="258">
        <v>200</v>
      </c>
      <c r="I285" s="35" t="s">
        <v>379</v>
      </c>
      <c r="J285" s="35" t="s">
        <v>72</v>
      </c>
      <c r="K285" s="35" t="s">
        <v>2400</v>
      </c>
      <c r="L285" s="200">
        <v>1000</v>
      </c>
      <c r="M285" s="35"/>
      <c r="N285" s="35"/>
      <c r="O285" s="35"/>
      <c r="P285" s="202" t="s">
        <v>97</v>
      </c>
      <c r="Q285" s="104" t="s">
        <v>177</v>
      </c>
      <c r="R285" s="201">
        <v>26</v>
      </c>
      <c r="S285" s="35" t="s">
        <v>97</v>
      </c>
      <c r="T285" s="35"/>
      <c r="U285" s="35"/>
      <c r="V285" s="35"/>
      <c r="W285" s="128" t="s">
        <v>32</v>
      </c>
      <c r="X285" s="97" t="str">
        <f>VLOOKUP(W285,'[1]Region&amp;ASM'!$A$2:$B$14,2,0)</f>
        <v>Avinish Kumar</v>
      </c>
      <c r="Y285" s="3" t="s">
        <v>25</v>
      </c>
      <c r="Z285" s="3" t="str">
        <f>VLOOKUP(X285,'[1]Region&amp;ASM'!$B$2:$D$14,3,0)</f>
        <v>Abhishek Srivastava</v>
      </c>
      <c r="AA285" s="97"/>
      <c r="AB285" s="97"/>
      <c r="AC285" s="97"/>
    </row>
    <row r="286" spans="1:29" ht="15.75" thickBot="1" x14ac:dyDescent="0.3">
      <c r="A286" s="33">
        <v>45145.765381944446</v>
      </c>
      <c r="B286" s="34">
        <v>45145</v>
      </c>
      <c r="C286" s="114" t="s">
        <v>2323</v>
      </c>
      <c r="D286" s="125" t="s">
        <v>2395</v>
      </c>
      <c r="E286" s="36">
        <v>11</v>
      </c>
      <c r="F286" s="4" t="s">
        <v>33</v>
      </c>
      <c r="G286" s="36">
        <v>7217655173</v>
      </c>
      <c r="H286" s="258">
        <v>200</v>
      </c>
      <c r="I286" s="35" t="s">
        <v>379</v>
      </c>
      <c r="J286" s="35" t="s">
        <v>2401</v>
      </c>
      <c r="K286" s="36">
        <v>0</v>
      </c>
      <c r="L286" s="200">
        <v>1200</v>
      </c>
      <c r="M286" s="35"/>
      <c r="N286" s="35"/>
      <c r="O286" s="35" t="s">
        <v>29</v>
      </c>
      <c r="P286" s="104" t="s">
        <v>37</v>
      </c>
      <c r="Q286" s="104" t="s">
        <v>180</v>
      </c>
      <c r="R286" s="201">
        <v>38</v>
      </c>
      <c r="S286" s="35" t="s">
        <v>2425</v>
      </c>
      <c r="T286" s="97"/>
      <c r="U286" s="35"/>
      <c r="V286" s="35"/>
      <c r="W286" s="128" t="s">
        <v>2404</v>
      </c>
      <c r="X286" s="35" t="s">
        <v>2018</v>
      </c>
      <c r="Y286" s="3" t="s">
        <v>25</v>
      </c>
      <c r="Z286" s="3" t="str">
        <f>VLOOKUP(X286,'[1]Region&amp;ASM'!$B$2:$D$14,3,0)</f>
        <v>Abhishek Srivastava</v>
      </c>
      <c r="AA286" s="97"/>
      <c r="AB286" s="97"/>
      <c r="AC286" s="97"/>
    </row>
    <row r="287" spans="1:29" ht="15.75" thickBot="1" x14ac:dyDescent="0.3">
      <c r="A287" s="33">
        <v>45145.766041666669</v>
      </c>
      <c r="B287" s="34">
        <v>45145</v>
      </c>
      <c r="C287" s="114" t="s">
        <v>2323</v>
      </c>
      <c r="D287" s="125" t="s">
        <v>2395</v>
      </c>
      <c r="E287" s="36">
        <v>38</v>
      </c>
      <c r="F287" s="35" t="s">
        <v>2318</v>
      </c>
      <c r="G287" s="35" t="s">
        <v>2267</v>
      </c>
      <c r="H287" s="258">
        <v>200</v>
      </c>
      <c r="I287" s="35" t="s">
        <v>379</v>
      </c>
      <c r="J287" s="35" t="s">
        <v>72</v>
      </c>
      <c r="K287" s="35" t="s">
        <v>2400</v>
      </c>
      <c r="L287" s="200">
        <v>1200</v>
      </c>
      <c r="M287" s="35"/>
      <c r="N287" s="35"/>
      <c r="O287" s="35"/>
      <c r="P287" s="104" t="s">
        <v>73</v>
      </c>
      <c r="Q287" s="202" t="s">
        <v>2279</v>
      </c>
      <c r="R287" s="201">
        <v>38</v>
      </c>
      <c r="S287" s="35" t="s">
        <v>74</v>
      </c>
      <c r="T287" s="97"/>
      <c r="U287" s="35"/>
      <c r="V287" s="35"/>
      <c r="W287" s="128" t="s">
        <v>32</v>
      </c>
      <c r="X287" s="35" t="s">
        <v>1989</v>
      </c>
      <c r="Y287" s="3" t="s">
        <v>25</v>
      </c>
      <c r="Z287" s="3" t="str">
        <f>VLOOKUP(X287,'[1]Region&amp;ASM'!$B$2:$D$14,3,0)</f>
        <v>Abhishek Srivastava</v>
      </c>
      <c r="AA287" s="97"/>
      <c r="AB287" s="97"/>
      <c r="AC287" s="97"/>
    </row>
    <row r="288" spans="1:29" ht="15.75" thickBot="1" x14ac:dyDescent="0.3">
      <c r="A288" s="33">
        <v>45145.816064814811</v>
      </c>
      <c r="B288" s="34">
        <v>45145</v>
      </c>
      <c r="C288" s="22" t="s">
        <v>2323</v>
      </c>
      <c r="D288" s="22" t="s">
        <v>2395</v>
      </c>
      <c r="E288" s="97"/>
      <c r="F288" s="35" t="s">
        <v>155</v>
      </c>
      <c r="G288" s="36">
        <v>9911166425</v>
      </c>
      <c r="H288" s="258">
        <v>500</v>
      </c>
      <c r="I288" s="35" t="s">
        <v>84</v>
      </c>
      <c r="J288" s="97"/>
      <c r="K288" s="97"/>
      <c r="L288" s="200">
        <v>200</v>
      </c>
      <c r="M288" s="35" t="s">
        <v>74</v>
      </c>
      <c r="N288" s="35" t="s">
        <v>74</v>
      </c>
      <c r="O288" s="97"/>
      <c r="P288" s="104" t="s">
        <v>164</v>
      </c>
      <c r="Q288" s="104" t="s">
        <v>2431</v>
      </c>
      <c r="R288" s="201">
        <v>18</v>
      </c>
      <c r="S288" s="36">
        <v>2000</v>
      </c>
      <c r="T288" s="97"/>
      <c r="U288" s="36">
        <v>43</v>
      </c>
      <c r="V288" s="97"/>
      <c r="W288" s="97"/>
      <c r="X288" s="35" t="s">
        <v>196</v>
      </c>
      <c r="Y288" s="22" t="str">
        <f>VLOOKUP(X288,'[1]Region&amp;ASM'!$B$2:$D$14,2,0)</f>
        <v>NCR</v>
      </c>
      <c r="Z288" s="3" t="str">
        <f>VLOOKUP(X288,'[1]Region&amp;ASM'!$B$2:$E$14,3,0)</f>
        <v>Abhishek Srivastava</v>
      </c>
      <c r="AA288" s="36">
        <v>59</v>
      </c>
      <c r="AB288" s="35" t="s">
        <v>36</v>
      </c>
      <c r="AC288" s="35"/>
    </row>
    <row r="289" spans="1:29" ht="15.75" thickBot="1" x14ac:dyDescent="0.3">
      <c r="A289" s="33">
        <v>45145.818113425928</v>
      </c>
      <c r="B289" s="34">
        <v>45145</v>
      </c>
      <c r="C289" s="22" t="s">
        <v>2323</v>
      </c>
      <c r="D289" s="22" t="s">
        <v>2395</v>
      </c>
      <c r="E289" s="97"/>
      <c r="F289" s="35" t="s">
        <v>159</v>
      </c>
      <c r="G289" s="36">
        <v>9911166425</v>
      </c>
      <c r="H289" s="258">
        <v>600</v>
      </c>
      <c r="I289" s="35" t="s">
        <v>2426</v>
      </c>
      <c r="J289" s="97"/>
      <c r="K289" s="97"/>
      <c r="L289" s="200">
        <v>100</v>
      </c>
      <c r="M289" s="35" t="s">
        <v>74</v>
      </c>
      <c r="N289" s="35" t="s">
        <v>74</v>
      </c>
      <c r="O289" s="97"/>
      <c r="P289" s="104" t="s">
        <v>164</v>
      </c>
      <c r="Q289" s="104" t="s">
        <v>142</v>
      </c>
      <c r="R289" s="201">
        <v>16</v>
      </c>
      <c r="S289" s="36">
        <v>1500</v>
      </c>
      <c r="T289" s="97"/>
      <c r="U289" s="36">
        <v>44</v>
      </c>
      <c r="V289" s="97"/>
      <c r="W289" s="97"/>
      <c r="X289" s="35" t="s">
        <v>196</v>
      </c>
      <c r="Y289" s="22" t="str">
        <f>VLOOKUP(X289,'[1]Region&amp;ASM'!$B$2:$D$14,2,0)</f>
        <v>NCR</v>
      </c>
      <c r="Z289" s="3" t="str">
        <f>VLOOKUP(X289,'[1]Region&amp;ASM'!$B$2:$E$14,3,0)</f>
        <v>Abhishek Srivastava</v>
      </c>
      <c r="AA289" s="36">
        <v>59</v>
      </c>
      <c r="AB289" s="35" t="s">
        <v>36</v>
      </c>
      <c r="AC289" s="35"/>
    </row>
    <row r="290" spans="1:29" ht="15.75" thickBot="1" x14ac:dyDescent="0.3">
      <c r="A290" s="33">
        <v>45145.82435185185</v>
      </c>
      <c r="B290" s="34">
        <v>45145</v>
      </c>
      <c r="C290" s="22" t="s">
        <v>2323</v>
      </c>
      <c r="D290" s="22" t="s">
        <v>2395</v>
      </c>
      <c r="E290" s="97"/>
      <c r="F290" s="35" t="s">
        <v>274</v>
      </c>
      <c r="G290" s="36">
        <v>8505804872</v>
      </c>
      <c r="H290" s="258">
        <v>34</v>
      </c>
      <c r="I290" s="35" t="s">
        <v>27</v>
      </c>
      <c r="J290" s="97"/>
      <c r="K290" s="97"/>
      <c r="L290" s="200">
        <v>150</v>
      </c>
      <c r="M290" s="35" t="s">
        <v>231</v>
      </c>
      <c r="N290" s="35" t="s">
        <v>231</v>
      </c>
      <c r="O290" s="97"/>
      <c r="P290" s="68" t="s">
        <v>280</v>
      </c>
      <c r="Q290" s="104" t="s">
        <v>177</v>
      </c>
      <c r="R290" s="201">
        <v>35</v>
      </c>
      <c r="S290" s="36">
        <v>1500</v>
      </c>
      <c r="T290" s="97"/>
      <c r="U290" s="36">
        <v>75</v>
      </c>
      <c r="V290" s="97"/>
      <c r="W290" s="97"/>
      <c r="X290" s="35" t="s">
        <v>1846</v>
      </c>
      <c r="Y290" s="22" t="str">
        <f>VLOOKUP(X290,'[1]Region&amp;ASM'!$B$2:$D$14,2,0)</f>
        <v>NCR</v>
      </c>
      <c r="Z290" s="3" t="str">
        <f>VLOOKUP(X290,'[1]Region&amp;ASM'!$B$2:$E$14,3,0)</f>
        <v>Abhishek Srivastava</v>
      </c>
      <c r="AA290" s="36">
        <v>46</v>
      </c>
      <c r="AB290" s="35" t="s">
        <v>29</v>
      </c>
      <c r="AC290" s="35" t="s">
        <v>29</v>
      </c>
    </row>
    <row r="291" spans="1:29" ht="15.75" thickBot="1" x14ac:dyDescent="0.3">
      <c r="A291" s="33">
        <v>45146.34814814815</v>
      </c>
      <c r="B291" s="34">
        <v>45145</v>
      </c>
      <c r="C291" s="22" t="s">
        <v>2323</v>
      </c>
      <c r="D291" s="22" t="s">
        <v>2395</v>
      </c>
      <c r="E291" s="97"/>
      <c r="F291" s="35" t="s">
        <v>575</v>
      </c>
      <c r="G291" s="36">
        <v>8851709860</v>
      </c>
      <c r="H291" s="258">
        <v>1200</v>
      </c>
      <c r="I291" s="35" t="s">
        <v>161</v>
      </c>
      <c r="J291" s="97"/>
      <c r="K291" s="97"/>
      <c r="L291" s="200">
        <v>250</v>
      </c>
      <c r="M291" s="35" t="s">
        <v>140</v>
      </c>
      <c r="N291" s="35" t="s">
        <v>122</v>
      </c>
      <c r="O291" s="97"/>
      <c r="P291" s="202" t="s">
        <v>2427</v>
      </c>
      <c r="Q291" s="104" t="s">
        <v>122</v>
      </c>
      <c r="R291" s="201">
        <v>45</v>
      </c>
      <c r="S291" s="36">
        <v>2500</v>
      </c>
      <c r="T291" s="97"/>
      <c r="U291" s="36">
        <v>16</v>
      </c>
      <c r="V291" s="97"/>
      <c r="W291" s="97"/>
      <c r="X291" s="35" t="s">
        <v>50</v>
      </c>
      <c r="Y291" s="22" t="str">
        <f>VLOOKUP(X291,'[1]Region&amp;ASM'!$B$2:$D$14,2,0)</f>
        <v>NCR</v>
      </c>
      <c r="Z291" s="3" t="str">
        <f>VLOOKUP(X291,'[1]Region&amp;ASM'!$B$2:$E$14,3,0)</f>
        <v>Abhishek Srivastava</v>
      </c>
      <c r="AA291" s="36">
        <v>30</v>
      </c>
      <c r="AB291" s="35" t="s">
        <v>36</v>
      </c>
      <c r="AC291" s="35"/>
    </row>
    <row r="292" spans="1:29" ht="15.75" thickBot="1" x14ac:dyDescent="0.3">
      <c r="A292" s="33">
        <v>45146.439398148148</v>
      </c>
      <c r="B292" s="34">
        <v>45145</v>
      </c>
      <c r="C292" s="22" t="s">
        <v>2323</v>
      </c>
      <c r="D292" s="22" t="s">
        <v>2395</v>
      </c>
      <c r="E292" s="97"/>
      <c r="F292" s="4" t="s">
        <v>33</v>
      </c>
      <c r="G292" s="36">
        <v>7217655173</v>
      </c>
      <c r="H292" s="258">
        <v>100</v>
      </c>
      <c r="I292" s="35" t="s">
        <v>2401</v>
      </c>
      <c r="J292" s="97"/>
      <c r="K292" s="97"/>
      <c r="L292" s="200">
        <v>100</v>
      </c>
      <c r="M292" s="35" t="s">
        <v>74</v>
      </c>
      <c r="N292" s="35" t="s">
        <v>74</v>
      </c>
      <c r="O292" s="97"/>
      <c r="P292" s="104" t="s">
        <v>37</v>
      </c>
      <c r="Q292" s="202" t="s">
        <v>2428</v>
      </c>
      <c r="R292" s="201">
        <v>18</v>
      </c>
      <c r="S292" s="36">
        <v>800</v>
      </c>
      <c r="T292" s="97"/>
      <c r="U292" s="36">
        <v>11</v>
      </c>
      <c r="V292" s="97"/>
      <c r="W292" s="97"/>
      <c r="X292" s="35" t="s">
        <v>2018</v>
      </c>
      <c r="Y292" s="22" t="str">
        <f>VLOOKUP(X292,'[1]Region&amp;ASM'!$B$2:$D$14,2,0)</f>
        <v>NCR</v>
      </c>
      <c r="Z292" s="3" t="str">
        <f>VLOOKUP(X292,'[1]Region&amp;ASM'!$B$2:$E$14,3,0)</f>
        <v>Abhishek Srivastava</v>
      </c>
      <c r="AA292" s="36">
        <v>81</v>
      </c>
      <c r="AB292" s="35" t="s">
        <v>36</v>
      </c>
      <c r="AC292" s="35"/>
    </row>
    <row r="293" spans="1:29" ht="15.75" thickBot="1" x14ac:dyDescent="0.3">
      <c r="A293" s="33">
        <v>45146.448854166665</v>
      </c>
      <c r="B293" s="34">
        <v>45145</v>
      </c>
      <c r="C293" s="22" t="s">
        <v>2323</v>
      </c>
      <c r="D293" s="22" t="s">
        <v>2395</v>
      </c>
      <c r="E293" s="97"/>
      <c r="F293" s="35" t="s">
        <v>2415</v>
      </c>
      <c r="G293" s="35"/>
      <c r="H293" s="258">
        <v>220</v>
      </c>
      <c r="I293" s="35" t="s">
        <v>27</v>
      </c>
      <c r="J293" s="97"/>
      <c r="K293" s="97"/>
      <c r="L293" s="200">
        <v>240</v>
      </c>
      <c r="M293" s="35" t="s">
        <v>252</v>
      </c>
      <c r="N293" s="35" t="s">
        <v>2429</v>
      </c>
      <c r="O293" s="97"/>
      <c r="P293" s="202" t="s">
        <v>2262</v>
      </c>
      <c r="Q293" s="202" t="s">
        <v>2429</v>
      </c>
      <c r="R293" s="201">
        <v>100</v>
      </c>
      <c r="S293" s="36">
        <v>2400</v>
      </c>
      <c r="T293" s="97"/>
      <c r="U293" s="36">
        <v>114</v>
      </c>
      <c r="V293" s="97"/>
      <c r="W293" s="97"/>
      <c r="X293" s="35" t="s">
        <v>253</v>
      </c>
      <c r="Y293" s="22" t="str">
        <f>VLOOKUP(X293,'[1]Region&amp;ASM'!$B$2:$D$14,2,0)</f>
        <v>Kanpur</v>
      </c>
      <c r="Z293" s="3" t="str">
        <f>VLOOKUP(X293,'[1]Region&amp;ASM'!$B$2:$E$14,3,0)</f>
        <v>Rahul Rai</v>
      </c>
      <c r="AA293" s="36">
        <v>23</v>
      </c>
      <c r="AB293" s="35" t="s">
        <v>29</v>
      </c>
      <c r="AC293" s="35" t="s">
        <v>2379</v>
      </c>
    </row>
    <row r="294" spans="1:29" ht="15.75" thickBot="1" x14ac:dyDescent="0.3">
      <c r="A294" s="33">
        <v>45146.853379629632</v>
      </c>
      <c r="B294" s="34">
        <v>45146</v>
      </c>
      <c r="C294" s="22" t="s">
        <v>2323</v>
      </c>
      <c r="D294" s="22" t="s">
        <v>2395</v>
      </c>
      <c r="E294" s="97"/>
      <c r="F294" s="35" t="s">
        <v>2473</v>
      </c>
      <c r="G294" s="35" t="s">
        <v>2474</v>
      </c>
      <c r="H294" s="258">
        <v>200</v>
      </c>
      <c r="I294" s="35" t="s">
        <v>27</v>
      </c>
      <c r="J294" s="97"/>
      <c r="K294" s="97"/>
      <c r="L294" s="200">
        <v>180</v>
      </c>
      <c r="M294" s="35" t="s">
        <v>252</v>
      </c>
      <c r="N294" s="35" t="s">
        <v>252</v>
      </c>
      <c r="O294" s="97"/>
      <c r="P294" s="202" t="s">
        <v>2262</v>
      </c>
      <c r="Q294" s="202" t="s">
        <v>2475</v>
      </c>
      <c r="R294" s="201">
        <v>1.5</v>
      </c>
      <c r="S294" s="36">
        <v>1800</v>
      </c>
      <c r="T294" s="97"/>
      <c r="U294" s="36">
        <v>50</v>
      </c>
      <c r="V294" s="97"/>
      <c r="W294" s="97"/>
      <c r="X294" s="23" t="s">
        <v>253</v>
      </c>
      <c r="Y294" s="22" t="str">
        <f>VLOOKUP(X294,'[1]Region&amp;ASM'!$B$2:$D$14,2,0)</f>
        <v>Kanpur</v>
      </c>
      <c r="Z294" s="3" t="str">
        <f>VLOOKUP(X294,'[1]Region&amp;ASM'!$B$2:$E$14,3,0)</f>
        <v>Rahul Rai</v>
      </c>
      <c r="AA294" s="36">
        <v>85</v>
      </c>
      <c r="AB294" s="35" t="s">
        <v>29</v>
      </c>
      <c r="AC294" s="35" t="s">
        <v>2476</v>
      </c>
    </row>
    <row r="295" spans="1:29" ht="15.75" thickBot="1" x14ac:dyDescent="0.3">
      <c r="A295" s="33">
        <v>45146.866111111114</v>
      </c>
      <c r="B295" s="34">
        <v>45146</v>
      </c>
      <c r="C295" s="22" t="s">
        <v>2323</v>
      </c>
      <c r="D295" s="22" t="s">
        <v>2395</v>
      </c>
      <c r="E295" s="97"/>
      <c r="F295" s="35" t="s">
        <v>159</v>
      </c>
      <c r="G295" s="36">
        <v>7417925777</v>
      </c>
      <c r="H295" s="259">
        <v>12000</v>
      </c>
      <c r="I295" s="35" t="s">
        <v>2477</v>
      </c>
      <c r="J295" s="97"/>
      <c r="K295" s="97"/>
      <c r="L295" s="200">
        <v>1200</v>
      </c>
      <c r="M295" s="35" t="s">
        <v>74</v>
      </c>
      <c r="N295" s="35" t="s">
        <v>2479</v>
      </c>
      <c r="O295" s="97"/>
      <c r="P295" s="202" t="s">
        <v>101</v>
      </c>
      <c r="Q295" s="202" t="s">
        <v>2478</v>
      </c>
      <c r="R295" s="201">
        <v>350</v>
      </c>
      <c r="S295" s="36">
        <v>10000</v>
      </c>
      <c r="T295" s="97"/>
      <c r="U295" s="36">
        <v>44</v>
      </c>
      <c r="V295" s="97"/>
      <c r="W295" s="97"/>
      <c r="X295" s="35" t="s">
        <v>196</v>
      </c>
      <c r="Y295" s="22" t="str">
        <f>VLOOKUP(X295,'[1]Region&amp;ASM'!$B$2:$D$14,2,0)</f>
        <v>NCR</v>
      </c>
      <c r="Z295" s="3" t="str">
        <f>VLOOKUP(X295,'[1]Region&amp;ASM'!$B$2:$E$14,3,0)</f>
        <v>Abhishek Srivastava</v>
      </c>
      <c r="AA295" s="36">
        <v>60</v>
      </c>
      <c r="AB295" s="35" t="s">
        <v>36</v>
      </c>
      <c r="AC295" s="35" t="s">
        <v>2480</v>
      </c>
    </row>
    <row r="296" spans="1:29" ht="15.75" thickBot="1" x14ac:dyDescent="0.3">
      <c r="A296" s="33">
        <v>45146.885196759256</v>
      </c>
      <c r="B296" s="34">
        <v>45146</v>
      </c>
      <c r="C296" s="22" t="s">
        <v>2323</v>
      </c>
      <c r="D296" s="22" t="s">
        <v>2395</v>
      </c>
      <c r="E296" s="97"/>
      <c r="F296" s="35" t="s">
        <v>2481</v>
      </c>
      <c r="G296" s="36">
        <v>9749145610</v>
      </c>
      <c r="H296" s="258">
        <v>50</v>
      </c>
      <c r="I296" s="35" t="s">
        <v>27</v>
      </c>
      <c r="J296" s="97"/>
      <c r="K296" s="97"/>
      <c r="L296" s="200">
        <v>110</v>
      </c>
      <c r="M296" s="35" t="s">
        <v>231</v>
      </c>
      <c r="N296" s="35" t="s">
        <v>2451</v>
      </c>
      <c r="O296" s="97"/>
      <c r="P296" s="202" t="s">
        <v>255</v>
      </c>
      <c r="Q296" s="202" t="s">
        <v>2482</v>
      </c>
      <c r="R296" s="201">
        <v>34</v>
      </c>
      <c r="S296" s="36">
        <v>1100</v>
      </c>
      <c r="T296" s="97"/>
      <c r="U296" s="36">
        <v>76</v>
      </c>
      <c r="V296" s="97"/>
      <c r="W296" s="97"/>
      <c r="X296" s="4" t="s">
        <v>1846</v>
      </c>
      <c r="Y296" s="22" t="str">
        <f>VLOOKUP(X296,'[1]Region&amp;ASM'!$B$2:$D$14,2,0)</f>
        <v>NCR</v>
      </c>
      <c r="Z296" s="3" t="str">
        <f>VLOOKUP(X296,'[1]Region&amp;ASM'!$B$2:$E$14,3,0)</f>
        <v>Abhishek Srivastava</v>
      </c>
      <c r="AA296" s="36">
        <v>46</v>
      </c>
      <c r="AB296" s="35" t="s">
        <v>29</v>
      </c>
      <c r="AC296" s="35" t="s">
        <v>2483</v>
      </c>
    </row>
    <row r="297" spans="1:29" ht="15.75" thickBot="1" x14ac:dyDescent="0.3">
      <c r="A297" s="33">
        <v>45146.886053240742</v>
      </c>
      <c r="B297" s="34">
        <v>45146</v>
      </c>
      <c r="C297" s="22" t="s">
        <v>2323</v>
      </c>
      <c r="D297" s="22" t="s">
        <v>2395</v>
      </c>
      <c r="E297" s="97"/>
      <c r="F297" s="35" t="s">
        <v>2484</v>
      </c>
      <c r="G297" s="36">
        <v>9371945610</v>
      </c>
      <c r="H297" s="258">
        <v>500</v>
      </c>
      <c r="I297" s="35" t="s">
        <v>2485</v>
      </c>
      <c r="J297" s="97"/>
      <c r="K297" s="97"/>
      <c r="L297" s="200">
        <v>500</v>
      </c>
      <c r="M297" s="35" t="s">
        <v>231</v>
      </c>
      <c r="N297" s="35" t="s">
        <v>1834</v>
      </c>
      <c r="O297" s="97"/>
      <c r="P297" s="202" t="s">
        <v>231</v>
      </c>
      <c r="Q297" s="202" t="s">
        <v>1903</v>
      </c>
      <c r="R297" s="201">
        <v>101</v>
      </c>
      <c r="S297" s="36">
        <v>5000</v>
      </c>
      <c r="T297" s="97"/>
      <c r="U297" s="36">
        <v>75</v>
      </c>
      <c r="V297" s="97"/>
      <c r="W297" s="97"/>
      <c r="X297" s="4" t="s">
        <v>1846</v>
      </c>
      <c r="Y297" s="22" t="str">
        <f>VLOOKUP(X297,'[1]Region&amp;ASM'!$B$2:$D$14,2,0)</f>
        <v>NCR</v>
      </c>
      <c r="Z297" s="3" t="str">
        <f>VLOOKUP(X297,'[1]Region&amp;ASM'!$B$2:$E$14,3,0)</f>
        <v>Abhishek Srivastava</v>
      </c>
      <c r="AA297" s="36">
        <v>46</v>
      </c>
      <c r="AB297" s="35" t="s">
        <v>29</v>
      </c>
      <c r="AC297" s="35" t="s">
        <v>29</v>
      </c>
    </row>
    <row r="298" spans="1:29" ht="15.75" thickBot="1" x14ac:dyDescent="0.3">
      <c r="A298" s="33">
        <v>45147.29488425926</v>
      </c>
      <c r="B298" s="34">
        <v>45146</v>
      </c>
      <c r="C298" s="22" t="s">
        <v>2323</v>
      </c>
      <c r="D298" s="22" t="s">
        <v>2395</v>
      </c>
      <c r="E298" s="97"/>
      <c r="F298" s="35" t="s">
        <v>308</v>
      </c>
      <c r="G298" s="36">
        <v>9811903607</v>
      </c>
      <c r="H298" s="258">
        <v>800</v>
      </c>
      <c r="I298" s="35" t="s">
        <v>2486</v>
      </c>
      <c r="J298" s="97"/>
      <c r="K298" s="97"/>
      <c r="L298" s="200">
        <v>350</v>
      </c>
      <c r="M298" s="35" t="s">
        <v>140</v>
      </c>
      <c r="N298" s="35" t="s">
        <v>140</v>
      </c>
      <c r="O298" s="97"/>
      <c r="P298" s="202" t="s">
        <v>2487</v>
      </c>
      <c r="Q298" s="202" t="s">
        <v>2488</v>
      </c>
      <c r="R298" s="201">
        <v>56</v>
      </c>
      <c r="S298" s="36">
        <v>3500</v>
      </c>
      <c r="T298" s="97"/>
      <c r="U298" s="36">
        <v>30</v>
      </c>
      <c r="V298" s="97"/>
      <c r="W298" s="97"/>
      <c r="X298" s="35" t="s">
        <v>50</v>
      </c>
      <c r="Y298" s="22" t="str">
        <f>VLOOKUP(X298,'[1]Region&amp;ASM'!$B$2:$D$14,2,0)</f>
        <v>NCR</v>
      </c>
      <c r="Z298" s="3" t="str">
        <f>VLOOKUP(X298,'[1]Region&amp;ASM'!$B$2:$E$14,3,0)</f>
        <v>Abhishek Srivastava</v>
      </c>
      <c r="AA298" s="36">
        <v>16</v>
      </c>
      <c r="AB298" s="35" t="s">
        <v>36</v>
      </c>
      <c r="AC298" s="35"/>
    </row>
    <row r="299" spans="1:29" ht="15.75" thickBot="1" x14ac:dyDescent="0.3">
      <c r="A299" s="33">
        <v>45147.326157407406</v>
      </c>
      <c r="B299" s="34">
        <v>45146</v>
      </c>
      <c r="C299" s="22" t="s">
        <v>2323</v>
      </c>
      <c r="D299" s="22" t="s">
        <v>2395</v>
      </c>
      <c r="E299" s="97"/>
      <c r="F299" s="35" t="s">
        <v>2318</v>
      </c>
      <c r="G299" s="35"/>
      <c r="H299" s="258">
        <v>200</v>
      </c>
      <c r="I299" s="35" t="s">
        <v>72</v>
      </c>
      <c r="J299" s="97"/>
      <c r="K299" s="97"/>
      <c r="L299" s="200">
        <v>100</v>
      </c>
      <c r="M299" s="35" t="s">
        <v>1903</v>
      </c>
      <c r="N299" s="35" t="s">
        <v>231</v>
      </c>
      <c r="O299" s="97"/>
      <c r="P299" s="202" t="s">
        <v>103</v>
      </c>
      <c r="Q299" s="202" t="s">
        <v>2489</v>
      </c>
      <c r="R299" s="201">
        <v>26</v>
      </c>
      <c r="S299" s="36">
        <v>1000</v>
      </c>
      <c r="T299" s="97"/>
      <c r="U299" s="36">
        <v>38</v>
      </c>
      <c r="V299" s="97"/>
      <c r="W299" s="97"/>
      <c r="X299" s="35" t="s">
        <v>1989</v>
      </c>
      <c r="Y299" s="22" t="str">
        <f>VLOOKUP(X299,'[1]Region&amp;ASM'!$B$2:$D$14,2,0)</f>
        <v>NCR</v>
      </c>
      <c r="Z299" s="3" t="str">
        <f>VLOOKUP(X299,'[1]Region&amp;ASM'!$B$2:$E$14,3,0)</f>
        <v>Abhishek Srivastava</v>
      </c>
      <c r="AA299" s="36">
        <v>11</v>
      </c>
      <c r="AB299" s="35" t="s">
        <v>36</v>
      </c>
      <c r="AC299" s="35"/>
    </row>
    <row r="300" spans="1:29" ht="15.75" thickBot="1" x14ac:dyDescent="0.3">
      <c r="A300" s="33">
        <v>45147.327418981484</v>
      </c>
      <c r="B300" s="34">
        <v>45146</v>
      </c>
      <c r="C300" s="22" t="s">
        <v>2323</v>
      </c>
      <c r="D300" s="22" t="s">
        <v>2395</v>
      </c>
      <c r="E300" s="97"/>
      <c r="F300" s="35" t="s">
        <v>2318</v>
      </c>
      <c r="G300" s="35"/>
      <c r="H300" s="258">
        <v>200</v>
      </c>
      <c r="I300" s="35" t="s">
        <v>72</v>
      </c>
      <c r="J300" s="97"/>
      <c r="K300" s="97"/>
      <c r="L300" s="200">
        <v>100</v>
      </c>
      <c r="M300" s="35" t="s">
        <v>1903</v>
      </c>
      <c r="N300" s="35" t="s">
        <v>231</v>
      </c>
      <c r="O300" s="97"/>
      <c r="P300" s="202" t="s">
        <v>245</v>
      </c>
      <c r="Q300" s="202" t="s">
        <v>260</v>
      </c>
      <c r="R300" s="201">
        <v>23</v>
      </c>
      <c r="S300" s="36">
        <v>900</v>
      </c>
      <c r="T300" s="97"/>
      <c r="U300" s="36">
        <v>38</v>
      </c>
      <c r="V300" s="97"/>
      <c r="W300" s="97"/>
      <c r="X300" s="35" t="s">
        <v>1989</v>
      </c>
      <c r="Y300" s="22" t="str">
        <f>VLOOKUP(X300,'[1]Region&amp;ASM'!$B$2:$D$14,2,0)</f>
        <v>NCR</v>
      </c>
      <c r="Z300" s="3" t="str">
        <f>VLOOKUP(X300,'[1]Region&amp;ASM'!$B$2:$E$14,3,0)</f>
        <v>Abhishek Srivastava</v>
      </c>
      <c r="AA300" s="36">
        <v>12</v>
      </c>
      <c r="AB300" s="35" t="s">
        <v>36</v>
      </c>
      <c r="AC300" s="35"/>
    </row>
    <row r="301" spans="1:29" ht="15.75" thickBot="1" x14ac:dyDescent="0.3">
      <c r="A301" s="33">
        <v>45147.324155092596</v>
      </c>
      <c r="B301" s="34">
        <v>45146</v>
      </c>
      <c r="C301" s="114" t="s">
        <v>2323</v>
      </c>
      <c r="D301" s="125" t="s">
        <v>2395</v>
      </c>
      <c r="E301" s="36">
        <v>37</v>
      </c>
      <c r="F301" s="35" t="s">
        <v>57</v>
      </c>
      <c r="G301" s="35" t="s">
        <v>2267</v>
      </c>
      <c r="H301" s="258">
        <v>400</v>
      </c>
      <c r="I301" s="35" t="s">
        <v>27</v>
      </c>
      <c r="J301" s="35" t="s">
        <v>169</v>
      </c>
      <c r="K301" s="35" t="s">
        <v>2400</v>
      </c>
      <c r="L301" s="200">
        <v>1200</v>
      </c>
      <c r="M301" s="35"/>
      <c r="N301" s="35"/>
      <c r="O301" s="35"/>
      <c r="P301" s="202" t="s">
        <v>167</v>
      </c>
      <c r="Q301" s="202" t="s">
        <v>2279</v>
      </c>
      <c r="R301" s="201">
        <v>35</v>
      </c>
      <c r="S301" s="35" t="s">
        <v>97</v>
      </c>
      <c r="T301" s="35"/>
      <c r="U301" s="35"/>
      <c r="V301" s="35"/>
      <c r="W301" s="128" t="s">
        <v>32</v>
      </c>
      <c r="X301" s="35" t="s">
        <v>1989</v>
      </c>
      <c r="Y301" s="3" t="s">
        <v>25</v>
      </c>
      <c r="Z301" s="3" t="str">
        <f>VLOOKUP(X301,'[1]Region&amp;ASM'!$B$2:$D$14,3,0)</f>
        <v>Abhishek Srivastava</v>
      </c>
      <c r="AA301" s="97"/>
      <c r="AB301" s="97"/>
      <c r="AC301" s="97"/>
    </row>
    <row r="302" spans="1:29" ht="15.75" thickBot="1" x14ac:dyDescent="0.3">
      <c r="A302" s="33">
        <v>45147.428877314815</v>
      </c>
      <c r="B302" s="34">
        <v>45146</v>
      </c>
      <c r="C302" s="114" t="s">
        <v>2323</v>
      </c>
      <c r="D302" s="125" t="s">
        <v>2395</v>
      </c>
      <c r="E302" s="36">
        <v>11</v>
      </c>
      <c r="F302" s="4" t="s">
        <v>33</v>
      </c>
      <c r="G302" s="36">
        <v>7217655173</v>
      </c>
      <c r="H302" s="258">
        <v>450</v>
      </c>
      <c r="I302" s="35" t="s">
        <v>379</v>
      </c>
      <c r="J302" s="35" t="s">
        <v>2401</v>
      </c>
      <c r="K302" s="36">
        <v>0</v>
      </c>
      <c r="L302" s="200">
        <v>1300</v>
      </c>
      <c r="M302" s="35"/>
      <c r="N302" s="35"/>
      <c r="O302" s="35" t="s">
        <v>29</v>
      </c>
      <c r="P302" s="202" t="s">
        <v>2490</v>
      </c>
      <c r="Q302" s="202" t="s">
        <v>2491</v>
      </c>
      <c r="R302" s="201">
        <v>32</v>
      </c>
      <c r="S302" s="35" t="s">
        <v>231</v>
      </c>
      <c r="T302" s="35"/>
      <c r="U302" s="35"/>
      <c r="V302" s="35"/>
      <c r="W302" s="128" t="s">
        <v>2404</v>
      </c>
      <c r="X302" s="3" t="s">
        <v>1985</v>
      </c>
      <c r="Y302" s="3" t="s">
        <v>25</v>
      </c>
      <c r="Z302" s="3" t="str">
        <f>VLOOKUP(X302,'[1]Region&amp;ASM'!$B$2:$D$14,3,0)</f>
        <v>Abhishek Srivastava</v>
      </c>
      <c r="AA302" s="97"/>
      <c r="AB302" s="97"/>
      <c r="AC302" s="97"/>
    </row>
    <row r="303" spans="1:29" s="159" customFormat="1" ht="15.75" thickBot="1" x14ac:dyDescent="0.3">
      <c r="A303" s="33">
        <v>45147.965671296297</v>
      </c>
      <c r="B303" s="34">
        <v>45147</v>
      </c>
      <c r="C303" s="114" t="s">
        <v>2323</v>
      </c>
      <c r="D303" s="114" t="s">
        <v>2524</v>
      </c>
      <c r="E303" s="36">
        <v>38</v>
      </c>
      <c r="F303" s="35" t="s">
        <v>2318</v>
      </c>
      <c r="G303" s="35" t="s">
        <v>2400</v>
      </c>
      <c r="H303" s="258">
        <v>200</v>
      </c>
      <c r="I303" s="35" t="s">
        <v>379</v>
      </c>
      <c r="J303" s="35" t="s">
        <v>72</v>
      </c>
      <c r="K303" s="35" t="s">
        <v>2400</v>
      </c>
      <c r="L303" s="200">
        <v>900</v>
      </c>
      <c r="M303" s="35"/>
      <c r="N303" s="35"/>
      <c r="O303" s="35"/>
      <c r="P303" s="202" t="s">
        <v>245</v>
      </c>
      <c r="Q303" s="202" t="s">
        <v>260</v>
      </c>
      <c r="R303" s="201">
        <v>22</v>
      </c>
      <c r="S303" s="35" t="s">
        <v>94</v>
      </c>
      <c r="T303" s="97"/>
      <c r="U303" s="35"/>
      <c r="V303" s="35"/>
      <c r="W303" s="128" t="s">
        <v>32</v>
      </c>
      <c r="X303" s="203" t="s">
        <v>310</v>
      </c>
      <c r="Y303" s="3" t="s">
        <v>25</v>
      </c>
      <c r="Z303" s="3" t="str">
        <f>VLOOKUP(X303,'[1]Region&amp;ASM'!$B$2:$D$14,3,0)</f>
        <v>Abhishek Srivastava</v>
      </c>
      <c r="AA303" s="35"/>
      <c r="AB303" s="35"/>
      <c r="AC303" s="97"/>
    </row>
    <row r="304" spans="1:29" s="97" customFormat="1" ht="15.75" thickBot="1" x14ac:dyDescent="0.3">
      <c r="A304" s="33">
        <v>45147.870497685188</v>
      </c>
      <c r="B304" s="34">
        <v>45147</v>
      </c>
      <c r="C304" s="22" t="s">
        <v>2323</v>
      </c>
      <c r="D304" s="168" t="s">
        <v>2524</v>
      </c>
      <c r="F304" s="35" t="s">
        <v>2545</v>
      </c>
      <c r="G304" s="35"/>
      <c r="H304" s="258">
        <v>400</v>
      </c>
      <c r="I304" s="35" t="s">
        <v>2546</v>
      </c>
      <c r="L304" s="200">
        <v>240</v>
      </c>
      <c r="M304" s="35" t="s">
        <v>252</v>
      </c>
      <c r="N304" s="35" t="s">
        <v>2549</v>
      </c>
      <c r="P304" s="202" t="s">
        <v>2547</v>
      </c>
      <c r="Q304" s="202" t="s">
        <v>2548</v>
      </c>
      <c r="R304" s="201">
        <v>100</v>
      </c>
      <c r="S304" s="36">
        <v>2400</v>
      </c>
      <c r="U304" s="36">
        <v>47</v>
      </c>
      <c r="X304" s="35" t="s">
        <v>253</v>
      </c>
      <c r="Y304" s="22" t="str">
        <f>VLOOKUP(X304,'[1]Region&amp;ASM'!$B$2:$D$14,2,0)</f>
        <v>Kanpur</v>
      </c>
      <c r="Z304" s="3" t="str">
        <f>VLOOKUP(X304,'[1]Region&amp;ASM'!$B$2:$E$14,3,0)</f>
        <v>Rahul Rai</v>
      </c>
    </row>
    <row r="305" spans="1:29" s="97" customFormat="1" ht="15.75" thickBot="1" x14ac:dyDescent="0.3">
      <c r="A305" s="33">
        <v>45147.948819444442</v>
      </c>
      <c r="B305" s="34">
        <v>45147</v>
      </c>
      <c r="C305" s="22" t="s">
        <v>2323</v>
      </c>
      <c r="D305" s="168" t="s">
        <v>2524</v>
      </c>
      <c r="F305" s="35" t="s">
        <v>2550</v>
      </c>
      <c r="G305" s="36">
        <v>9472945610</v>
      </c>
      <c r="H305" s="258">
        <v>110</v>
      </c>
      <c r="I305" s="35" t="s">
        <v>27</v>
      </c>
      <c r="L305" s="200">
        <v>100</v>
      </c>
      <c r="M305" s="35" t="s">
        <v>231</v>
      </c>
      <c r="N305" s="35" t="s">
        <v>2451</v>
      </c>
      <c r="P305" s="202" t="s">
        <v>255</v>
      </c>
      <c r="Q305" s="202" t="s">
        <v>2551</v>
      </c>
      <c r="R305" s="201">
        <v>44</v>
      </c>
      <c r="S305" s="36">
        <v>1000</v>
      </c>
      <c r="U305" s="36">
        <v>75</v>
      </c>
      <c r="X305" s="4" t="s">
        <v>1846</v>
      </c>
      <c r="Y305" s="22" t="str">
        <f>VLOOKUP(X305,'[1]Region&amp;ASM'!$B$2:$D$14,2,0)</f>
        <v>NCR</v>
      </c>
      <c r="Z305" s="3" t="str">
        <f>VLOOKUP(X305,'[1]Region&amp;ASM'!$B$2:$E$14,3,0)</f>
        <v>Abhishek Srivastava</v>
      </c>
    </row>
    <row r="306" spans="1:29" s="97" customFormat="1" ht="15.75" thickBot="1" x14ac:dyDescent="0.3">
      <c r="A306" s="33">
        <v>45147.957071759258</v>
      </c>
      <c r="B306" s="34">
        <v>45147</v>
      </c>
      <c r="C306" s="22" t="s">
        <v>2323</v>
      </c>
      <c r="D306" s="168" t="s">
        <v>2524</v>
      </c>
      <c r="F306" s="35" t="s">
        <v>155</v>
      </c>
      <c r="G306" s="36">
        <v>9911166425</v>
      </c>
      <c r="H306" s="258">
        <v>350</v>
      </c>
      <c r="I306" s="35" t="s">
        <v>84</v>
      </c>
      <c r="L306" s="200">
        <v>100</v>
      </c>
      <c r="M306" s="35" t="s">
        <v>74</v>
      </c>
      <c r="N306" s="35" t="s">
        <v>74</v>
      </c>
      <c r="P306" s="202" t="s">
        <v>164</v>
      </c>
      <c r="Q306" s="202" t="s">
        <v>2552</v>
      </c>
      <c r="R306" s="201">
        <v>22</v>
      </c>
      <c r="S306" s="36">
        <v>1000</v>
      </c>
      <c r="U306" s="36">
        <v>43</v>
      </c>
      <c r="X306" s="35" t="s">
        <v>196</v>
      </c>
      <c r="Y306" s="22" t="str">
        <f>VLOOKUP(X306,'[1]Region&amp;ASM'!$B$2:$D$14,2,0)</f>
        <v>NCR</v>
      </c>
      <c r="Z306" s="3" t="str">
        <f>VLOOKUP(X306,'[1]Region&amp;ASM'!$B$2:$E$14,3,0)</f>
        <v>Abhishek Srivastava</v>
      </c>
    </row>
    <row r="307" spans="1:29" s="97" customFormat="1" ht="15.75" thickBot="1" x14ac:dyDescent="0.3">
      <c r="A307" s="33">
        <v>45147.959097222221</v>
      </c>
      <c r="B307" s="34">
        <v>45147</v>
      </c>
      <c r="C307" s="22" t="s">
        <v>2323</v>
      </c>
      <c r="D307" s="168" t="s">
        <v>2524</v>
      </c>
      <c r="F307" s="35" t="s">
        <v>159</v>
      </c>
      <c r="G307" s="36">
        <v>7417925777</v>
      </c>
      <c r="H307" s="258">
        <v>300</v>
      </c>
      <c r="I307" s="35" t="s">
        <v>152</v>
      </c>
      <c r="L307" s="200">
        <v>50</v>
      </c>
      <c r="M307" s="35" t="s">
        <v>74</v>
      </c>
      <c r="N307" s="35" t="s">
        <v>74</v>
      </c>
      <c r="P307" s="202" t="s">
        <v>164</v>
      </c>
      <c r="Q307" s="202" t="s">
        <v>2553</v>
      </c>
      <c r="R307" s="201">
        <v>7</v>
      </c>
      <c r="S307" s="36">
        <v>500</v>
      </c>
      <c r="U307" s="36">
        <v>44</v>
      </c>
      <c r="X307" s="35" t="s">
        <v>196</v>
      </c>
      <c r="Y307" s="22" t="str">
        <f>VLOOKUP(X307,'[1]Region&amp;ASM'!$B$2:$D$14,2,0)</f>
        <v>NCR</v>
      </c>
      <c r="Z307" s="3" t="str">
        <f>VLOOKUP(X307,'[1]Region&amp;ASM'!$B$2:$E$14,3,0)</f>
        <v>Abhishek Srivastava</v>
      </c>
    </row>
    <row r="308" spans="1:29" s="97" customFormat="1" ht="15.75" thickBot="1" x14ac:dyDescent="0.3">
      <c r="A308" s="33">
        <v>45147.964537037034</v>
      </c>
      <c r="B308" s="34">
        <v>45147</v>
      </c>
      <c r="C308" s="22" t="s">
        <v>2323</v>
      </c>
      <c r="D308" s="168" t="s">
        <v>2524</v>
      </c>
      <c r="F308" s="35" t="s">
        <v>2318</v>
      </c>
      <c r="G308" s="35"/>
      <c r="H308" s="258">
        <v>900</v>
      </c>
      <c r="I308" s="35" t="s">
        <v>72</v>
      </c>
      <c r="L308" s="200">
        <v>100</v>
      </c>
      <c r="M308" s="35" t="s">
        <v>1903</v>
      </c>
      <c r="N308" s="35" t="s">
        <v>1903</v>
      </c>
      <c r="P308" s="202" t="s">
        <v>103</v>
      </c>
      <c r="Q308" s="202" t="s">
        <v>261</v>
      </c>
      <c r="R308" s="201">
        <v>17</v>
      </c>
      <c r="S308" s="36">
        <v>1000</v>
      </c>
      <c r="U308" s="36">
        <v>38</v>
      </c>
      <c r="X308" s="35" t="s">
        <v>1989</v>
      </c>
      <c r="Y308" s="22" t="str">
        <f>VLOOKUP(X308,'[1]Region&amp;ASM'!$B$2:$D$14,2,0)</f>
        <v>NCR</v>
      </c>
      <c r="Z308" s="3" t="str">
        <f>VLOOKUP(X308,'[1]Region&amp;ASM'!$B$2:$E$14,3,0)</f>
        <v>Abhishek Srivastava</v>
      </c>
    </row>
    <row r="309" spans="1:29" s="97" customFormat="1" ht="15.75" thickBot="1" x14ac:dyDescent="0.3">
      <c r="A309" s="33">
        <v>45148.347326388888</v>
      </c>
      <c r="B309" s="34">
        <v>45147</v>
      </c>
      <c r="C309" s="22" t="s">
        <v>2323</v>
      </c>
      <c r="D309" s="168" t="s">
        <v>2524</v>
      </c>
      <c r="F309" s="35" t="s">
        <v>1707</v>
      </c>
      <c r="G309" s="36">
        <v>9470143595</v>
      </c>
      <c r="H309" s="258">
        <v>150</v>
      </c>
      <c r="I309" s="35" t="s">
        <v>1701</v>
      </c>
      <c r="L309" s="200">
        <v>700</v>
      </c>
      <c r="M309" s="35" t="s">
        <v>140</v>
      </c>
      <c r="N309" s="35" t="s">
        <v>2555</v>
      </c>
      <c r="P309" s="202" t="s">
        <v>2554</v>
      </c>
      <c r="Q309" s="202" t="s">
        <v>2555</v>
      </c>
      <c r="R309" s="201">
        <v>90</v>
      </c>
      <c r="S309" s="36">
        <v>7000</v>
      </c>
      <c r="U309" s="36">
        <v>60</v>
      </c>
      <c r="X309" s="35" t="s">
        <v>50</v>
      </c>
      <c r="Y309" s="22" t="str">
        <f>VLOOKUP(X309,'[1]Region&amp;ASM'!$B$2:$D$14,2,0)</f>
        <v>NCR</v>
      </c>
      <c r="Z309" s="3" t="str">
        <f>VLOOKUP(X309,'[1]Region&amp;ASM'!$B$2:$E$14,3,0)</f>
        <v>Abhishek Srivastava</v>
      </c>
    </row>
    <row r="310" spans="1:29" s="97" customFormat="1" ht="15.75" thickBot="1" x14ac:dyDescent="0.3">
      <c r="A310" s="33">
        <v>45148.480231481481</v>
      </c>
      <c r="B310" s="34">
        <v>45147</v>
      </c>
      <c r="C310" s="22" t="s">
        <v>2323</v>
      </c>
      <c r="D310" s="168" t="s">
        <v>2524</v>
      </c>
      <c r="F310" s="35" t="s">
        <v>2562</v>
      </c>
      <c r="G310" s="36">
        <v>9821000310</v>
      </c>
      <c r="H310" s="258">
        <v>3000</v>
      </c>
      <c r="I310" s="35" t="s">
        <v>2563</v>
      </c>
      <c r="L310" s="200">
        <v>4500</v>
      </c>
      <c r="M310" s="35" t="s">
        <v>231</v>
      </c>
      <c r="N310" s="35" t="s">
        <v>2565</v>
      </c>
      <c r="P310" s="202" t="s">
        <v>2564</v>
      </c>
      <c r="Q310" s="202" t="s">
        <v>2565</v>
      </c>
      <c r="R310" s="201">
        <v>850</v>
      </c>
      <c r="S310" s="36">
        <v>40000</v>
      </c>
      <c r="U310" s="36">
        <v>42</v>
      </c>
      <c r="X310" s="35" t="s">
        <v>2018</v>
      </c>
      <c r="Y310" s="22" t="str">
        <f>VLOOKUP(X310,'[1]Region&amp;ASM'!$B$2:$D$14,2,0)</f>
        <v>NCR</v>
      </c>
      <c r="Z310" s="3" t="str">
        <f>VLOOKUP(X310,'[1]Region&amp;ASM'!$B$2:$E$14,3,0)</f>
        <v>Abhishek Srivastava</v>
      </c>
      <c r="AA310" s="36">
        <v>42</v>
      </c>
      <c r="AB310" s="35" t="s">
        <v>36</v>
      </c>
    </row>
    <row r="311" spans="1:29" ht="15.75" thickBot="1" x14ac:dyDescent="0.3">
      <c r="A311" s="33">
        <v>45148.842997685184</v>
      </c>
      <c r="B311" s="34">
        <v>45148</v>
      </c>
      <c r="C311" s="22" t="s">
        <v>2323</v>
      </c>
      <c r="D311" s="168" t="s">
        <v>2524</v>
      </c>
      <c r="E311" s="97"/>
      <c r="F311" s="35" t="s">
        <v>1973</v>
      </c>
      <c r="G311" s="36">
        <v>8574512365</v>
      </c>
      <c r="H311" s="258">
        <v>45</v>
      </c>
      <c r="I311" s="35" t="s">
        <v>2574</v>
      </c>
      <c r="J311" s="97"/>
      <c r="K311" s="97"/>
      <c r="L311" s="200">
        <v>90</v>
      </c>
      <c r="M311" s="35" t="s">
        <v>2010</v>
      </c>
      <c r="N311" s="35" t="s">
        <v>2010</v>
      </c>
      <c r="O311" s="97"/>
      <c r="P311" s="202" t="s">
        <v>255</v>
      </c>
      <c r="Q311" s="202" t="s">
        <v>124</v>
      </c>
      <c r="R311" s="201">
        <v>25</v>
      </c>
      <c r="S311" s="36">
        <v>900</v>
      </c>
      <c r="T311" s="97"/>
      <c r="U311" s="36">
        <v>75</v>
      </c>
      <c r="V311" s="97"/>
      <c r="W311" s="97"/>
      <c r="X311" s="4" t="s">
        <v>1846</v>
      </c>
      <c r="Y311" s="22" t="str">
        <f>VLOOKUP(X311,'[1]Region&amp;ASM'!$B$2:$D$14,2,0)</f>
        <v>NCR</v>
      </c>
      <c r="Z311" s="3" t="str">
        <f>VLOOKUP(X311,'[1]Region&amp;ASM'!$B$2:$E$14,3,0)</f>
        <v>Abhishek Srivastava</v>
      </c>
      <c r="AA311" s="36">
        <v>46</v>
      </c>
      <c r="AB311" s="35" t="s">
        <v>29</v>
      </c>
      <c r="AC311" s="35" t="s">
        <v>2406</v>
      </c>
    </row>
    <row r="312" spans="1:29" ht="15.75" thickBot="1" x14ac:dyDescent="0.3">
      <c r="A312" s="33">
        <v>45148.847696759258</v>
      </c>
      <c r="B312" s="34">
        <v>45148</v>
      </c>
      <c r="C312" s="22" t="s">
        <v>2323</v>
      </c>
      <c r="D312" s="168" t="s">
        <v>2524</v>
      </c>
      <c r="E312" s="97"/>
      <c r="F312" s="35" t="s">
        <v>2575</v>
      </c>
      <c r="G312" s="36">
        <v>8541212256</v>
      </c>
      <c r="H312" s="258">
        <v>104</v>
      </c>
      <c r="I312" s="35" t="s">
        <v>2576</v>
      </c>
      <c r="J312" s="97"/>
      <c r="K312" s="97"/>
      <c r="L312" s="200">
        <v>500</v>
      </c>
      <c r="M312" s="35" t="s">
        <v>2344</v>
      </c>
      <c r="N312" s="35" t="s">
        <v>2579</v>
      </c>
      <c r="O312" s="97"/>
      <c r="P312" s="202" t="s">
        <v>2577</v>
      </c>
      <c r="Q312" s="202" t="s">
        <v>2578</v>
      </c>
      <c r="R312" s="201">
        <v>104</v>
      </c>
      <c r="S312" s="36">
        <v>5000</v>
      </c>
      <c r="T312" s="97"/>
      <c r="U312" s="36">
        <v>75</v>
      </c>
      <c r="V312" s="97"/>
      <c r="W312" s="97"/>
      <c r="X312" s="4" t="s">
        <v>1846</v>
      </c>
      <c r="Y312" s="22" t="str">
        <f>VLOOKUP(X312,'[1]Region&amp;ASM'!$B$2:$D$14,2,0)</f>
        <v>NCR</v>
      </c>
      <c r="Z312" s="3" t="str">
        <f>VLOOKUP(X312,'[1]Region&amp;ASM'!$B$2:$E$14,3,0)</f>
        <v>Abhishek Srivastava</v>
      </c>
      <c r="AA312" s="36">
        <v>46</v>
      </c>
      <c r="AB312" s="35" t="s">
        <v>36</v>
      </c>
      <c r="AC312" s="35" t="s">
        <v>2406</v>
      </c>
    </row>
    <row r="313" spans="1:29" ht="15.75" thickBot="1" x14ac:dyDescent="0.3">
      <c r="A313" s="33">
        <v>45148.854398148149</v>
      </c>
      <c r="B313" s="34">
        <v>45148</v>
      </c>
      <c r="C313" s="22" t="s">
        <v>2323</v>
      </c>
      <c r="D313" s="168" t="s">
        <v>2524</v>
      </c>
      <c r="E313" s="97"/>
      <c r="F313" s="35" t="s">
        <v>2415</v>
      </c>
      <c r="G313" s="35"/>
      <c r="H313" s="258">
        <v>600</v>
      </c>
      <c r="I313" s="35" t="s">
        <v>2580</v>
      </c>
      <c r="J313" s="97"/>
      <c r="K313" s="97"/>
      <c r="L313" s="200">
        <v>270</v>
      </c>
      <c r="M313" s="35" t="s">
        <v>252</v>
      </c>
      <c r="N313" s="35" t="s">
        <v>2581</v>
      </c>
      <c r="O313" s="97"/>
      <c r="P313" s="202" t="s">
        <v>2265</v>
      </c>
      <c r="Q313" s="202" t="s">
        <v>2581</v>
      </c>
      <c r="R313" s="201">
        <v>130</v>
      </c>
      <c r="S313" s="36">
        <v>2700</v>
      </c>
      <c r="T313" s="97"/>
      <c r="U313" s="36">
        <v>114</v>
      </c>
      <c r="V313" s="97"/>
      <c r="W313" s="97"/>
      <c r="X313" s="35" t="s">
        <v>253</v>
      </c>
      <c r="Y313" s="22" t="str">
        <f>VLOOKUP(X313,'[1]Region&amp;ASM'!$B$2:$D$14,2,0)</f>
        <v>Kanpur</v>
      </c>
      <c r="Z313" s="3" t="str">
        <f>VLOOKUP(X313,'[1]Region&amp;ASM'!$B$2:$E$14,3,0)</f>
        <v>Rahul Rai</v>
      </c>
      <c r="AA313" s="36">
        <v>33</v>
      </c>
      <c r="AB313" s="35" t="s">
        <v>36</v>
      </c>
      <c r="AC313" s="35"/>
    </row>
    <row r="314" spans="1:29" ht="15.75" thickBot="1" x14ac:dyDescent="0.3">
      <c r="A314" s="33">
        <v>45148.933472222219</v>
      </c>
      <c r="B314" s="34">
        <v>45148</v>
      </c>
      <c r="C314" s="22" t="s">
        <v>2323</v>
      </c>
      <c r="D314" s="168" t="s">
        <v>2524</v>
      </c>
      <c r="E314" s="97"/>
      <c r="F314" s="35" t="s">
        <v>155</v>
      </c>
      <c r="G314" s="36">
        <v>9911166425</v>
      </c>
      <c r="H314" s="258">
        <v>300</v>
      </c>
      <c r="I314" s="35" t="s">
        <v>84</v>
      </c>
      <c r="J314" s="97"/>
      <c r="K314" s="97"/>
      <c r="L314" s="200">
        <v>100</v>
      </c>
      <c r="M314" s="35" t="s">
        <v>74</v>
      </c>
      <c r="N314" s="35" t="s">
        <v>74</v>
      </c>
      <c r="O314" s="97"/>
      <c r="P314" s="202" t="s">
        <v>164</v>
      </c>
      <c r="Q314" s="202" t="s">
        <v>293</v>
      </c>
      <c r="R314" s="201">
        <v>7</v>
      </c>
      <c r="S314" s="36">
        <v>1000</v>
      </c>
      <c r="T314" s="97"/>
      <c r="U314" s="36">
        <v>43</v>
      </c>
      <c r="V314" s="97"/>
      <c r="W314" s="97"/>
      <c r="X314" s="35" t="s">
        <v>196</v>
      </c>
      <c r="Y314" s="22" t="str">
        <f>VLOOKUP(X314,'[1]Region&amp;ASM'!$B$2:$D$14,2,0)</f>
        <v>NCR</v>
      </c>
      <c r="Z314" s="3" t="str">
        <f>VLOOKUP(X314,'[1]Region&amp;ASM'!$B$2:$E$14,3,0)</f>
        <v>Abhishek Srivastava</v>
      </c>
      <c r="AA314" s="36">
        <v>59</v>
      </c>
      <c r="AB314" s="35" t="s">
        <v>36</v>
      </c>
      <c r="AC314" s="35"/>
    </row>
    <row r="315" spans="1:29" ht="15.75" thickBot="1" x14ac:dyDescent="0.3">
      <c r="A315" s="33">
        <v>45148.935231481482</v>
      </c>
      <c r="B315" s="34">
        <v>45148</v>
      </c>
      <c r="C315" s="22" t="s">
        <v>2323</v>
      </c>
      <c r="D315" s="168" t="s">
        <v>2524</v>
      </c>
      <c r="E315" s="97"/>
      <c r="F315" s="35" t="s">
        <v>159</v>
      </c>
      <c r="G315" s="36">
        <v>7417925777</v>
      </c>
      <c r="H315" s="258">
        <v>450</v>
      </c>
      <c r="I315" s="35" t="s">
        <v>152</v>
      </c>
      <c r="J315" s="97"/>
      <c r="K315" s="97"/>
      <c r="L315" s="200">
        <v>100</v>
      </c>
      <c r="M315" s="35" t="s">
        <v>74</v>
      </c>
      <c r="N315" s="35" t="s">
        <v>74</v>
      </c>
      <c r="O315" s="97"/>
      <c r="P315" s="202" t="s">
        <v>164</v>
      </c>
      <c r="Q315" s="202" t="s">
        <v>2582</v>
      </c>
      <c r="R315" s="201">
        <v>10</v>
      </c>
      <c r="S315" s="36">
        <v>1000</v>
      </c>
      <c r="T315" s="97"/>
      <c r="U315" s="36">
        <v>44</v>
      </c>
      <c r="V315" s="97"/>
      <c r="W315" s="97"/>
      <c r="X315" s="35" t="s">
        <v>196</v>
      </c>
      <c r="Y315" s="22" t="str">
        <f>VLOOKUP(X315,'[1]Region&amp;ASM'!$B$2:$D$14,2,0)</f>
        <v>NCR</v>
      </c>
      <c r="Z315" s="3" t="str">
        <f>VLOOKUP(X315,'[1]Region&amp;ASM'!$B$2:$E$14,3,0)</f>
        <v>Abhishek Srivastava</v>
      </c>
      <c r="AA315" s="36">
        <v>96</v>
      </c>
      <c r="AB315" s="35" t="s">
        <v>36</v>
      </c>
      <c r="AC315" s="35"/>
    </row>
    <row r="316" spans="1:29" ht="15.75" thickBot="1" x14ac:dyDescent="0.3">
      <c r="A316" s="33">
        <v>45148.94390046296</v>
      </c>
      <c r="B316" s="34">
        <v>45148</v>
      </c>
      <c r="C316" s="22" t="s">
        <v>2323</v>
      </c>
      <c r="D316" s="168" t="s">
        <v>2524</v>
      </c>
      <c r="E316" s="97"/>
      <c r="F316" s="35" t="s">
        <v>2318</v>
      </c>
      <c r="G316" s="35"/>
      <c r="H316" s="258">
        <v>500</v>
      </c>
      <c r="I316" s="35" t="s">
        <v>72</v>
      </c>
      <c r="J316" s="97"/>
      <c r="K316" s="97"/>
      <c r="L316" s="200">
        <v>100</v>
      </c>
      <c r="M316" s="35" t="s">
        <v>1903</v>
      </c>
      <c r="N316" s="35" t="s">
        <v>1903</v>
      </c>
      <c r="O316" s="97"/>
      <c r="P316" s="202" t="s">
        <v>2583</v>
      </c>
      <c r="Q316" s="202" t="s">
        <v>2584</v>
      </c>
      <c r="R316" s="201">
        <v>18</v>
      </c>
      <c r="S316" s="36">
        <v>1000</v>
      </c>
      <c r="T316" s="97"/>
      <c r="U316" s="36">
        <v>38</v>
      </c>
      <c r="V316" s="97"/>
      <c r="W316" s="97"/>
      <c r="X316" s="35" t="s">
        <v>2585</v>
      </c>
      <c r="Y316" s="22" t="str">
        <f>VLOOKUP(X316,'[1]Region&amp;ASM'!$B$2:$D$14,2,0)</f>
        <v>NCR</v>
      </c>
      <c r="Z316" s="3" t="str">
        <f>VLOOKUP(X316,'[1]Region&amp;ASM'!$B$2:$E$14,3,0)</f>
        <v>Abhishek Srivastava</v>
      </c>
      <c r="AA316" s="36">
        <v>11</v>
      </c>
      <c r="AB316" s="35" t="s">
        <v>36</v>
      </c>
      <c r="AC316" s="35"/>
    </row>
    <row r="317" spans="1:29" ht="15.75" thickBot="1" x14ac:dyDescent="0.3">
      <c r="A317" s="33">
        <v>45149.37059027778</v>
      </c>
      <c r="B317" s="34">
        <v>45148</v>
      </c>
      <c r="C317" s="22" t="s">
        <v>2323</v>
      </c>
      <c r="D317" s="168" t="s">
        <v>2524</v>
      </c>
      <c r="E317" s="97"/>
      <c r="F317" s="35" t="s">
        <v>43</v>
      </c>
      <c r="G317" s="36">
        <v>9215617027</v>
      </c>
      <c r="H317" s="258">
        <v>700</v>
      </c>
      <c r="I317" s="35" t="s">
        <v>78</v>
      </c>
      <c r="J317" s="97"/>
      <c r="K317" s="97"/>
      <c r="L317" s="200">
        <v>500</v>
      </c>
      <c r="M317" s="35" t="s">
        <v>140</v>
      </c>
      <c r="N317" s="35" t="s">
        <v>74</v>
      </c>
      <c r="O317" s="97"/>
      <c r="P317" s="202" t="s">
        <v>2586</v>
      </c>
      <c r="Q317" s="202" t="s">
        <v>2587</v>
      </c>
      <c r="R317" s="201">
        <v>101</v>
      </c>
      <c r="S317" s="36">
        <v>4500</v>
      </c>
      <c r="T317" s="97"/>
      <c r="U317" s="36">
        <v>19</v>
      </c>
      <c r="V317" s="97"/>
      <c r="W317" s="97"/>
      <c r="X317" s="35" t="s">
        <v>50</v>
      </c>
      <c r="Y317" s="22" t="str">
        <f>VLOOKUP(X317,'[1]Region&amp;ASM'!$B$2:$D$14,2,0)</f>
        <v>NCR</v>
      </c>
      <c r="Z317" s="3" t="str">
        <f>VLOOKUP(X317,'[1]Region&amp;ASM'!$B$2:$E$14,3,0)</f>
        <v>Abhishek Srivastava</v>
      </c>
      <c r="AA317" s="36">
        <v>30</v>
      </c>
      <c r="AB317" s="35" t="s">
        <v>36</v>
      </c>
      <c r="AC317" s="35"/>
    </row>
    <row r="318" spans="1:29" ht="15.75" thickBot="1" x14ac:dyDescent="0.3">
      <c r="A318" s="33">
        <v>45148.942453703705</v>
      </c>
      <c r="B318" s="34">
        <v>45148</v>
      </c>
      <c r="C318" s="114" t="s">
        <v>2323</v>
      </c>
      <c r="D318" s="114" t="s">
        <v>2524</v>
      </c>
      <c r="E318" s="36">
        <v>38</v>
      </c>
      <c r="F318" s="35" t="s">
        <v>2318</v>
      </c>
      <c r="G318" s="35" t="s">
        <v>2267</v>
      </c>
      <c r="H318" s="258">
        <v>300</v>
      </c>
      <c r="I318" s="35" t="s">
        <v>379</v>
      </c>
      <c r="J318" s="35" t="s">
        <v>72</v>
      </c>
      <c r="K318" s="35" t="s">
        <v>2400</v>
      </c>
      <c r="L318" s="200">
        <v>1600</v>
      </c>
      <c r="M318" s="35"/>
      <c r="N318" s="35"/>
      <c r="O318" s="35"/>
      <c r="P318" s="202" t="s">
        <v>103</v>
      </c>
      <c r="Q318" s="202" t="s">
        <v>140</v>
      </c>
      <c r="R318" s="201">
        <v>40</v>
      </c>
      <c r="S318" s="35" t="s">
        <v>97</v>
      </c>
      <c r="T318" s="35"/>
      <c r="U318" s="35"/>
      <c r="V318" s="35"/>
      <c r="W318" s="128" t="s">
        <v>32</v>
      </c>
      <c r="X318" s="203" t="s">
        <v>310</v>
      </c>
      <c r="Y318" s="3" t="s">
        <v>25</v>
      </c>
      <c r="Z318" s="3" t="str">
        <f>VLOOKUP(X318,'[1]Region&amp;ASM'!$B$2:$D$14,3,0)</f>
        <v>Abhishek Srivastava</v>
      </c>
      <c r="AA318" s="97"/>
      <c r="AB318" s="97"/>
      <c r="AC318" s="97"/>
    </row>
    <row r="319" spans="1:29" ht="15.75" thickBot="1" x14ac:dyDescent="0.3">
      <c r="A319" s="33">
        <v>45149.448310185187</v>
      </c>
      <c r="B319" s="34">
        <v>45148</v>
      </c>
      <c r="C319" s="114" t="s">
        <v>2323</v>
      </c>
      <c r="D319" s="114" t="s">
        <v>2524</v>
      </c>
      <c r="E319" s="36">
        <v>11</v>
      </c>
      <c r="F319" s="4" t="s">
        <v>33</v>
      </c>
      <c r="G319" s="36">
        <v>9625446093</v>
      </c>
      <c r="H319" s="258">
        <v>250</v>
      </c>
      <c r="I319" s="35" t="s">
        <v>379</v>
      </c>
      <c r="J319" s="35" t="s">
        <v>2401</v>
      </c>
      <c r="K319" s="36">
        <v>0</v>
      </c>
      <c r="L319" s="200">
        <v>1100</v>
      </c>
      <c r="M319" s="35"/>
      <c r="N319" s="35"/>
      <c r="O319" s="35"/>
      <c r="P319" s="202" t="s">
        <v>2652</v>
      </c>
      <c r="Q319" s="202" t="s">
        <v>2653</v>
      </c>
      <c r="R319" s="201">
        <v>28</v>
      </c>
      <c r="S319" s="128" t="s">
        <v>2654</v>
      </c>
      <c r="T319" s="35"/>
      <c r="U319" s="35"/>
      <c r="V319" s="35"/>
      <c r="W319" s="128" t="s">
        <v>2404</v>
      </c>
      <c r="X319" s="203" t="s">
        <v>1985</v>
      </c>
      <c r="Y319" s="3" t="s">
        <v>25</v>
      </c>
      <c r="Z319" s="3" t="str">
        <f>VLOOKUP(X319,'[1]Region&amp;ASM'!$B$2:$D$14,3,0)</f>
        <v>Abhishek Srivastava</v>
      </c>
      <c r="AA319" s="97"/>
      <c r="AB319" s="97"/>
      <c r="AC319" s="97"/>
    </row>
    <row r="320" spans="1:29" ht="15.75" thickBot="1" x14ac:dyDescent="0.3">
      <c r="A320" s="33">
        <v>45150.432453703703</v>
      </c>
      <c r="B320" s="34">
        <v>45149</v>
      </c>
      <c r="C320" s="114" t="s">
        <v>2323</v>
      </c>
      <c r="D320" s="114" t="s">
        <v>2524</v>
      </c>
      <c r="E320" s="36">
        <v>11</v>
      </c>
      <c r="F320" s="4" t="s">
        <v>33</v>
      </c>
      <c r="G320" s="36">
        <v>9625446093</v>
      </c>
      <c r="H320" s="258">
        <v>400</v>
      </c>
      <c r="I320" s="35" t="s">
        <v>379</v>
      </c>
      <c r="J320" s="35" t="s">
        <v>2401</v>
      </c>
      <c r="K320" s="36">
        <v>0</v>
      </c>
      <c r="L320" s="200">
        <v>1600</v>
      </c>
      <c r="M320" s="35"/>
      <c r="N320" s="35"/>
      <c r="O320" s="35" t="s">
        <v>29</v>
      </c>
      <c r="P320" s="202" t="s">
        <v>2652</v>
      </c>
      <c r="Q320" s="202" t="s">
        <v>2770</v>
      </c>
      <c r="R320" s="201">
        <v>34</v>
      </c>
      <c r="S320" s="128" t="s">
        <v>2771</v>
      </c>
      <c r="T320" s="97"/>
      <c r="U320" s="35"/>
      <c r="V320" s="35"/>
      <c r="W320" s="128" t="s">
        <v>2404</v>
      </c>
      <c r="X320" s="203" t="s">
        <v>1985</v>
      </c>
      <c r="Y320" s="3" t="s">
        <v>25</v>
      </c>
      <c r="Z320" s="3" t="str">
        <f>VLOOKUP(X320,'[1]Region&amp;ASM'!$B$2:$D$14,3,0)</f>
        <v>Abhishek Srivastava</v>
      </c>
      <c r="AA320" s="97"/>
      <c r="AB320" s="97"/>
      <c r="AC320" s="97"/>
    </row>
    <row r="321" spans="1:29" ht="15.75" thickBot="1" x14ac:dyDescent="0.3">
      <c r="A321" s="33">
        <v>45149.888437499998</v>
      </c>
      <c r="B321" s="34">
        <v>45149</v>
      </c>
      <c r="C321" s="22" t="s">
        <v>2323</v>
      </c>
      <c r="D321" s="168" t="s">
        <v>2524</v>
      </c>
      <c r="E321" s="97"/>
      <c r="F321" s="35" t="s">
        <v>2772</v>
      </c>
      <c r="G321" s="35"/>
      <c r="H321" s="258">
        <v>500</v>
      </c>
      <c r="I321" s="35" t="s">
        <v>2773</v>
      </c>
      <c r="J321" s="97"/>
      <c r="K321" s="97"/>
      <c r="L321" s="200">
        <v>120</v>
      </c>
      <c r="M321" s="35" t="s">
        <v>252</v>
      </c>
      <c r="N321" s="35" t="s">
        <v>252</v>
      </c>
      <c r="O321" s="97"/>
      <c r="P321" s="202" t="s">
        <v>2774</v>
      </c>
      <c r="Q321" s="202" t="s">
        <v>2775</v>
      </c>
      <c r="R321" s="201">
        <v>3</v>
      </c>
      <c r="S321" s="36">
        <v>1200</v>
      </c>
      <c r="T321" s="97"/>
      <c r="U321" s="36">
        <v>96</v>
      </c>
      <c r="V321" s="97"/>
      <c r="W321" s="97"/>
      <c r="X321" s="23" t="s">
        <v>253</v>
      </c>
      <c r="Y321" s="22" t="str">
        <f>VLOOKUP(X321,'[1]Region&amp;ASM'!$B$2:$D$14,2,0)</f>
        <v>Kanpur</v>
      </c>
      <c r="Z321" s="3" t="str">
        <f>VLOOKUP(X321,'[1]Region&amp;ASM'!$B$2:$E$14,3,0)</f>
        <v>Rahul Rai</v>
      </c>
      <c r="AA321" s="36">
        <v>31</v>
      </c>
      <c r="AB321" s="35" t="s">
        <v>36</v>
      </c>
      <c r="AC321" s="35"/>
    </row>
    <row r="322" spans="1:29" ht="15.75" thickBot="1" x14ac:dyDescent="0.3">
      <c r="A322" s="33">
        <v>45149.900196759256</v>
      </c>
      <c r="B322" s="34">
        <v>45149</v>
      </c>
      <c r="C322" s="22" t="s">
        <v>2323</v>
      </c>
      <c r="D322" s="168" t="s">
        <v>2524</v>
      </c>
      <c r="E322" s="97"/>
      <c r="F322" s="35" t="s">
        <v>155</v>
      </c>
      <c r="G322" s="36">
        <v>9911166425</v>
      </c>
      <c r="H322" s="259">
        <v>7000</v>
      </c>
      <c r="I322" s="35" t="s">
        <v>2776</v>
      </c>
      <c r="J322" s="97"/>
      <c r="K322" s="97"/>
      <c r="L322" s="200">
        <v>900</v>
      </c>
      <c r="M322" s="35" t="s">
        <v>74</v>
      </c>
      <c r="N322" s="35" t="s">
        <v>2777</v>
      </c>
      <c r="O322" s="97"/>
      <c r="P322" s="202" t="s">
        <v>101</v>
      </c>
      <c r="Q322" s="202" t="s">
        <v>2777</v>
      </c>
      <c r="R322" s="201">
        <v>300</v>
      </c>
      <c r="S322" s="36">
        <v>11500</v>
      </c>
      <c r="T322" s="97"/>
      <c r="U322" s="36">
        <v>43</v>
      </c>
      <c r="V322" s="97"/>
      <c r="W322" s="97"/>
      <c r="X322" s="35" t="s">
        <v>196</v>
      </c>
      <c r="Y322" s="22" t="str">
        <f>VLOOKUP(X322,'[1]Region&amp;ASM'!$B$2:$D$14,2,0)</f>
        <v>NCR</v>
      </c>
      <c r="Z322" s="3" t="str">
        <f>VLOOKUP(X322,'[1]Region&amp;ASM'!$B$2:$E$14,3,0)</f>
        <v>Abhishek Srivastava</v>
      </c>
      <c r="AA322" s="36">
        <v>123</v>
      </c>
      <c r="AB322" s="35" t="s">
        <v>36</v>
      </c>
      <c r="AC322" s="35"/>
    </row>
    <row r="323" spans="1:29" ht="15.75" thickBot="1" x14ac:dyDescent="0.3">
      <c r="A323" s="33">
        <v>45149.903043981481</v>
      </c>
      <c r="B323" s="34">
        <v>45149</v>
      </c>
      <c r="C323" s="22" t="s">
        <v>2323</v>
      </c>
      <c r="D323" s="168" t="s">
        <v>2524</v>
      </c>
      <c r="E323" s="97"/>
      <c r="F323" s="35" t="s">
        <v>2778</v>
      </c>
      <c r="G323" s="36">
        <v>7417925777</v>
      </c>
      <c r="H323" s="258">
        <v>500</v>
      </c>
      <c r="I323" s="35" t="s">
        <v>152</v>
      </c>
      <c r="J323" s="97"/>
      <c r="K323" s="97"/>
      <c r="L323" s="200">
        <v>100</v>
      </c>
      <c r="M323" s="35" t="s">
        <v>74</v>
      </c>
      <c r="N323" s="35" t="s">
        <v>74</v>
      </c>
      <c r="O323" s="97"/>
      <c r="P323" s="202" t="s">
        <v>164</v>
      </c>
      <c r="Q323" s="202" t="s">
        <v>2779</v>
      </c>
      <c r="R323" s="201">
        <v>6</v>
      </c>
      <c r="S323" s="36">
        <v>500</v>
      </c>
      <c r="T323" s="97"/>
      <c r="U323" s="36">
        <v>44</v>
      </c>
      <c r="V323" s="97"/>
      <c r="W323" s="97"/>
      <c r="X323" s="35" t="s">
        <v>196</v>
      </c>
      <c r="Y323" s="22" t="str">
        <f>VLOOKUP(X323,'[1]Region&amp;ASM'!$B$2:$D$14,2,0)</f>
        <v>NCR</v>
      </c>
      <c r="Z323" s="3" t="str">
        <f>VLOOKUP(X323,'[1]Region&amp;ASM'!$B$2:$E$14,3,0)</f>
        <v>Abhishek Srivastava</v>
      </c>
      <c r="AA323" s="36">
        <v>96</v>
      </c>
      <c r="AB323" s="35" t="s">
        <v>36</v>
      </c>
      <c r="AC323" s="35"/>
    </row>
    <row r="324" spans="1:29" ht="15.75" thickBot="1" x14ac:dyDescent="0.3">
      <c r="A324" s="33">
        <v>45149.913587962961</v>
      </c>
      <c r="B324" s="34">
        <v>45149</v>
      </c>
      <c r="C324" s="22" t="s">
        <v>2323</v>
      </c>
      <c r="D324" s="168" t="s">
        <v>2524</v>
      </c>
      <c r="E324" s="97"/>
      <c r="F324" s="35" t="s">
        <v>274</v>
      </c>
      <c r="G324" s="36">
        <v>8505803872</v>
      </c>
      <c r="H324" s="258">
        <v>100</v>
      </c>
      <c r="I324" s="35" t="s">
        <v>2780</v>
      </c>
      <c r="J324" s="97"/>
      <c r="K324" s="97"/>
      <c r="L324" s="200">
        <v>500</v>
      </c>
      <c r="M324" s="35" t="s">
        <v>231</v>
      </c>
      <c r="N324" s="35" t="s">
        <v>2781</v>
      </c>
      <c r="O324" s="97"/>
      <c r="P324" s="202" t="s">
        <v>255</v>
      </c>
      <c r="Q324" s="202" t="s">
        <v>296</v>
      </c>
      <c r="R324" s="201">
        <v>104</v>
      </c>
      <c r="S324" s="36">
        <v>5000</v>
      </c>
      <c r="T324" s="97"/>
      <c r="U324" s="36">
        <v>75</v>
      </c>
      <c r="V324" s="97"/>
      <c r="W324" s="97"/>
      <c r="X324" s="4" t="s">
        <v>1846</v>
      </c>
      <c r="Y324" s="22" t="str">
        <f>VLOOKUP(X324,'[1]Region&amp;ASM'!$B$2:$D$14,2,0)</f>
        <v>NCR</v>
      </c>
      <c r="Z324" s="3" t="str">
        <f>VLOOKUP(X324,'[1]Region&amp;ASM'!$B$2:$E$14,3,0)</f>
        <v>Abhishek Srivastava</v>
      </c>
      <c r="AA324" s="36">
        <v>46</v>
      </c>
      <c r="AB324" s="35" t="s">
        <v>29</v>
      </c>
      <c r="AC324" s="35" t="s">
        <v>29</v>
      </c>
    </row>
    <row r="325" spans="1:29" ht="15.75" thickBot="1" x14ac:dyDescent="0.3">
      <c r="A325" s="33">
        <v>45149.914212962962</v>
      </c>
      <c r="B325" s="34">
        <v>45149</v>
      </c>
      <c r="C325" s="22" t="s">
        <v>2323</v>
      </c>
      <c r="D325" s="168" t="s">
        <v>2524</v>
      </c>
      <c r="E325" s="97"/>
      <c r="F325" s="35" t="s">
        <v>274</v>
      </c>
      <c r="G325" s="36">
        <v>8505803872</v>
      </c>
      <c r="H325" s="258">
        <v>450</v>
      </c>
      <c r="I325" s="35" t="s">
        <v>2782</v>
      </c>
      <c r="J325" s="97"/>
      <c r="K325" s="97"/>
      <c r="L325" s="200">
        <v>500</v>
      </c>
      <c r="M325" s="35" t="s">
        <v>231</v>
      </c>
      <c r="N325" s="35" t="s">
        <v>1993</v>
      </c>
      <c r="O325" s="97"/>
      <c r="P325" s="202" t="s">
        <v>2783</v>
      </c>
      <c r="Q325" s="202" t="s">
        <v>296</v>
      </c>
      <c r="R325" s="201">
        <v>104</v>
      </c>
      <c r="S325" s="36">
        <v>5000</v>
      </c>
      <c r="T325" s="97"/>
      <c r="U325" s="36">
        <v>75</v>
      </c>
      <c r="V325" s="97"/>
      <c r="W325" s="97"/>
      <c r="X325" s="4" t="s">
        <v>1846</v>
      </c>
      <c r="Y325" s="22" t="str">
        <f>VLOOKUP(X325,'[1]Region&amp;ASM'!$B$2:$D$14,2,0)</f>
        <v>NCR</v>
      </c>
      <c r="Z325" s="3" t="str">
        <f>VLOOKUP(X325,'[1]Region&amp;ASM'!$B$2:$E$14,3,0)</f>
        <v>Abhishek Srivastava</v>
      </c>
      <c r="AA325" s="36">
        <v>46</v>
      </c>
      <c r="AB325" s="35" t="s">
        <v>29</v>
      </c>
      <c r="AC325" s="35" t="s">
        <v>29</v>
      </c>
    </row>
    <row r="326" spans="1:29" ht="15.75" thickBot="1" x14ac:dyDescent="0.3">
      <c r="A326" s="33">
        <v>45149.94390046296</v>
      </c>
      <c r="B326" s="34">
        <v>45149</v>
      </c>
      <c r="C326" s="22" t="s">
        <v>2323</v>
      </c>
      <c r="D326" s="168" t="s">
        <v>2524</v>
      </c>
      <c r="E326" s="97"/>
      <c r="F326" s="35" t="s">
        <v>2318</v>
      </c>
      <c r="G326" s="35"/>
      <c r="H326" s="258">
        <v>700</v>
      </c>
      <c r="I326" s="35" t="s">
        <v>72</v>
      </c>
      <c r="J326" s="97"/>
      <c r="K326" s="97"/>
      <c r="L326" s="200">
        <v>100</v>
      </c>
      <c r="M326" s="35" t="s">
        <v>1903</v>
      </c>
      <c r="N326" s="35" t="s">
        <v>1903</v>
      </c>
      <c r="O326" s="97"/>
      <c r="P326" s="202" t="s">
        <v>103</v>
      </c>
      <c r="Q326" s="202" t="s">
        <v>2784</v>
      </c>
      <c r="R326" s="201">
        <v>18</v>
      </c>
      <c r="S326" s="36">
        <v>1000</v>
      </c>
      <c r="T326" s="97"/>
      <c r="U326" s="36">
        <v>38</v>
      </c>
      <c r="V326" s="97"/>
      <c r="W326" s="97"/>
      <c r="X326" s="35" t="s">
        <v>1989</v>
      </c>
      <c r="Y326" s="22" t="str">
        <f>VLOOKUP(X326,'[1]Region&amp;ASM'!$B$2:$D$14,2,0)</f>
        <v>NCR</v>
      </c>
      <c r="Z326" s="3" t="str">
        <f>VLOOKUP(X326,'[1]Region&amp;ASM'!$B$2:$E$14,3,0)</f>
        <v>Abhishek Srivastava</v>
      </c>
      <c r="AA326" s="36">
        <v>11</v>
      </c>
      <c r="AB326" s="35" t="s">
        <v>36</v>
      </c>
      <c r="AC326" s="35"/>
    </row>
    <row r="327" spans="1:29" ht="15.75" thickBot="1" x14ac:dyDescent="0.3">
      <c r="A327" s="33">
        <v>45149.945300925923</v>
      </c>
      <c r="B327" s="34">
        <v>45149</v>
      </c>
      <c r="C327" s="22" t="s">
        <v>2323</v>
      </c>
      <c r="D327" s="168" t="s">
        <v>2524</v>
      </c>
      <c r="E327" s="97"/>
      <c r="F327" s="35" t="s">
        <v>57</v>
      </c>
      <c r="G327" s="35"/>
      <c r="H327" s="258">
        <v>400</v>
      </c>
      <c r="I327" s="35" t="s">
        <v>166</v>
      </c>
      <c r="J327" s="97"/>
      <c r="K327" s="97"/>
      <c r="L327" s="200">
        <v>100</v>
      </c>
      <c r="M327" s="35" t="s">
        <v>1903</v>
      </c>
      <c r="N327" s="35" t="s">
        <v>231</v>
      </c>
      <c r="O327" s="97"/>
      <c r="P327" s="202" t="s">
        <v>167</v>
      </c>
      <c r="Q327" s="202" t="s">
        <v>2785</v>
      </c>
      <c r="R327" s="201">
        <v>18</v>
      </c>
      <c r="S327" s="36">
        <v>1000</v>
      </c>
      <c r="T327" s="97"/>
      <c r="U327" s="36">
        <v>37</v>
      </c>
      <c r="V327" s="97"/>
      <c r="W327" s="97"/>
      <c r="X327" s="35" t="s">
        <v>2585</v>
      </c>
      <c r="Y327" s="22" t="str">
        <f>VLOOKUP(X327,'[1]Region&amp;ASM'!$B$2:$D$14,2,0)</f>
        <v>NCR</v>
      </c>
      <c r="Z327" s="3" t="str">
        <f>VLOOKUP(X327,'[1]Region&amp;ASM'!$B$2:$E$14,3,0)</f>
        <v>Abhishek Srivastava</v>
      </c>
      <c r="AA327" s="36">
        <v>12</v>
      </c>
      <c r="AB327" s="35" t="s">
        <v>36</v>
      </c>
      <c r="AC327" s="35"/>
    </row>
    <row r="328" spans="1:29" ht="15.75" thickBot="1" x14ac:dyDescent="0.3">
      <c r="A328" s="33">
        <v>45149.946469907409</v>
      </c>
      <c r="B328" s="34">
        <v>45149</v>
      </c>
      <c r="C328" s="22" t="s">
        <v>2323</v>
      </c>
      <c r="D328" s="168" t="s">
        <v>2524</v>
      </c>
      <c r="E328" s="97"/>
      <c r="F328" s="35" t="s">
        <v>2318</v>
      </c>
      <c r="G328" s="35"/>
      <c r="H328" s="258">
        <v>900</v>
      </c>
      <c r="I328" s="35" t="s">
        <v>152</v>
      </c>
      <c r="J328" s="97"/>
      <c r="K328" s="97"/>
      <c r="L328" s="200">
        <v>100</v>
      </c>
      <c r="M328" s="35" t="s">
        <v>1903</v>
      </c>
      <c r="N328" s="35" t="s">
        <v>1903</v>
      </c>
      <c r="O328" s="97"/>
      <c r="P328" s="202" t="s">
        <v>245</v>
      </c>
      <c r="Q328" s="202" t="s">
        <v>2786</v>
      </c>
      <c r="R328" s="201">
        <v>15</v>
      </c>
      <c r="S328" s="36">
        <v>1000</v>
      </c>
      <c r="T328" s="97"/>
      <c r="U328" s="36">
        <v>38</v>
      </c>
      <c r="V328" s="97"/>
      <c r="W328" s="97"/>
      <c r="X328" s="35" t="s">
        <v>1989</v>
      </c>
      <c r="Y328" s="22" t="str">
        <f>VLOOKUP(X328,'[1]Region&amp;ASM'!$B$2:$D$14,2,0)</f>
        <v>NCR</v>
      </c>
      <c r="Z328" s="3" t="str">
        <f>VLOOKUP(X328,'[1]Region&amp;ASM'!$B$2:$E$14,3,0)</f>
        <v>Abhishek Srivastava</v>
      </c>
      <c r="AA328" s="36">
        <v>11</v>
      </c>
      <c r="AB328" s="35" t="s">
        <v>36</v>
      </c>
      <c r="AC328" s="35"/>
    </row>
    <row r="329" spans="1:29" ht="15.75" thickBot="1" x14ac:dyDescent="0.3">
      <c r="A329" s="33">
        <v>45150.367407407408</v>
      </c>
      <c r="B329" s="34">
        <v>45149</v>
      </c>
      <c r="C329" s="22" t="s">
        <v>2323</v>
      </c>
      <c r="D329" s="168" t="s">
        <v>2524</v>
      </c>
      <c r="E329" s="97"/>
      <c r="F329" s="35" t="s">
        <v>1428</v>
      </c>
      <c r="G329" s="36">
        <v>9958174273</v>
      </c>
      <c r="H329" s="258">
        <v>200</v>
      </c>
      <c r="I329" s="35" t="s">
        <v>84</v>
      </c>
      <c r="J329" s="97"/>
      <c r="K329" s="97"/>
      <c r="L329" s="200">
        <v>300</v>
      </c>
      <c r="M329" s="35" t="s">
        <v>140</v>
      </c>
      <c r="N329" s="35" t="s">
        <v>74</v>
      </c>
      <c r="O329" s="97"/>
      <c r="P329" s="202" t="s">
        <v>2787</v>
      </c>
      <c r="Q329" s="202" t="s">
        <v>2788</v>
      </c>
      <c r="R329" s="201">
        <v>70</v>
      </c>
      <c r="S329" s="36">
        <v>3500</v>
      </c>
      <c r="T329" s="97"/>
      <c r="U329" s="36">
        <v>66</v>
      </c>
      <c r="V329" s="97"/>
      <c r="W329" s="97"/>
      <c r="X329" s="35" t="s">
        <v>50</v>
      </c>
      <c r="Y329" s="22" t="str">
        <f>VLOOKUP(X329,'[1]Region&amp;ASM'!$B$2:$D$14,2,0)</f>
        <v>NCR</v>
      </c>
      <c r="Z329" s="3" t="str">
        <f>VLOOKUP(X329,'[1]Region&amp;ASM'!$B$2:$E$14,3,0)</f>
        <v>Abhishek Srivastava</v>
      </c>
      <c r="AA329" s="36">
        <v>32</v>
      </c>
      <c r="AB329" s="35" t="s">
        <v>36</v>
      </c>
      <c r="AC329" s="35"/>
    </row>
    <row r="330" spans="1:29" ht="15.75" thickBot="1" x14ac:dyDescent="0.3">
      <c r="A330" s="33">
        <v>45150.476504629631</v>
      </c>
      <c r="B330" s="34">
        <v>45149</v>
      </c>
      <c r="C330" s="22" t="s">
        <v>2323</v>
      </c>
      <c r="D330" s="168" t="s">
        <v>2524</v>
      </c>
      <c r="E330" s="97"/>
      <c r="F330" s="35" t="s">
        <v>274</v>
      </c>
      <c r="G330" s="36">
        <v>8505803872</v>
      </c>
      <c r="H330" s="258">
        <v>100</v>
      </c>
      <c r="I330" s="35" t="s">
        <v>2105</v>
      </c>
      <c r="J330" s="97"/>
      <c r="K330" s="97"/>
      <c r="L330" s="200">
        <v>200</v>
      </c>
      <c r="M330" s="35" t="s">
        <v>231</v>
      </c>
      <c r="N330" s="35" t="s">
        <v>1993</v>
      </c>
      <c r="O330" s="97"/>
      <c r="P330" s="202" t="s">
        <v>259</v>
      </c>
      <c r="Q330" s="202" t="s">
        <v>303</v>
      </c>
      <c r="R330" s="201">
        <v>96</v>
      </c>
      <c r="S330" s="36">
        <v>2000</v>
      </c>
      <c r="T330" s="97"/>
      <c r="U330" s="36">
        <v>75</v>
      </c>
      <c r="V330" s="97"/>
      <c r="W330" s="97"/>
      <c r="X330" s="4" t="s">
        <v>1846</v>
      </c>
      <c r="Y330" s="22" t="str">
        <f>VLOOKUP(X330,'[1]Region&amp;ASM'!$B$2:$D$14,2,0)</f>
        <v>NCR</v>
      </c>
      <c r="Z330" s="3" t="str">
        <f>VLOOKUP(X330,'[1]Region&amp;ASM'!$B$2:$E$14,3,0)</f>
        <v>Abhishek Srivastava</v>
      </c>
      <c r="AA330" s="36">
        <v>46</v>
      </c>
      <c r="AB330" s="35" t="s">
        <v>29</v>
      </c>
      <c r="AC330" s="35" t="s">
        <v>29</v>
      </c>
    </row>
    <row r="331" spans="1:29" ht="15.75" thickBot="1" x14ac:dyDescent="0.3">
      <c r="A331" s="33">
        <v>45150.861863425926</v>
      </c>
      <c r="B331" s="34">
        <v>45150</v>
      </c>
      <c r="C331" s="22" t="s">
        <v>2323</v>
      </c>
      <c r="D331" s="168" t="s">
        <v>2524</v>
      </c>
      <c r="E331" s="97"/>
      <c r="F331" s="35" t="s">
        <v>274</v>
      </c>
      <c r="G331" s="36">
        <v>8505803872</v>
      </c>
      <c r="H331" s="258">
        <v>100</v>
      </c>
      <c r="I331" s="35" t="s">
        <v>27</v>
      </c>
      <c r="J331" s="97"/>
      <c r="K331" s="97"/>
      <c r="L331" s="200">
        <v>100</v>
      </c>
      <c r="M331" s="35" t="s">
        <v>231</v>
      </c>
      <c r="N331" s="35" t="s">
        <v>231</v>
      </c>
      <c r="O331" s="97"/>
      <c r="P331" s="202" t="s">
        <v>255</v>
      </c>
      <c r="Q331" s="202" t="s">
        <v>124</v>
      </c>
      <c r="R331" s="201">
        <v>30</v>
      </c>
      <c r="S331" s="36">
        <v>1000</v>
      </c>
      <c r="T331" s="97"/>
      <c r="U331" s="36">
        <v>75</v>
      </c>
      <c r="V331" s="97"/>
      <c r="W331" s="97"/>
      <c r="X331" s="4" t="s">
        <v>1846</v>
      </c>
      <c r="Y331" s="22" t="str">
        <f>VLOOKUP(X331,'[1]Region&amp;ASM'!$B$2:$D$14,2,0)</f>
        <v>NCR</v>
      </c>
      <c r="Z331" s="3" t="str">
        <f>VLOOKUP(X331,'[1]Region&amp;ASM'!$B$2:$E$14,3,0)</f>
        <v>Abhishek Srivastava</v>
      </c>
      <c r="AA331" s="36">
        <v>46</v>
      </c>
      <c r="AB331" s="35" t="s">
        <v>29</v>
      </c>
      <c r="AC331" s="35" t="s">
        <v>29</v>
      </c>
    </row>
    <row r="332" spans="1:29" ht="15.75" thickBot="1" x14ac:dyDescent="0.3">
      <c r="A332" s="33">
        <v>45150.862581018519</v>
      </c>
      <c r="B332" s="34">
        <v>45150</v>
      </c>
      <c r="C332" s="22" t="s">
        <v>2323</v>
      </c>
      <c r="D332" s="168" t="s">
        <v>2524</v>
      </c>
      <c r="E332" s="97"/>
      <c r="F332" s="35" t="s">
        <v>274</v>
      </c>
      <c r="G332" s="36">
        <v>8505803872</v>
      </c>
      <c r="H332" s="258">
        <v>150</v>
      </c>
      <c r="I332" s="35" t="s">
        <v>27</v>
      </c>
      <c r="J332" s="97"/>
      <c r="K332" s="97"/>
      <c r="L332" s="200">
        <v>100</v>
      </c>
      <c r="M332" s="35" t="s">
        <v>231</v>
      </c>
      <c r="N332" s="35" t="s">
        <v>2451</v>
      </c>
      <c r="O332" s="97"/>
      <c r="P332" s="267" t="s">
        <v>2928</v>
      </c>
      <c r="Q332" s="202" t="s">
        <v>2789</v>
      </c>
      <c r="R332" s="201">
        <v>30</v>
      </c>
      <c r="S332" s="36">
        <v>1000</v>
      </c>
      <c r="T332" s="97"/>
      <c r="U332" s="36">
        <v>75</v>
      </c>
      <c r="V332" s="97"/>
      <c r="W332" s="97"/>
      <c r="X332" s="4" t="s">
        <v>1846</v>
      </c>
      <c r="Y332" s="22" t="str">
        <f>VLOOKUP(X332,'[1]Region&amp;ASM'!$B$2:$D$14,2,0)</f>
        <v>NCR</v>
      </c>
      <c r="Z332" s="3" t="str">
        <f>VLOOKUP(X332,'[1]Region&amp;ASM'!$B$2:$E$14,3,0)</f>
        <v>Abhishek Srivastava</v>
      </c>
      <c r="AA332" s="36">
        <v>46</v>
      </c>
      <c r="AB332" s="35" t="s">
        <v>29</v>
      </c>
      <c r="AC332" s="35" t="s">
        <v>29</v>
      </c>
    </row>
    <row r="333" spans="1:29" ht="15.75" thickBot="1" x14ac:dyDescent="0.3">
      <c r="A333" s="33">
        <v>45150.922199074077</v>
      </c>
      <c r="B333" s="34">
        <v>45150</v>
      </c>
      <c r="C333" s="22" t="s">
        <v>2323</v>
      </c>
      <c r="D333" s="168" t="s">
        <v>2524</v>
      </c>
      <c r="E333" s="97"/>
      <c r="F333" s="35" t="s">
        <v>1645</v>
      </c>
      <c r="G333" s="35"/>
      <c r="H333" s="259">
        <v>2000</v>
      </c>
      <c r="I333" s="35" t="s">
        <v>1992</v>
      </c>
      <c r="J333" s="97"/>
      <c r="K333" s="97"/>
      <c r="L333" s="200">
        <v>100</v>
      </c>
      <c r="M333" s="35" t="s">
        <v>252</v>
      </c>
      <c r="N333" s="35" t="s">
        <v>2620</v>
      </c>
      <c r="O333" s="97"/>
      <c r="P333" s="202" t="s">
        <v>2262</v>
      </c>
      <c r="Q333" s="202" t="s">
        <v>2790</v>
      </c>
      <c r="R333" s="201">
        <v>25</v>
      </c>
      <c r="S333" s="36">
        <v>1000</v>
      </c>
      <c r="T333" s="97"/>
      <c r="U333" s="36">
        <v>47</v>
      </c>
      <c r="V333" s="97"/>
      <c r="W333" s="97"/>
      <c r="X333" s="35" t="s">
        <v>2837</v>
      </c>
      <c r="Y333" s="22" t="s">
        <v>252</v>
      </c>
      <c r="Z333" s="3" t="s">
        <v>253</v>
      </c>
      <c r="AA333" s="36">
        <v>58</v>
      </c>
      <c r="AB333" s="35" t="s">
        <v>29</v>
      </c>
      <c r="AC333" s="35" t="s">
        <v>2791</v>
      </c>
    </row>
    <row r="334" spans="1:29" ht="15.75" thickBot="1" x14ac:dyDescent="0.3">
      <c r="A334" s="33">
        <v>45150.936215277776</v>
      </c>
      <c r="B334" s="34">
        <v>45150</v>
      </c>
      <c r="C334" s="22" t="s">
        <v>2323</v>
      </c>
      <c r="D334" s="168" t="s">
        <v>2524</v>
      </c>
      <c r="E334" s="97"/>
      <c r="F334" s="35" t="s">
        <v>291</v>
      </c>
      <c r="G334" s="36">
        <v>9953970679</v>
      </c>
      <c r="H334" s="258">
        <v>320</v>
      </c>
      <c r="I334" s="35" t="s">
        <v>84</v>
      </c>
      <c r="J334" s="97"/>
      <c r="K334" s="97"/>
      <c r="L334" s="200">
        <v>100</v>
      </c>
      <c r="M334" s="35" t="s">
        <v>74</v>
      </c>
      <c r="N334" s="35" t="s">
        <v>74</v>
      </c>
      <c r="O334" s="97"/>
      <c r="P334" s="202" t="s">
        <v>293</v>
      </c>
      <c r="Q334" s="202" t="s">
        <v>2792</v>
      </c>
      <c r="R334" s="201">
        <v>20</v>
      </c>
      <c r="S334" s="36">
        <v>1000</v>
      </c>
      <c r="T334" s="97"/>
      <c r="U334" s="36">
        <v>56</v>
      </c>
      <c r="V334" s="97"/>
      <c r="W334" s="97"/>
      <c r="X334" s="35" t="s">
        <v>196</v>
      </c>
      <c r="Y334" s="22" t="str">
        <f>VLOOKUP(X334,'[1]Region&amp;ASM'!$B$2:$D$14,2,0)</f>
        <v>NCR</v>
      </c>
      <c r="Z334" s="3" t="str">
        <f>VLOOKUP(X334,'[1]Region&amp;ASM'!$B$2:$E$14,3,0)</f>
        <v>Abhishek Srivastava</v>
      </c>
      <c r="AA334" s="36">
        <v>96</v>
      </c>
      <c r="AB334" s="35" t="s">
        <v>36</v>
      </c>
      <c r="AC334" s="35"/>
    </row>
    <row r="335" spans="1:29" ht="15.75" thickBot="1" x14ac:dyDescent="0.3">
      <c r="A335" s="33">
        <v>45150.937604166669</v>
      </c>
      <c r="B335" s="34">
        <v>45150</v>
      </c>
      <c r="C335" s="22" t="s">
        <v>2323</v>
      </c>
      <c r="D335" s="168" t="s">
        <v>2524</v>
      </c>
      <c r="E335" s="97"/>
      <c r="F335" s="35" t="s">
        <v>155</v>
      </c>
      <c r="G335" s="36">
        <v>9911166425</v>
      </c>
      <c r="H335" s="258">
        <v>200</v>
      </c>
      <c r="I335" s="35" t="s">
        <v>84</v>
      </c>
      <c r="J335" s="97"/>
      <c r="K335" s="97"/>
      <c r="L335" s="200">
        <v>100</v>
      </c>
      <c r="M335" s="35" t="s">
        <v>74</v>
      </c>
      <c r="N335" s="35" t="s">
        <v>74</v>
      </c>
      <c r="O335" s="97"/>
      <c r="P335" s="202" t="s">
        <v>164</v>
      </c>
      <c r="Q335" s="202" t="s">
        <v>2793</v>
      </c>
      <c r="R335" s="201">
        <v>8</v>
      </c>
      <c r="S335" s="36">
        <v>1000</v>
      </c>
      <c r="T335" s="97"/>
      <c r="U335" s="36">
        <v>43</v>
      </c>
      <c r="V335" s="97"/>
      <c r="W335" s="97"/>
      <c r="X335" s="35" t="s">
        <v>196</v>
      </c>
      <c r="Y335" s="22" t="str">
        <f>VLOOKUP(X335,'[1]Region&amp;ASM'!$B$2:$D$14,2,0)</f>
        <v>NCR</v>
      </c>
      <c r="Z335" s="3" t="str">
        <f>VLOOKUP(X335,'[1]Region&amp;ASM'!$B$2:$E$14,3,0)</f>
        <v>Abhishek Srivastava</v>
      </c>
      <c r="AA335" s="36">
        <v>96</v>
      </c>
      <c r="AB335" s="35" t="s">
        <v>36</v>
      </c>
      <c r="AC335" s="35"/>
    </row>
    <row r="336" spans="1:29" ht="15.75" thickBot="1" x14ac:dyDescent="0.3">
      <c r="A336" s="33">
        <v>45151.552893518521</v>
      </c>
      <c r="B336" s="34">
        <v>45151</v>
      </c>
      <c r="C336" s="22" t="s">
        <v>2323</v>
      </c>
      <c r="D336" s="168" t="s">
        <v>2524</v>
      </c>
      <c r="E336" s="97"/>
      <c r="F336" s="35" t="s">
        <v>2794</v>
      </c>
      <c r="G336" s="35"/>
      <c r="H336" s="258">
        <v>500</v>
      </c>
      <c r="I336" s="35" t="s">
        <v>2795</v>
      </c>
      <c r="J336" s="97"/>
      <c r="K336" s="97"/>
      <c r="L336" s="200">
        <v>200</v>
      </c>
      <c r="M336" s="35" t="s">
        <v>252</v>
      </c>
      <c r="N336" s="35" t="s">
        <v>2797</v>
      </c>
      <c r="O336" s="97"/>
      <c r="P336" s="202" t="s">
        <v>2796</v>
      </c>
      <c r="Q336" s="202" t="s">
        <v>2797</v>
      </c>
      <c r="R336" s="201">
        <v>35</v>
      </c>
      <c r="S336" s="36">
        <v>1400</v>
      </c>
      <c r="T336" s="97"/>
      <c r="U336" s="36">
        <v>144</v>
      </c>
      <c r="V336" s="97"/>
      <c r="W336" s="97"/>
      <c r="X336" s="35" t="s">
        <v>2837</v>
      </c>
      <c r="Y336" s="22" t="s">
        <v>252</v>
      </c>
      <c r="Z336" s="3" t="s">
        <v>253</v>
      </c>
      <c r="AA336" s="36">
        <v>158</v>
      </c>
      <c r="AB336" s="35" t="s">
        <v>29</v>
      </c>
      <c r="AC336" s="35" t="s">
        <v>2791</v>
      </c>
    </row>
    <row r="337" spans="1:29" ht="15.75" thickBot="1" x14ac:dyDescent="0.3">
      <c r="A337" s="33">
        <v>45152.342662037037</v>
      </c>
      <c r="B337" s="34">
        <v>45150</v>
      </c>
      <c r="C337" s="22" t="s">
        <v>2323</v>
      </c>
      <c r="D337" s="168" t="s">
        <v>2524</v>
      </c>
      <c r="E337" s="97"/>
      <c r="F337" s="35" t="s">
        <v>2798</v>
      </c>
      <c r="G337" s="36">
        <v>9560599239</v>
      </c>
      <c r="H337" s="258">
        <v>700</v>
      </c>
      <c r="I337" s="35" t="s">
        <v>2486</v>
      </c>
      <c r="J337" s="97"/>
      <c r="K337" s="97"/>
      <c r="L337" s="200">
        <v>350</v>
      </c>
      <c r="M337" s="35" t="s">
        <v>140</v>
      </c>
      <c r="N337" s="35" t="s">
        <v>1446</v>
      </c>
      <c r="O337" s="97"/>
      <c r="P337" s="202" t="s">
        <v>45</v>
      </c>
      <c r="Q337" s="202" t="s">
        <v>1446</v>
      </c>
      <c r="R337" s="201">
        <v>85</v>
      </c>
      <c r="S337" s="36">
        <v>4200</v>
      </c>
      <c r="T337" s="97"/>
      <c r="U337" s="36">
        <v>39</v>
      </c>
      <c r="V337" s="97"/>
      <c r="W337" s="97"/>
      <c r="X337" s="35" t="s">
        <v>50</v>
      </c>
      <c r="Y337" s="22" t="str">
        <f>VLOOKUP(X337,'[1]Region&amp;ASM'!$B$2:$D$14,2,0)</f>
        <v>NCR</v>
      </c>
      <c r="Z337" s="3" t="str">
        <f>VLOOKUP(X337,'[1]Region&amp;ASM'!$B$2:$E$14,3,0)</f>
        <v>Abhishek Srivastava</v>
      </c>
      <c r="AA337" s="36">
        <v>16</v>
      </c>
      <c r="AB337" s="35" t="s">
        <v>36</v>
      </c>
      <c r="AC337" s="35"/>
    </row>
    <row r="338" spans="1:29" ht="15.75" thickBot="1" x14ac:dyDescent="0.3">
      <c r="A338" s="33">
        <v>45151.75304398148</v>
      </c>
      <c r="B338" s="34">
        <v>45150</v>
      </c>
      <c r="C338" s="114" t="s">
        <v>2323</v>
      </c>
      <c r="D338" s="114" t="s">
        <v>2524</v>
      </c>
      <c r="E338" s="36">
        <v>38</v>
      </c>
      <c r="F338" s="35" t="s">
        <v>2318</v>
      </c>
      <c r="G338" s="35" t="s">
        <v>2267</v>
      </c>
      <c r="H338" s="258">
        <v>200</v>
      </c>
      <c r="I338" s="35" t="s">
        <v>379</v>
      </c>
      <c r="J338" s="35" t="s">
        <v>72</v>
      </c>
      <c r="K338" s="35" t="s">
        <v>2267</v>
      </c>
      <c r="L338" s="200">
        <v>1500</v>
      </c>
      <c r="M338" s="35"/>
      <c r="N338" s="35"/>
      <c r="O338" s="35"/>
      <c r="P338" s="202" t="s">
        <v>103</v>
      </c>
      <c r="Q338" s="202" t="s">
        <v>2799</v>
      </c>
      <c r="R338" s="201">
        <v>40</v>
      </c>
      <c r="S338" s="35" t="s">
        <v>231</v>
      </c>
      <c r="T338" s="35"/>
      <c r="U338" s="35"/>
      <c r="V338" s="35"/>
      <c r="W338" s="128" t="s">
        <v>32</v>
      </c>
      <c r="X338" s="203" t="s">
        <v>310</v>
      </c>
      <c r="Y338" s="3" t="s">
        <v>25</v>
      </c>
      <c r="Z338" s="3" t="str">
        <f>VLOOKUP(X338,'[1]Region&amp;ASM'!$B$2:$D$14,3,0)</f>
        <v>Abhishek Srivastava</v>
      </c>
      <c r="AA338" s="97"/>
      <c r="AB338" s="97"/>
      <c r="AC338" s="97"/>
    </row>
    <row r="339" spans="1:29" ht="15.75" thickBot="1" x14ac:dyDescent="0.3">
      <c r="A339" s="33">
        <v>45152.468819444446</v>
      </c>
      <c r="B339" s="34">
        <v>45151</v>
      </c>
      <c r="C339" s="22" t="s">
        <v>2323</v>
      </c>
      <c r="D339" s="168" t="s">
        <v>2524</v>
      </c>
      <c r="F339" s="35" t="s">
        <v>2838</v>
      </c>
      <c r="G339" s="36">
        <v>8827331662</v>
      </c>
      <c r="H339" s="259">
        <v>25000</v>
      </c>
      <c r="I339" s="35" t="s">
        <v>2315</v>
      </c>
      <c r="L339" s="200">
        <v>9000</v>
      </c>
      <c r="M339" s="35" t="s">
        <v>231</v>
      </c>
      <c r="N339" s="36">
        <v>1100</v>
      </c>
      <c r="P339" s="202" t="s">
        <v>2839</v>
      </c>
      <c r="Q339" s="202" t="s">
        <v>2840</v>
      </c>
      <c r="R339" s="201">
        <v>1158</v>
      </c>
      <c r="S339" s="36">
        <v>90000</v>
      </c>
      <c r="U339" s="36">
        <v>146</v>
      </c>
      <c r="X339" s="35" t="s">
        <v>1985</v>
      </c>
      <c r="Y339" s="3" t="s">
        <v>25</v>
      </c>
      <c r="Z339" s="3" t="str">
        <f>VLOOKUP(X339,'[1]Region&amp;ASM'!$B$2:$D$14,3,0)</f>
        <v>Abhishek Srivastava</v>
      </c>
      <c r="AA339" s="36">
        <v>42</v>
      </c>
      <c r="AB339" s="35" t="s">
        <v>36</v>
      </c>
      <c r="AC339" s="97"/>
    </row>
    <row r="340" spans="1:29" ht="15.75" thickBot="1" x14ac:dyDescent="0.3">
      <c r="A340" s="33">
        <v>45152.474236111113</v>
      </c>
      <c r="B340" s="34">
        <v>45151</v>
      </c>
      <c r="C340" s="22" t="s">
        <v>2323</v>
      </c>
      <c r="D340" s="168" t="s">
        <v>2524</v>
      </c>
      <c r="F340" s="35" t="s">
        <v>2838</v>
      </c>
      <c r="G340" s="36">
        <v>8827331662</v>
      </c>
      <c r="H340" s="259">
        <v>5000</v>
      </c>
      <c r="I340" s="35" t="s">
        <v>2315</v>
      </c>
      <c r="L340" s="200">
        <v>4000</v>
      </c>
      <c r="M340" s="35" t="s">
        <v>231</v>
      </c>
      <c r="N340" s="35" t="s">
        <v>2841</v>
      </c>
      <c r="P340" s="202" t="s">
        <v>2063</v>
      </c>
      <c r="Q340" s="202" t="s">
        <v>2565</v>
      </c>
      <c r="R340" s="204">
        <v>1400</v>
      </c>
      <c r="S340" s="36">
        <v>40000</v>
      </c>
      <c r="U340" s="36">
        <v>146</v>
      </c>
      <c r="X340" s="35" t="s">
        <v>2018</v>
      </c>
      <c r="Y340" s="3" t="s">
        <v>25</v>
      </c>
      <c r="Z340" s="3" t="str">
        <f>VLOOKUP(X340,'[1]Region&amp;ASM'!$B$2:$D$14,3,0)</f>
        <v>Abhishek Srivastava</v>
      </c>
      <c r="AA340" s="36">
        <v>42</v>
      </c>
      <c r="AB340" s="35" t="s">
        <v>36</v>
      </c>
      <c r="AC340" s="97"/>
    </row>
    <row r="341" spans="1:29" ht="15.75" thickBot="1" x14ac:dyDescent="0.3">
      <c r="A341" s="29">
        <v>45152.830740740741</v>
      </c>
      <c r="B341" s="34">
        <v>45152</v>
      </c>
      <c r="C341" s="22" t="s">
        <v>2323</v>
      </c>
      <c r="D341" s="168" t="s">
        <v>2524</v>
      </c>
      <c r="F341" s="32" t="s">
        <v>274</v>
      </c>
      <c r="G341" s="31">
        <v>8505803872</v>
      </c>
      <c r="H341" s="260">
        <v>400</v>
      </c>
      <c r="I341" s="32" t="s">
        <v>2932</v>
      </c>
      <c r="L341" s="209">
        <v>100</v>
      </c>
      <c r="M341" s="32" t="s">
        <v>2010</v>
      </c>
      <c r="N341" s="32" t="s">
        <v>2010</v>
      </c>
      <c r="P341" s="267" t="s">
        <v>2931</v>
      </c>
      <c r="Q341" s="267" t="s">
        <v>2929</v>
      </c>
      <c r="R341" s="208">
        <v>28</v>
      </c>
      <c r="S341" s="31">
        <v>1000</v>
      </c>
      <c r="U341" s="31">
        <v>75</v>
      </c>
      <c r="X341" s="4" t="s">
        <v>1846</v>
      </c>
      <c r="Y341" s="22" t="str">
        <f>VLOOKUP(X341,'[1]Region&amp;ASM'!$B$2:$D$14,2,0)</f>
        <v>NCR</v>
      </c>
      <c r="Z341" s="3" t="str">
        <f>VLOOKUP(X341,'[1]Region&amp;ASM'!$B$2:$E$14,3,0)</f>
        <v>Abhishek Srivastava</v>
      </c>
      <c r="AA341" s="31">
        <v>46</v>
      </c>
      <c r="AB341" s="32" t="s">
        <v>29</v>
      </c>
      <c r="AC341" s="32" t="s">
        <v>2406</v>
      </c>
    </row>
    <row r="342" spans="1:29" ht="15.75" thickBot="1" x14ac:dyDescent="0.3">
      <c r="A342" s="29">
        <v>45152.831307870372</v>
      </c>
      <c r="B342" s="34">
        <v>45152</v>
      </c>
      <c r="C342" s="22" t="s">
        <v>2323</v>
      </c>
      <c r="D342" s="168" t="s">
        <v>2524</v>
      </c>
      <c r="F342" s="32" t="s">
        <v>274</v>
      </c>
      <c r="G342" s="31">
        <v>8505803872</v>
      </c>
      <c r="H342" s="260">
        <v>350</v>
      </c>
      <c r="I342" s="32" t="s">
        <v>2933</v>
      </c>
      <c r="L342" s="209">
        <v>100</v>
      </c>
      <c r="M342" s="32" t="s">
        <v>2934</v>
      </c>
      <c r="N342" s="32" t="s">
        <v>2935</v>
      </c>
      <c r="P342" s="267" t="s">
        <v>2928</v>
      </c>
      <c r="Q342" s="267" t="s">
        <v>2930</v>
      </c>
      <c r="R342" s="208">
        <v>30</v>
      </c>
      <c r="S342" s="31">
        <v>1000</v>
      </c>
      <c r="U342" s="31">
        <v>75</v>
      </c>
      <c r="X342" s="4" t="s">
        <v>1846</v>
      </c>
      <c r="Y342" s="22" t="str">
        <f>VLOOKUP(X342,'[1]Region&amp;ASM'!$B$2:$D$14,2,0)</f>
        <v>NCR</v>
      </c>
      <c r="Z342" s="3" t="str">
        <f>VLOOKUP(X342,'[1]Region&amp;ASM'!$B$2:$E$14,3,0)</f>
        <v>Abhishek Srivastava</v>
      </c>
      <c r="AA342" s="31">
        <v>46</v>
      </c>
      <c r="AB342" s="32" t="s">
        <v>29</v>
      </c>
      <c r="AC342" s="32" t="s">
        <v>29</v>
      </c>
    </row>
    <row r="343" spans="1:29" ht="15.75" thickBot="1" x14ac:dyDescent="0.3">
      <c r="A343" s="29">
        <v>45152.874826388892</v>
      </c>
      <c r="B343" s="34">
        <v>45152</v>
      </c>
      <c r="C343" s="22" t="s">
        <v>2323</v>
      </c>
      <c r="D343" s="168" t="s">
        <v>2524</v>
      </c>
      <c r="F343" s="32" t="s">
        <v>265</v>
      </c>
      <c r="G343" s="31">
        <v>8527928175</v>
      </c>
      <c r="H343" s="260">
        <v>500</v>
      </c>
      <c r="I343" s="32" t="s">
        <v>84</v>
      </c>
      <c r="L343" s="209">
        <v>200</v>
      </c>
      <c r="M343" s="32" t="s">
        <v>74</v>
      </c>
      <c r="N343" s="32" t="s">
        <v>74</v>
      </c>
      <c r="P343" s="267" t="s">
        <v>164</v>
      </c>
      <c r="Q343" s="267" t="s">
        <v>2936</v>
      </c>
      <c r="R343" s="208">
        <v>20</v>
      </c>
      <c r="S343" s="31">
        <v>2000</v>
      </c>
      <c r="U343" s="31">
        <v>64</v>
      </c>
      <c r="X343" s="32" t="s">
        <v>196</v>
      </c>
      <c r="Y343" s="22" t="str">
        <f>VLOOKUP(X343,'[1]Region&amp;ASM'!$B$2:$D$14,2,0)</f>
        <v>NCR</v>
      </c>
      <c r="Z343" s="3" t="str">
        <f>VLOOKUP(X343,'[1]Region&amp;ASM'!$B$2:$E$14,3,0)</f>
        <v>Abhishek Srivastava</v>
      </c>
      <c r="AA343" s="31">
        <v>96</v>
      </c>
      <c r="AB343" s="32" t="s">
        <v>36</v>
      </c>
      <c r="AC343" s="32"/>
    </row>
    <row r="344" spans="1:29" ht="15.75" thickBot="1" x14ac:dyDescent="0.3">
      <c r="A344" s="29">
        <v>45152.876446759263</v>
      </c>
      <c r="B344" s="34">
        <v>45152</v>
      </c>
      <c r="C344" s="22" t="s">
        <v>2323</v>
      </c>
      <c r="D344" s="168" t="s">
        <v>2524</v>
      </c>
      <c r="F344" s="32" t="s">
        <v>155</v>
      </c>
      <c r="G344" s="31">
        <v>9911166425</v>
      </c>
      <c r="H344" s="260">
        <v>850</v>
      </c>
      <c r="I344" s="32" t="s">
        <v>84</v>
      </c>
      <c r="L344" s="209">
        <v>200</v>
      </c>
      <c r="M344" s="32" t="s">
        <v>74</v>
      </c>
      <c r="N344" s="32" t="s">
        <v>74</v>
      </c>
      <c r="P344" s="267" t="s">
        <v>164</v>
      </c>
      <c r="Q344" s="267" t="s">
        <v>293</v>
      </c>
      <c r="R344" s="208">
        <v>10</v>
      </c>
      <c r="S344" s="31">
        <v>2000</v>
      </c>
      <c r="U344" s="31">
        <v>43</v>
      </c>
      <c r="X344" s="32" t="s">
        <v>196</v>
      </c>
      <c r="Y344" s="22" t="str">
        <f>VLOOKUP(X344,'[1]Region&amp;ASM'!$B$2:$D$14,2,0)</f>
        <v>NCR</v>
      </c>
      <c r="Z344" s="3" t="str">
        <f>VLOOKUP(X344,'[1]Region&amp;ASM'!$B$2:$E$14,3,0)</f>
        <v>Abhishek Srivastava</v>
      </c>
      <c r="AA344" s="31">
        <v>96</v>
      </c>
      <c r="AB344" s="32" t="s">
        <v>36</v>
      </c>
      <c r="AC344" s="32"/>
    </row>
    <row r="345" spans="1:29" ht="15.75" thickBot="1" x14ac:dyDescent="0.3">
      <c r="A345" s="29">
        <v>45154.375486111108</v>
      </c>
      <c r="B345" s="34">
        <v>45152</v>
      </c>
      <c r="C345" s="22" t="s">
        <v>2323</v>
      </c>
      <c r="D345" s="168" t="s">
        <v>2524</v>
      </c>
      <c r="F345" s="32" t="s">
        <v>640</v>
      </c>
      <c r="G345" s="31">
        <v>8851709860</v>
      </c>
      <c r="H345" s="260">
        <v>650</v>
      </c>
      <c r="I345" s="32" t="s">
        <v>1535</v>
      </c>
      <c r="L345" s="209">
        <v>350</v>
      </c>
      <c r="M345" s="32" t="s">
        <v>140</v>
      </c>
      <c r="N345" s="32" t="s">
        <v>140</v>
      </c>
      <c r="P345" s="267" t="s">
        <v>2937</v>
      </c>
      <c r="Q345" s="267" t="s">
        <v>2938</v>
      </c>
      <c r="R345" s="208">
        <v>65</v>
      </c>
      <c r="S345" s="31">
        <v>3500</v>
      </c>
      <c r="U345" s="31">
        <v>35</v>
      </c>
      <c r="X345" s="32" t="s">
        <v>50</v>
      </c>
      <c r="Y345" s="22" t="str">
        <f>VLOOKUP(X345,'[1]Region&amp;ASM'!$B$2:$D$14,2,0)</f>
        <v>NCR</v>
      </c>
      <c r="Z345" s="3" t="str">
        <f>VLOOKUP(X345,'[1]Region&amp;ASM'!$B$2:$E$14,3,0)</f>
        <v>Abhishek Srivastava</v>
      </c>
      <c r="AA345" s="31">
        <v>31</v>
      </c>
      <c r="AB345" s="32" t="s">
        <v>36</v>
      </c>
      <c r="AC345" s="32"/>
    </row>
    <row r="346" spans="1:29" ht="15.75" thickBot="1" x14ac:dyDescent="0.3">
      <c r="A346" s="29">
        <v>45154.43105324074</v>
      </c>
      <c r="B346" s="34">
        <v>45152</v>
      </c>
      <c r="C346" s="22" t="s">
        <v>2323</v>
      </c>
      <c r="D346" s="168" t="s">
        <v>2524</v>
      </c>
      <c r="F346" s="4" t="s">
        <v>33</v>
      </c>
      <c r="G346" s="31">
        <v>9625446093</v>
      </c>
      <c r="H346" s="260">
        <v>400</v>
      </c>
      <c r="I346" s="32" t="s">
        <v>2990</v>
      </c>
      <c r="L346" s="209">
        <v>250</v>
      </c>
      <c r="M346" s="32" t="s">
        <v>74</v>
      </c>
      <c r="N346" s="32" t="s">
        <v>2350</v>
      </c>
      <c r="P346" s="267" t="s">
        <v>2652</v>
      </c>
      <c r="Q346" s="267" t="s">
        <v>2350</v>
      </c>
      <c r="R346" s="208">
        <v>72</v>
      </c>
      <c r="S346" s="31">
        <v>2500</v>
      </c>
      <c r="U346" s="31">
        <v>11</v>
      </c>
      <c r="X346" s="32" t="s">
        <v>2018</v>
      </c>
      <c r="Y346" s="22" t="str">
        <f>VLOOKUP(X346,'[1]Region&amp;ASM'!$B$2:$D$14,2,0)</f>
        <v>NCR</v>
      </c>
      <c r="Z346" s="3" t="str">
        <f>VLOOKUP(X346,'[1]Region&amp;ASM'!$B$2:$E$14,3,0)</f>
        <v>Abhishek Srivastava</v>
      </c>
      <c r="AA346" s="31">
        <v>81</v>
      </c>
      <c r="AB346" s="32" t="s">
        <v>36</v>
      </c>
      <c r="AC346" s="32"/>
    </row>
    <row r="347" spans="1:29" ht="15.75" thickBot="1" x14ac:dyDescent="0.3">
      <c r="A347" s="29">
        <v>45152.825983796298</v>
      </c>
      <c r="B347" s="30">
        <v>45152</v>
      </c>
      <c r="C347" s="114" t="s">
        <v>2323</v>
      </c>
      <c r="D347" s="114" t="s">
        <v>2524</v>
      </c>
      <c r="E347" s="31">
        <v>38</v>
      </c>
      <c r="F347" s="32" t="s">
        <v>2318</v>
      </c>
      <c r="G347" s="32" t="s">
        <v>2267</v>
      </c>
      <c r="H347" s="260">
        <v>200</v>
      </c>
      <c r="I347" s="32" t="s">
        <v>379</v>
      </c>
      <c r="J347" s="32" t="s">
        <v>72</v>
      </c>
      <c r="K347" s="32" t="s">
        <v>2400</v>
      </c>
      <c r="L347" s="209">
        <v>1000</v>
      </c>
      <c r="M347" s="32"/>
      <c r="N347" s="32"/>
      <c r="O347" s="32" t="s">
        <v>1989</v>
      </c>
      <c r="P347" s="267" t="s">
        <v>103</v>
      </c>
      <c r="Q347" s="267" t="s">
        <v>2991</v>
      </c>
      <c r="R347" s="208">
        <v>28</v>
      </c>
      <c r="S347" s="32" t="s">
        <v>231</v>
      </c>
      <c r="T347" s="32"/>
      <c r="U347" s="32"/>
      <c r="V347" s="32"/>
      <c r="W347" s="128" t="s">
        <v>32</v>
      </c>
      <c r="X347" s="210" t="s">
        <v>310</v>
      </c>
      <c r="Y347" s="3" t="s">
        <v>25</v>
      </c>
      <c r="Z347" s="3" t="str">
        <f>VLOOKUP(X347,'[1]Region&amp;ASM'!$B$2:$D$14,3,0)</f>
        <v>Abhishek Srivastava</v>
      </c>
    </row>
    <row r="348" spans="1:29" ht="15.75" thickBot="1" x14ac:dyDescent="0.3">
      <c r="A348" s="29">
        <v>45152.827199074076</v>
      </c>
      <c r="B348" s="30">
        <v>45152</v>
      </c>
      <c r="C348" s="114" t="s">
        <v>2323</v>
      </c>
      <c r="D348" s="114" t="s">
        <v>2524</v>
      </c>
      <c r="E348" s="31">
        <v>37</v>
      </c>
      <c r="F348" s="32" t="s">
        <v>57</v>
      </c>
      <c r="G348" s="32" t="s">
        <v>2400</v>
      </c>
      <c r="H348" s="260">
        <v>300</v>
      </c>
      <c r="I348" s="32" t="s">
        <v>84</v>
      </c>
      <c r="J348" s="32" t="s">
        <v>2992</v>
      </c>
      <c r="K348" s="32" t="s">
        <v>2267</v>
      </c>
      <c r="L348" s="209">
        <v>800</v>
      </c>
      <c r="M348" s="32"/>
      <c r="N348" s="32"/>
      <c r="O348" s="32" t="s">
        <v>1989</v>
      </c>
      <c r="P348" s="267" t="s">
        <v>123</v>
      </c>
      <c r="Q348" s="267" t="s">
        <v>2993</v>
      </c>
      <c r="R348" s="208">
        <v>26</v>
      </c>
      <c r="S348" s="32" t="s">
        <v>231</v>
      </c>
      <c r="T348" s="32"/>
      <c r="U348" s="32"/>
      <c r="V348" s="32"/>
      <c r="W348" s="128" t="s">
        <v>32</v>
      </c>
      <c r="X348" s="210" t="s">
        <v>310</v>
      </c>
      <c r="Y348" s="3" t="s">
        <v>25</v>
      </c>
      <c r="Z348" s="3" t="str">
        <f>VLOOKUP(X348,'[1]Region&amp;ASM'!$B$2:$D$14,3,0)</f>
        <v>Abhishek Srivastava</v>
      </c>
    </row>
    <row r="349" spans="1:29" ht="15.75" thickBot="1" x14ac:dyDescent="0.3">
      <c r="A349" s="29">
        <v>45154.777708333335</v>
      </c>
      <c r="B349" s="34">
        <v>45154</v>
      </c>
      <c r="C349" s="22" t="s">
        <v>2323</v>
      </c>
      <c r="D349" s="168" t="s">
        <v>3112</v>
      </c>
      <c r="F349" s="32" t="s">
        <v>43</v>
      </c>
      <c r="G349" s="31">
        <v>9215617027</v>
      </c>
      <c r="H349" s="260">
        <v>500</v>
      </c>
      <c r="I349" s="32" t="s">
        <v>78</v>
      </c>
      <c r="L349" s="209">
        <v>500</v>
      </c>
      <c r="M349" s="32" t="s">
        <v>140</v>
      </c>
      <c r="N349" s="32" t="s">
        <v>1903</v>
      </c>
      <c r="P349" s="267" t="s">
        <v>3113</v>
      </c>
      <c r="Q349" s="267" t="s">
        <v>2555</v>
      </c>
      <c r="R349" s="208">
        <v>156</v>
      </c>
      <c r="S349" s="31">
        <v>5500</v>
      </c>
      <c r="U349" s="31">
        <v>19</v>
      </c>
      <c r="X349" s="32" t="s">
        <v>50</v>
      </c>
      <c r="Y349" s="22" t="str">
        <f>VLOOKUP(X349,'[1]Region&amp;ASM'!$B$2:$D$14,2,0)</f>
        <v>NCR</v>
      </c>
      <c r="Z349" s="3" t="str">
        <f>VLOOKUP(X349,'[1]Region&amp;ASM'!$B$2:$E$14,3,0)</f>
        <v>Abhishek Srivastava</v>
      </c>
      <c r="AA349" s="31">
        <v>16</v>
      </c>
      <c r="AB349" s="32" t="s">
        <v>36</v>
      </c>
      <c r="AC349" s="32"/>
    </row>
    <row r="350" spans="1:29" ht="15.75" thickBot="1" x14ac:dyDescent="0.3">
      <c r="A350" s="29">
        <v>45154.896932870368</v>
      </c>
      <c r="B350" s="34">
        <v>45154</v>
      </c>
      <c r="C350" s="22" t="s">
        <v>2323</v>
      </c>
      <c r="D350" s="168" t="s">
        <v>3112</v>
      </c>
      <c r="F350" s="32" t="s">
        <v>3114</v>
      </c>
      <c r="G350" s="31">
        <v>8505803772</v>
      </c>
      <c r="H350" s="260">
        <v>450</v>
      </c>
      <c r="I350" s="32" t="s">
        <v>27</v>
      </c>
      <c r="L350" s="209">
        <v>76</v>
      </c>
      <c r="M350" s="32" t="s">
        <v>231</v>
      </c>
      <c r="N350" s="32" t="s">
        <v>231</v>
      </c>
      <c r="P350" s="267" t="s">
        <v>255</v>
      </c>
      <c r="Q350" s="267" t="s">
        <v>3115</v>
      </c>
      <c r="R350" s="208">
        <v>40</v>
      </c>
      <c r="S350" s="31">
        <v>1500</v>
      </c>
      <c r="U350" s="31">
        <v>75</v>
      </c>
      <c r="X350" s="4" t="s">
        <v>1846</v>
      </c>
      <c r="Y350" s="22" t="str">
        <f>VLOOKUP(X350,'[1]Region&amp;ASM'!$B$2:$D$14,2,0)</f>
        <v>NCR</v>
      </c>
      <c r="Z350" s="3" t="str">
        <f>VLOOKUP(X350,'[1]Region&amp;ASM'!$B$2:$E$14,3,0)</f>
        <v>Abhishek Srivastava</v>
      </c>
      <c r="AA350" s="31">
        <v>46</v>
      </c>
      <c r="AB350" s="32" t="s">
        <v>29</v>
      </c>
      <c r="AC350" s="32" t="s">
        <v>29</v>
      </c>
    </row>
    <row r="351" spans="1:29" ht="15.75" thickBot="1" x14ac:dyDescent="0.3">
      <c r="A351" s="29">
        <v>45154.89770833333</v>
      </c>
      <c r="B351" s="34">
        <v>45154</v>
      </c>
      <c r="C351" s="22" t="s">
        <v>2323</v>
      </c>
      <c r="D351" s="168" t="s">
        <v>3112</v>
      </c>
      <c r="F351" s="32" t="s">
        <v>3116</v>
      </c>
      <c r="G351" s="31">
        <v>8505803872</v>
      </c>
      <c r="H351" s="260">
        <v>500</v>
      </c>
      <c r="I351" s="32" t="s">
        <v>3117</v>
      </c>
      <c r="L351" s="209">
        <v>500</v>
      </c>
      <c r="M351" s="32" t="s">
        <v>231</v>
      </c>
      <c r="N351" s="32" t="s">
        <v>1834</v>
      </c>
      <c r="P351" s="267" t="s">
        <v>3118</v>
      </c>
      <c r="Q351" s="267" t="s">
        <v>3119</v>
      </c>
      <c r="R351" s="208">
        <v>104</v>
      </c>
      <c r="S351" s="31">
        <v>5000</v>
      </c>
      <c r="U351" s="31">
        <v>75</v>
      </c>
      <c r="X351" s="4" t="s">
        <v>1846</v>
      </c>
      <c r="Y351" s="22" t="str">
        <f>VLOOKUP(X351,'[1]Region&amp;ASM'!$B$2:$D$14,2,0)</f>
        <v>NCR</v>
      </c>
      <c r="Z351" s="3" t="str">
        <f>VLOOKUP(X351,'[1]Region&amp;ASM'!$B$2:$E$14,3,0)</f>
        <v>Abhishek Srivastava</v>
      </c>
      <c r="AA351" s="31">
        <v>46</v>
      </c>
      <c r="AB351" s="32" t="s">
        <v>29</v>
      </c>
      <c r="AC351" s="32" t="s">
        <v>29</v>
      </c>
    </row>
    <row r="352" spans="1:29" ht="15.75" thickBot="1" x14ac:dyDescent="0.3">
      <c r="A352" s="29">
        <v>45155.440601851849</v>
      </c>
      <c r="B352" s="34">
        <v>45154</v>
      </c>
      <c r="C352" s="22" t="s">
        <v>2323</v>
      </c>
      <c r="D352" s="168" t="s">
        <v>3112</v>
      </c>
      <c r="F352" s="32" t="s">
        <v>3120</v>
      </c>
      <c r="G352" s="31">
        <v>8505803872</v>
      </c>
      <c r="H352" s="260">
        <v>120</v>
      </c>
      <c r="I352" s="32" t="s">
        <v>1535</v>
      </c>
      <c r="L352" s="209">
        <v>74</v>
      </c>
      <c r="M352" s="32" t="s">
        <v>231</v>
      </c>
      <c r="N352" s="32" t="s">
        <v>3122</v>
      </c>
      <c r="P352" s="267" t="s">
        <v>255</v>
      </c>
      <c r="Q352" s="267" t="s">
        <v>3121</v>
      </c>
      <c r="R352" s="208">
        <v>18</v>
      </c>
      <c r="S352" s="31">
        <v>740</v>
      </c>
      <c r="U352" s="31">
        <v>75</v>
      </c>
      <c r="X352" s="4" t="s">
        <v>1846</v>
      </c>
      <c r="Y352" s="22" t="str">
        <f>VLOOKUP(X352,'[1]Region&amp;ASM'!$B$2:$D$14,2,0)</f>
        <v>NCR</v>
      </c>
      <c r="Z352" s="3" t="str">
        <f>VLOOKUP(X352,'[1]Region&amp;ASM'!$B$2:$E$14,3,0)</f>
        <v>Abhishek Srivastava</v>
      </c>
      <c r="AA352" s="31">
        <v>46</v>
      </c>
      <c r="AB352" s="32" t="s">
        <v>29</v>
      </c>
      <c r="AC352" s="32" t="s">
        <v>29</v>
      </c>
    </row>
    <row r="353" spans="1:29" ht="15.75" thickBot="1" x14ac:dyDescent="0.3">
      <c r="A353" s="29">
        <v>45154.935289351852</v>
      </c>
      <c r="B353" s="30">
        <v>45154</v>
      </c>
      <c r="C353" s="114" t="s">
        <v>2323</v>
      </c>
      <c r="D353" s="114" t="s">
        <v>3112</v>
      </c>
      <c r="E353" s="31">
        <v>38</v>
      </c>
      <c r="F353" s="32" t="s">
        <v>2318</v>
      </c>
      <c r="G353" s="32" t="s">
        <v>2400</v>
      </c>
      <c r="H353" s="260">
        <v>300</v>
      </c>
      <c r="I353" s="32" t="s">
        <v>379</v>
      </c>
      <c r="J353" s="32" t="s">
        <v>72</v>
      </c>
      <c r="K353" s="32" t="s">
        <v>2400</v>
      </c>
      <c r="L353" s="209">
        <v>1000</v>
      </c>
      <c r="M353" s="32"/>
      <c r="N353" s="32"/>
      <c r="O353" s="32" t="s">
        <v>1989</v>
      </c>
      <c r="P353" s="267" t="s">
        <v>245</v>
      </c>
      <c r="Q353" s="267" t="s">
        <v>2489</v>
      </c>
      <c r="R353" s="208">
        <v>26</v>
      </c>
      <c r="S353" s="32" t="s">
        <v>97</v>
      </c>
      <c r="T353" s="32"/>
      <c r="U353" s="32"/>
      <c r="V353" s="32"/>
      <c r="W353" s="128" t="s">
        <v>32</v>
      </c>
      <c r="X353" s="210" t="s">
        <v>310</v>
      </c>
      <c r="Y353" s="3" t="s">
        <v>25</v>
      </c>
      <c r="Z353" s="3" t="str">
        <f>VLOOKUP(X353,'[1]Region&amp;ASM'!$B$2:$D$14,3,0)</f>
        <v>Abhishek Srivastava</v>
      </c>
    </row>
    <row r="354" spans="1:29" ht="15.75" thickBot="1" x14ac:dyDescent="0.3">
      <c r="A354" s="29">
        <v>45154.935949074075</v>
      </c>
      <c r="B354" s="30">
        <v>45154</v>
      </c>
      <c r="C354" s="114" t="s">
        <v>2323</v>
      </c>
      <c r="D354" s="114" t="s">
        <v>3112</v>
      </c>
      <c r="E354" s="31">
        <v>38</v>
      </c>
      <c r="F354" s="32" t="s">
        <v>2318</v>
      </c>
      <c r="G354" s="32" t="s">
        <v>2400</v>
      </c>
      <c r="H354" s="260">
        <v>200</v>
      </c>
      <c r="I354" s="32" t="s">
        <v>379</v>
      </c>
      <c r="J354" s="32" t="s">
        <v>72</v>
      </c>
      <c r="K354" s="32" t="s">
        <v>2400</v>
      </c>
      <c r="L354" s="209">
        <v>500</v>
      </c>
      <c r="M354" s="32"/>
      <c r="N354" s="32"/>
      <c r="O354" s="32" t="s">
        <v>1989</v>
      </c>
      <c r="P354" s="267" t="s">
        <v>2489</v>
      </c>
      <c r="Q354" s="267" t="s">
        <v>260</v>
      </c>
      <c r="R354" s="208">
        <v>13</v>
      </c>
      <c r="S354" s="32" t="s">
        <v>231</v>
      </c>
      <c r="T354" s="32"/>
      <c r="U354" s="32"/>
      <c r="V354" s="32"/>
      <c r="W354" s="128" t="s">
        <v>32</v>
      </c>
      <c r="X354" s="210" t="s">
        <v>310</v>
      </c>
      <c r="Y354" s="3" t="s">
        <v>25</v>
      </c>
      <c r="Z354" s="3" t="str">
        <f>VLOOKUP(X354,'[1]Region&amp;ASM'!$B$2:$D$14,3,0)</f>
        <v>Abhishek Srivastava</v>
      </c>
    </row>
    <row r="355" spans="1:29" ht="15.75" thickBot="1" x14ac:dyDescent="0.3">
      <c r="A355" s="29">
        <v>45154.937175925923</v>
      </c>
      <c r="B355" s="30">
        <v>45154</v>
      </c>
      <c r="C355" s="114" t="s">
        <v>2323</v>
      </c>
      <c r="D355" s="114" t="s">
        <v>3112</v>
      </c>
      <c r="E355" s="31">
        <v>11</v>
      </c>
      <c r="F355" s="4" t="s">
        <v>33</v>
      </c>
      <c r="G355" s="32" t="s">
        <v>2267</v>
      </c>
      <c r="H355" s="260">
        <v>500</v>
      </c>
      <c r="I355" s="32" t="s">
        <v>379</v>
      </c>
      <c r="J355" s="32" t="s">
        <v>225</v>
      </c>
      <c r="K355" s="32" t="s">
        <v>2400</v>
      </c>
      <c r="L355" s="209">
        <v>1500</v>
      </c>
      <c r="M355" s="32"/>
      <c r="N355" s="32"/>
      <c r="O355" s="32" t="s">
        <v>1989</v>
      </c>
      <c r="P355" s="267" t="s">
        <v>2584</v>
      </c>
      <c r="Q355" s="267" t="s">
        <v>3123</v>
      </c>
      <c r="R355" s="208">
        <v>38</v>
      </c>
      <c r="S355" s="32" t="s">
        <v>74</v>
      </c>
      <c r="T355" s="32"/>
      <c r="U355" s="32"/>
      <c r="V355" s="32"/>
      <c r="W355" s="128" t="s">
        <v>32</v>
      </c>
      <c r="X355" s="210" t="s">
        <v>310</v>
      </c>
      <c r="Y355" s="3" t="s">
        <v>25</v>
      </c>
      <c r="Z355" s="3" t="str">
        <f>VLOOKUP(X355,'[1]Region&amp;ASM'!$B$2:$D$14,3,0)</f>
        <v>Abhishek Srivastava</v>
      </c>
    </row>
    <row r="356" spans="1:29" ht="15.75" thickBot="1" x14ac:dyDescent="0.3">
      <c r="A356" s="29">
        <v>45155.685266203705</v>
      </c>
      <c r="B356" s="34">
        <v>45155</v>
      </c>
      <c r="C356" s="22" t="s">
        <v>2323</v>
      </c>
      <c r="D356" s="168" t="s">
        <v>3112</v>
      </c>
      <c r="F356" s="32" t="s">
        <v>3131</v>
      </c>
      <c r="G356" s="32"/>
      <c r="H356" s="260">
        <v>200</v>
      </c>
      <c r="I356" s="32" t="s">
        <v>3132</v>
      </c>
      <c r="L356" s="209">
        <v>100</v>
      </c>
      <c r="M356" s="32" t="s">
        <v>252</v>
      </c>
      <c r="N356" s="32" t="s">
        <v>252</v>
      </c>
      <c r="P356" s="267" t="s">
        <v>3133</v>
      </c>
      <c r="Q356" s="267" t="s">
        <v>3134</v>
      </c>
      <c r="R356" s="208">
        <v>4</v>
      </c>
      <c r="S356" s="31">
        <v>400</v>
      </c>
      <c r="U356" s="31">
        <v>149</v>
      </c>
      <c r="X356" s="35" t="s">
        <v>2837</v>
      </c>
      <c r="Y356" s="3" t="s">
        <v>252</v>
      </c>
      <c r="Z356" s="3" t="s">
        <v>253</v>
      </c>
      <c r="AA356" s="31">
        <v>188</v>
      </c>
      <c r="AB356" s="32" t="s">
        <v>36</v>
      </c>
      <c r="AC356" s="32"/>
    </row>
    <row r="357" spans="1:29" ht="15.75" thickBot="1" x14ac:dyDescent="0.3">
      <c r="A357" s="29">
        <v>45155.814745370371</v>
      </c>
      <c r="B357" s="34">
        <v>45155</v>
      </c>
      <c r="C357" s="22" t="s">
        <v>2323</v>
      </c>
      <c r="D357" s="168" t="s">
        <v>3112</v>
      </c>
      <c r="F357" s="32" t="s">
        <v>575</v>
      </c>
      <c r="G357" s="31">
        <v>9560599239</v>
      </c>
      <c r="H357" s="260">
        <v>1300</v>
      </c>
      <c r="I357" s="32" t="s">
        <v>161</v>
      </c>
      <c r="L357" s="209">
        <v>600</v>
      </c>
      <c r="M357" s="32" t="s">
        <v>140</v>
      </c>
      <c r="N357" s="32" t="s">
        <v>140</v>
      </c>
      <c r="P357" s="267" t="s">
        <v>3135</v>
      </c>
      <c r="Q357" s="267" t="s">
        <v>3136</v>
      </c>
      <c r="R357" s="208">
        <v>70</v>
      </c>
      <c r="S357" s="31">
        <v>6000</v>
      </c>
      <c r="U357" s="31">
        <v>16</v>
      </c>
      <c r="X357" s="32" t="s">
        <v>50</v>
      </c>
      <c r="Y357" s="22" t="str">
        <f>VLOOKUP(X357,'[1]Region&amp;ASM'!$B$2:$D$14,2,0)</f>
        <v>NCR</v>
      </c>
      <c r="Z357" s="3" t="str">
        <f>VLOOKUP(X357,'[1]Region&amp;ASM'!$B$2:$E$14,3,0)</f>
        <v>Abhishek Srivastava</v>
      </c>
      <c r="AA357" s="31">
        <v>16</v>
      </c>
      <c r="AB357" s="32" t="s">
        <v>36</v>
      </c>
      <c r="AC357" s="32"/>
    </row>
    <row r="358" spans="1:29" ht="15.75" thickBot="1" x14ac:dyDescent="0.3">
      <c r="A358" s="29">
        <v>45155.84578703704</v>
      </c>
      <c r="B358" s="34">
        <v>45155</v>
      </c>
      <c r="C358" s="22" t="s">
        <v>2323</v>
      </c>
      <c r="D358" s="168" t="s">
        <v>3112</v>
      </c>
      <c r="F358" s="32" t="s">
        <v>274</v>
      </c>
      <c r="G358" s="31">
        <v>8505803872</v>
      </c>
      <c r="H358" s="260">
        <v>150</v>
      </c>
      <c r="I358" s="32" t="s">
        <v>313</v>
      </c>
      <c r="L358" s="209">
        <v>500</v>
      </c>
      <c r="M358" s="32" t="s">
        <v>231</v>
      </c>
      <c r="N358" s="32" t="s">
        <v>314</v>
      </c>
      <c r="P358" s="267" t="s">
        <v>3137</v>
      </c>
      <c r="Q358" s="267" t="s">
        <v>3138</v>
      </c>
      <c r="R358" s="208">
        <v>104</v>
      </c>
      <c r="S358" s="31">
        <v>5000</v>
      </c>
      <c r="U358" s="31">
        <v>75</v>
      </c>
      <c r="X358" s="4" t="s">
        <v>1846</v>
      </c>
      <c r="Y358" s="22" t="str">
        <f>VLOOKUP(X358,'[1]Region&amp;ASM'!$B$2:$D$14,2,0)</f>
        <v>NCR</v>
      </c>
      <c r="Z358" s="3" t="str">
        <f>VLOOKUP(X358,'[1]Region&amp;ASM'!$B$2:$E$14,3,0)</f>
        <v>Abhishek Srivastava</v>
      </c>
      <c r="AA358" s="31">
        <v>46</v>
      </c>
      <c r="AB358" s="32" t="s">
        <v>29</v>
      </c>
      <c r="AC358" s="32" t="s">
        <v>29</v>
      </c>
    </row>
    <row r="359" spans="1:29" ht="15.75" thickBot="1" x14ac:dyDescent="0.3">
      <c r="A359" s="29">
        <v>45155.846562500003</v>
      </c>
      <c r="B359" s="34">
        <v>45155</v>
      </c>
      <c r="C359" s="22" t="s">
        <v>2323</v>
      </c>
      <c r="D359" s="168" t="s">
        <v>3112</v>
      </c>
      <c r="F359" s="32" t="s">
        <v>274</v>
      </c>
      <c r="G359" s="31">
        <v>8505803872</v>
      </c>
      <c r="H359" s="260">
        <v>500</v>
      </c>
      <c r="I359" s="32" t="s">
        <v>1535</v>
      </c>
      <c r="L359" s="209">
        <v>600</v>
      </c>
      <c r="M359" s="32" t="s">
        <v>314</v>
      </c>
      <c r="N359" s="32" t="s">
        <v>231</v>
      </c>
      <c r="P359" s="267" t="s">
        <v>3138</v>
      </c>
      <c r="Q359" s="267" t="s">
        <v>3139</v>
      </c>
      <c r="R359" s="208">
        <v>112</v>
      </c>
      <c r="S359" s="31">
        <v>6000</v>
      </c>
      <c r="U359" s="31">
        <v>75</v>
      </c>
      <c r="X359" s="4" t="s">
        <v>1846</v>
      </c>
      <c r="Y359" s="22" t="str">
        <f>VLOOKUP(X359,'[1]Region&amp;ASM'!$B$2:$D$14,2,0)</f>
        <v>NCR</v>
      </c>
      <c r="Z359" s="3" t="str">
        <f>VLOOKUP(X359,'[1]Region&amp;ASM'!$B$2:$E$14,3,0)</f>
        <v>Abhishek Srivastava</v>
      </c>
      <c r="AA359" s="31">
        <v>46</v>
      </c>
      <c r="AB359" s="32" t="s">
        <v>29</v>
      </c>
      <c r="AC359" s="32" t="s">
        <v>29</v>
      </c>
    </row>
    <row r="360" spans="1:29" ht="15.75" thickBot="1" x14ac:dyDescent="0.3">
      <c r="A360" s="29">
        <v>45155.847395833334</v>
      </c>
      <c r="B360" s="34">
        <v>45155</v>
      </c>
      <c r="C360" s="22" t="s">
        <v>2323</v>
      </c>
      <c r="D360" s="168" t="s">
        <v>3112</v>
      </c>
      <c r="F360" s="32" t="s">
        <v>274</v>
      </c>
      <c r="G360" s="31">
        <v>8505803872</v>
      </c>
      <c r="H360" s="260">
        <v>100</v>
      </c>
      <c r="I360" s="32" t="s">
        <v>1535</v>
      </c>
      <c r="L360" s="209">
        <v>400</v>
      </c>
      <c r="M360" s="32" t="s">
        <v>1834</v>
      </c>
      <c r="N360" s="32" t="s">
        <v>296</v>
      </c>
      <c r="P360" s="267" t="s">
        <v>3140</v>
      </c>
      <c r="Q360" s="267" t="s">
        <v>296</v>
      </c>
      <c r="R360" s="208">
        <v>105</v>
      </c>
      <c r="S360" s="31">
        <v>400</v>
      </c>
      <c r="U360" s="31">
        <v>75</v>
      </c>
      <c r="X360" s="4" t="s">
        <v>1846</v>
      </c>
      <c r="Y360" s="22" t="str">
        <f>VLOOKUP(X360,'[1]Region&amp;ASM'!$B$2:$D$14,2,0)</f>
        <v>NCR</v>
      </c>
      <c r="Z360" s="3" t="str">
        <f>VLOOKUP(X360,'[1]Region&amp;ASM'!$B$2:$E$14,3,0)</f>
        <v>Abhishek Srivastava</v>
      </c>
      <c r="AA360" s="31">
        <v>46</v>
      </c>
      <c r="AB360" s="32" t="s">
        <v>29</v>
      </c>
      <c r="AC360" s="32" t="s">
        <v>3141</v>
      </c>
    </row>
    <row r="361" spans="1:29" ht="15.75" thickBot="1" x14ac:dyDescent="0.3">
      <c r="A361" s="29">
        <v>45155.848182870373</v>
      </c>
      <c r="B361" s="34">
        <v>45155</v>
      </c>
      <c r="C361" s="22" t="s">
        <v>2323</v>
      </c>
      <c r="D361" s="168" t="s">
        <v>3112</v>
      </c>
      <c r="F361" s="32" t="s">
        <v>274</v>
      </c>
      <c r="G361" s="31">
        <v>8505803872</v>
      </c>
      <c r="H361" s="260">
        <v>150</v>
      </c>
      <c r="I361" s="32" t="s">
        <v>3142</v>
      </c>
      <c r="L361" s="209">
        <v>300</v>
      </c>
      <c r="M361" s="32" t="s">
        <v>231</v>
      </c>
      <c r="N361" s="32" t="s">
        <v>3144</v>
      </c>
      <c r="P361" s="267" t="s">
        <v>3143</v>
      </c>
      <c r="Q361" s="267" t="s">
        <v>3144</v>
      </c>
      <c r="R361" s="208">
        <v>101</v>
      </c>
      <c r="S361" s="31">
        <v>3000</v>
      </c>
      <c r="U361" s="31">
        <v>75</v>
      </c>
      <c r="X361" s="4" t="s">
        <v>1846</v>
      </c>
      <c r="Y361" s="22" t="str">
        <f>VLOOKUP(X361,'[1]Region&amp;ASM'!$B$2:$D$14,2,0)</f>
        <v>NCR</v>
      </c>
      <c r="Z361" s="3" t="str">
        <f>VLOOKUP(X361,'[1]Region&amp;ASM'!$B$2:$E$14,3,0)</f>
        <v>Abhishek Srivastava</v>
      </c>
      <c r="AA361" s="31">
        <v>46</v>
      </c>
      <c r="AB361" s="32" t="s">
        <v>29</v>
      </c>
      <c r="AC361" s="32" t="s">
        <v>29</v>
      </c>
    </row>
    <row r="362" spans="1:29" ht="15.75" thickBot="1" x14ac:dyDescent="0.3">
      <c r="A362" s="29">
        <v>45155.848796296297</v>
      </c>
      <c r="B362" s="34">
        <v>45155</v>
      </c>
      <c r="C362" s="22" t="s">
        <v>2323</v>
      </c>
      <c r="D362" s="168" t="s">
        <v>3112</v>
      </c>
      <c r="F362" s="32" t="s">
        <v>274</v>
      </c>
      <c r="G362" s="31">
        <v>8505803872</v>
      </c>
      <c r="H362" s="260">
        <v>150</v>
      </c>
      <c r="I362" s="32" t="s">
        <v>27</v>
      </c>
      <c r="L362" s="209">
        <v>110</v>
      </c>
      <c r="M362" s="32" t="s">
        <v>3147</v>
      </c>
      <c r="N362" s="32" t="s">
        <v>2010</v>
      </c>
      <c r="P362" s="267" t="s">
        <v>3145</v>
      </c>
      <c r="Q362" s="267" t="s">
        <v>3146</v>
      </c>
      <c r="R362" s="208">
        <v>55</v>
      </c>
      <c r="S362" s="31">
        <v>1100</v>
      </c>
      <c r="U362" s="31">
        <v>75</v>
      </c>
      <c r="X362" s="4" t="s">
        <v>1846</v>
      </c>
      <c r="Y362" s="22" t="str">
        <f>VLOOKUP(X362,'[1]Region&amp;ASM'!$B$2:$D$14,2,0)</f>
        <v>NCR</v>
      </c>
      <c r="Z362" s="3" t="str">
        <f>VLOOKUP(X362,'[1]Region&amp;ASM'!$B$2:$E$14,3,0)</f>
        <v>Abhishek Srivastava</v>
      </c>
      <c r="AA362" s="31">
        <v>46</v>
      </c>
      <c r="AB362" s="32" t="s">
        <v>29</v>
      </c>
      <c r="AC362" s="32"/>
    </row>
    <row r="363" spans="1:29" ht="15.75" thickBot="1" x14ac:dyDescent="0.3">
      <c r="A363" s="29">
        <v>45155.871840277781</v>
      </c>
      <c r="B363" s="34">
        <v>45155</v>
      </c>
      <c r="C363" s="22" t="s">
        <v>2323</v>
      </c>
      <c r="D363" s="168" t="s">
        <v>3112</v>
      </c>
      <c r="F363" s="32" t="s">
        <v>57</v>
      </c>
      <c r="G363" s="32"/>
      <c r="H363" s="260">
        <v>500</v>
      </c>
      <c r="I363" s="32" t="s">
        <v>27</v>
      </c>
      <c r="L363" s="209">
        <v>100</v>
      </c>
      <c r="M363" s="32" t="s">
        <v>1903</v>
      </c>
      <c r="N363" s="32" t="s">
        <v>1903</v>
      </c>
      <c r="P363" s="267" t="s">
        <v>3148</v>
      </c>
      <c r="Q363" s="267" t="s">
        <v>3149</v>
      </c>
      <c r="R363" s="208">
        <v>25</v>
      </c>
      <c r="S363" s="31">
        <v>1000</v>
      </c>
      <c r="U363" s="31">
        <v>37</v>
      </c>
      <c r="X363" s="32" t="s">
        <v>1989</v>
      </c>
      <c r="Y363" s="22" t="str">
        <f>VLOOKUP(X363,'[1]Region&amp;ASM'!$B$2:$D$14,2,0)</f>
        <v>NCR</v>
      </c>
      <c r="Z363" s="3" t="str">
        <f>VLOOKUP(X363,'[1]Region&amp;ASM'!$B$2:$E$14,3,0)</f>
        <v>Abhishek Srivastava</v>
      </c>
      <c r="AA363" s="31">
        <v>11</v>
      </c>
      <c r="AB363" s="32" t="s">
        <v>36</v>
      </c>
      <c r="AC363" s="32"/>
    </row>
    <row r="364" spans="1:29" ht="15.75" thickBot="1" x14ac:dyDescent="0.3">
      <c r="A364" s="29">
        <v>45155.872986111113</v>
      </c>
      <c r="B364" s="34">
        <v>45155</v>
      </c>
      <c r="C364" s="22" t="s">
        <v>2323</v>
      </c>
      <c r="D364" s="168" t="s">
        <v>3112</v>
      </c>
      <c r="F364" s="32" t="s">
        <v>57</v>
      </c>
      <c r="G364" s="32"/>
      <c r="H364" s="260">
        <v>700</v>
      </c>
      <c r="I364" s="32" t="s">
        <v>169</v>
      </c>
      <c r="L364" s="209">
        <v>300</v>
      </c>
      <c r="M364" s="32" t="s">
        <v>1903</v>
      </c>
      <c r="N364" s="32" t="s">
        <v>2278</v>
      </c>
      <c r="P364" s="267" t="s">
        <v>167</v>
      </c>
      <c r="Q364" s="267" t="s">
        <v>3150</v>
      </c>
      <c r="R364" s="208">
        <v>80</v>
      </c>
      <c r="S364" s="31">
        <v>3000</v>
      </c>
      <c r="U364" s="31">
        <v>37</v>
      </c>
      <c r="X364" s="32" t="s">
        <v>1989</v>
      </c>
      <c r="Y364" s="22" t="str">
        <f>VLOOKUP(X364,'[1]Region&amp;ASM'!$B$2:$D$14,2,0)</f>
        <v>NCR</v>
      </c>
      <c r="Z364" s="3" t="str">
        <f>VLOOKUP(X364,'[1]Region&amp;ASM'!$B$2:$E$14,3,0)</f>
        <v>Abhishek Srivastava</v>
      </c>
      <c r="AA364" s="31">
        <v>12</v>
      </c>
      <c r="AB364" s="32" t="s">
        <v>36</v>
      </c>
      <c r="AC364" s="32"/>
    </row>
    <row r="365" spans="1:29" s="225" customFormat="1" ht="15.75" thickBot="1" x14ac:dyDescent="0.3">
      <c r="A365" s="29">
        <v>45155.867997685185</v>
      </c>
      <c r="B365" s="30">
        <v>45155</v>
      </c>
      <c r="C365" s="114" t="s">
        <v>2323</v>
      </c>
      <c r="D365" s="114" t="s">
        <v>3112</v>
      </c>
      <c r="E365" s="31">
        <v>38</v>
      </c>
      <c r="F365" s="32" t="s">
        <v>2318</v>
      </c>
      <c r="G365" s="32" t="s">
        <v>2400</v>
      </c>
      <c r="H365" s="260">
        <v>300</v>
      </c>
      <c r="I365" s="32" t="s">
        <v>379</v>
      </c>
      <c r="J365" s="32" t="s">
        <v>72</v>
      </c>
      <c r="K365" s="32" t="s">
        <v>2400</v>
      </c>
      <c r="L365" s="209">
        <v>800</v>
      </c>
      <c r="M365" s="32"/>
      <c r="N365" s="32"/>
      <c r="O365" s="32" t="s">
        <v>1989</v>
      </c>
      <c r="P365" s="267" t="s">
        <v>103</v>
      </c>
      <c r="Q365" s="267" t="s">
        <v>260</v>
      </c>
      <c r="R365" s="208">
        <v>20</v>
      </c>
      <c r="S365" s="32" t="s">
        <v>97</v>
      </c>
      <c r="T365" s="32"/>
      <c r="U365" s="32"/>
      <c r="V365" s="32"/>
      <c r="W365" s="128" t="s">
        <v>32</v>
      </c>
      <c r="X365" s="210" t="s">
        <v>310</v>
      </c>
      <c r="Y365" s="3" t="s">
        <v>25</v>
      </c>
      <c r="Z365" s="3" t="str">
        <f>VLOOKUP(X365,'[1]Region&amp;ASM'!$B$2:$D$14,3,0)</f>
        <v>Abhishek Srivastava</v>
      </c>
      <c r="AA365" s="32"/>
      <c r="AB365" s="32"/>
    </row>
    <row r="366" spans="1:29" s="225" customFormat="1" ht="15.75" thickBot="1" x14ac:dyDescent="0.3">
      <c r="A366" s="29">
        <v>45155.868969907409</v>
      </c>
      <c r="B366" s="30">
        <v>45155</v>
      </c>
      <c r="C366" s="114" t="s">
        <v>2323</v>
      </c>
      <c r="D366" s="114" t="s">
        <v>3112</v>
      </c>
      <c r="E366" s="31">
        <v>38</v>
      </c>
      <c r="F366" s="32" t="s">
        <v>2318</v>
      </c>
      <c r="G366" s="32" t="s">
        <v>2400</v>
      </c>
      <c r="H366" s="260">
        <v>200</v>
      </c>
      <c r="I366" s="32" t="s">
        <v>379</v>
      </c>
      <c r="J366" s="32" t="s">
        <v>72</v>
      </c>
      <c r="K366" s="32" t="s">
        <v>2400</v>
      </c>
      <c r="L366" s="209">
        <v>800</v>
      </c>
      <c r="M366" s="32"/>
      <c r="N366" s="32"/>
      <c r="O366" s="32" t="s">
        <v>1989</v>
      </c>
      <c r="P366" s="267" t="s">
        <v>260</v>
      </c>
      <c r="Q366" s="267" t="s">
        <v>103</v>
      </c>
      <c r="R366" s="208">
        <v>20</v>
      </c>
      <c r="S366" s="32" t="s">
        <v>231</v>
      </c>
      <c r="T366" s="32"/>
      <c r="U366" s="32"/>
      <c r="V366" s="32"/>
      <c r="W366" s="128" t="s">
        <v>32</v>
      </c>
      <c r="X366" s="210" t="s">
        <v>310</v>
      </c>
      <c r="Y366" s="3" t="s">
        <v>25</v>
      </c>
      <c r="Z366" s="3" t="str">
        <f>VLOOKUP(X366,'[1]Region&amp;ASM'!$B$2:$D$14,3,0)</f>
        <v>Abhishek Srivastava</v>
      </c>
      <c r="AA366" s="32"/>
      <c r="AB366" s="32"/>
    </row>
    <row r="367" spans="1:29" s="225" customFormat="1" ht="15.75" thickBot="1" x14ac:dyDescent="0.3">
      <c r="A367" s="29">
        <v>45155.870405092595</v>
      </c>
      <c r="B367" s="30">
        <v>45155</v>
      </c>
      <c r="C367" s="114" t="s">
        <v>2323</v>
      </c>
      <c r="D367" s="114" t="s">
        <v>3112</v>
      </c>
      <c r="E367" s="31">
        <v>38</v>
      </c>
      <c r="F367" s="32" t="s">
        <v>2318</v>
      </c>
      <c r="G367" s="32" t="s">
        <v>2400</v>
      </c>
      <c r="H367" s="260">
        <v>400</v>
      </c>
      <c r="I367" s="32" t="s">
        <v>379</v>
      </c>
      <c r="J367" s="32" t="s">
        <v>3151</v>
      </c>
      <c r="K367" s="32" t="s">
        <v>2400</v>
      </c>
      <c r="L367" s="209">
        <v>1400</v>
      </c>
      <c r="M367" s="32"/>
      <c r="N367" s="32"/>
      <c r="O367" s="32" t="s">
        <v>1989</v>
      </c>
      <c r="P367" s="267" t="s">
        <v>245</v>
      </c>
      <c r="Q367" s="267" t="s">
        <v>2993</v>
      </c>
      <c r="R367" s="208">
        <v>36</v>
      </c>
      <c r="S367" s="32" t="s">
        <v>97</v>
      </c>
      <c r="T367" s="32"/>
      <c r="U367" s="32"/>
      <c r="V367" s="32"/>
      <c r="W367" s="128" t="s">
        <v>32</v>
      </c>
      <c r="X367" s="210" t="s">
        <v>310</v>
      </c>
      <c r="Y367" s="3" t="s">
        <v>25</v>
      </c>
      <c r="Z367" s="3" t="str">
        <f>VLOOKUP(X367,'[1]Region&amp;ASM'!$B$2:$D$14,3,0)</f>
        <v>Abhishek Srivastava</v>
      </c>
      <c r="AA367" s="32"/>
      <c r="AB367" s="32"/>
    </row>
    <row r="368" spans="1:29" s="229" customFormat="1" ht="15.75" thickBot="1" x14ac:dyDescent="0.3">
      <c r="A368" s="29">
        <v>45156.914259259262</v>
      </c>
      <c r="B368" s="30">
        <v>45156</v>
      </c>
      <c r="C368" s="114" t="s">
        <v>2323</v>
      </c>
      <c r="D368" s="114" t="s">
        <v>3112</v>
      </c>
      <c r="E368" s="31">
        <v>11</v>
      </c>
      <c r="F368" s="4" t="s">
        <v>33</v>
      </c>
      <c r="G368" s="32" t="s">
        <v>2400</v>
      </c>
      <c r="H368" s="260">
        <v>400</v>
      </c>
      <c r="I368" s="32" t="s">
        <v>34</v>
      </c>
      <c r="J368" s="32" t="s">
        <v>2132</v>
      </c>
      <c r="K368" s="32" t="s">
        <v>2400</v>
      </c>
      <c r="L368" s="209">
        <v>1500</v>
      </c>
      <c r="M368" s="32"/>
      <c r="N368" s="32"/>
      <c r="O368" s="32" t="s">
        <v>1989</v>
      </c>
      <c r="P368" s="267" t="s">
        <v>2320</v>
      </c>
      <c r="Q368" s="267" t="s">
        <v>3335</v>
      </c>
      <c r="R368" s="208">
        <v>40</v>
      </c>
      <c r="S368" s="32" t="s">
        <v>97</v>
      </c>
      <c r="U368" s="32"/>
      <c r="V368" s="32"/>
      <c r="W368" s="128" t="s">
        <v>32</v>
      </c>
      <c r="X368" s="210" t="s">
        <v>310</v>
      </c>
      <c r="Y368" s="3" t="s">
        <v>25</v>
      </c>
      <c r="Z368" s="3" t="str">
        <f>VLOOKUP(X368,'[1]Region&amp;ASM'!$B$2:$D$14,3,0)</f>
        <v>Abhishek Srivastava</v>
      </c>
      <c r="AA368" s="32"/>
      <c r="AB368" s="32"/>
    </row>
    <row r="369" spans="1:28" s="229" customFormat="1" ht="15.75" thickBot="1" x14ac:dyDescent="0.3">
      <c r="A369" s="29">
        <v>45156.915185185186</v>
      </c>
      <c r="B369" s="30">
        <v>45156</v>
      </c>
      <c r="C369" s="114" t="s">
        <v>2323</v>
      </c>
      <c r="D369" s="114" t="s">
        <v>3112</v>
      </c>
      <c r="E369" s="31">
        <v>38</v>
      </c>
      <c r="F369" s="32" t="s">
        <v>2318</v>
      </c>
      <c r="G369" s="32" t="s">
        <v>2400</v>
      </c>
      <c r="H369" s="260">
        <v>100</v>
      </c>
      <c r="I369" s="32" t="s">
        <v>379</v>
      </c>
      <c r="J369" s="32" t="s">
        <v>72</v>
      </c>
      <c r="K369" s="32" t="s">
        <v>2400</v>
      </c>
      <c r="L369" s="209">
        <v>800</v>
      </c>
      <c r="M369" s="32"/>
      <c r="N369" s="32"/>
      <c r="O369" s="32" t="s">
        <v>1989</v>
      </c>
      <c r="P369" s="267" t="s">
        <v>245</v>
      </c>
      <c r="Q369" s="267" t="s">
        <v>260</v>
      </c>
      <c r="R369" s="208">
        <v>24</v>
      </c>
      <c r="S369" s="32" t="s">
        <v>97</v>
      </c>
      <c r="U369" s="32"/>
      <c r="V369" s="32"/>
      <c r="W369" s="128" t="s">
        <v>32</v>
      </c>
      <c r="X369" s="210" t="s">
        <v>310</v>
      </c>
      <c r="Y369" s="3" t="s">
        <v>25</v>
      </c>
      <c r="Z369" s="3" t="str">
        <f>VLOOKUP(X369,'[1]Region&amp;ASM'!$B$2:$D$14,3,0)</f>
        <v>Abhishek Srivastava</v>
      </c>
      <c r="AA369" s="32"/>
      <c r="AB369" s="32"/>
    </row>
    <row r="370" spans="1:28" s="97" customFormat="1" ht="39.75" thickBot="1" x14ac:dyDescent="0.3">
      <c r="A370" s="29">
        <v>45156.789502314816</v>
      </c>
      <c r="B370" s="34">
        <v>45156</v>
      </c>
      <c r="C370" s="22" t="s">
        <v>2323</v>
      </c>
      <c r="D370" s="168" t="s">
        <v>3112</v>
      </c>
      <c r="F370" s="32" t="s">
        <v>1658</v>
      </c>
      <c r="G370" s="32"/>
      <c r="H370" s="260">
        <v>100</v>
      </c>
      <c r="I370" s="32" t="s">
        <v>3336</v>
      </c>
      <c r="L370" s="209">
        <v>270</v>
      </c>
      <c r="M370" s="32" t="s">
        <v>252</v>
      </c>
      <c r="N370" s="32" t="s">
        <v>252</v>
      </c>
      <c r="P370" s="267" t="s">
        <v>3337</v>
      </c>
      <c r="Q370" s="267" t="s">
        <v>1906</v>
      </c>
      <c r="R370" s="208">
        <v>3</v>
      </c>
      <c r="S370" s="31">
        <v>2700</v>
      </c>
      <c r="U370" s="31">
        <v>50</v>
      </c>
      <c r="X370" s="23" t="s">
        <v>253</v>
      </c>
      <c r="Y370" s="22" t="str">
        <f>VLOOKUP(X370,'[1]Region&amp;ASM'!$B$2:$D$14,2,0)</f>
        <v>Kanpur</v>
      </c>
      <c r="Z370" s="3" t="str">
        <f>VLOOKUP(X370,'[1]Region&amp;ASM'!$B$2:$E$14,3,0)</f>
        <v>Rahul Rai</v>
      </c>
      <c r="AA370" s="32" t="s">
        <v>29</v>
      </c>
      <c r="AB370" s="32" t="s">
        <v>3338</v>
      </c>
    </row>
    <row r="371" spans="1:28" s="97" customFormat="1" ht="15.75" thickBot="1" x14ac:dyDescent="0.3">
      <c r="A371" s="29">
        <v>45156.831145833334</v>
      </c>
      <c r="B371" s="34">
        <v>45156</v>
      </c>
      <c r="C371" s="22" t="s">
        <v>2323</v>
      </c>
      <c r="D371" s="168" t="s">
        <v>3112</v>
      </c>
      <c r="F371" s="32" t="s">
        <v>3339</v>
      </c>
      <c r="G371" s="31">
        <v>8505892127</v>
      </c>
      <c r="H371" s="261">
        <v>16000</v>
      </c>
      <c r="I371" s="32" t="s">
        <v>2105</v>
      </c>
      <c r="L371" s="209">
        <v>4000</v>
      </c>
      <c r="M371" s="32" t="s">
        <v>74</v>
      </c>
      <c r="N371" s="32" t="s">
        <v>1296</v>
      </c>
      <c r="P371" s="267" t="s">
        <v>74</v>
      </c>
      <c r="Q371" s="267" t="s">
        <v>1296</v>
      </c>
      <c r="R371" s="208">
        <v>1600</v>
      </c>
      <c r="S371" s="230">
        <v>80000</v>
      </c>
      <c r="U371" s="31">
        <v>160</v>
      </c>
      <c r="X371" s="4" t="s">
        <v>1846</v>
      </c>
      <c r="Y371" s="22" t="str">
        <f>VLOOKUP(X371,'[1]Region&amp;ASM'!$B$2:$D$14,2,0)</f>
        <v>NCR</v>
      </c>
      <c r="Z371" s="3" t="str">
        <f>VLOOKUP(X371,'[1]Region&amp;ASM'!$B$2:$E$14,3,0)</f>
        <v>Abhishek Srivastava</v>
      </c>
      <c r="AA371" s="32" t="s">
        <v>29</v>
      </c>
      <c r="AB371" s="32" t="s">
        <v>3340</v>
      </c>
    </row>
    <row r="372" spans="1:28" s="97" customFormat="1" ht="15.75" thickBot="1" x14ac:dyDescent="0.3">
      <c r="A372" s="29">
        <v>45157.29451388889</v>
      </c>
      <c r="B372" s="34">
        <v>45156</v>
      </c>
      <c r="C372" s="22" t="s">
        <v>2323</v>
      </c>
      <c r="D372" s="168" t="s">
        <v>3112</v>
      </c>
      <c r="F372" s="32" t="s">
        <v>308</v>
      </c>
      <c r="G372" s="31">
        <v>8882883307</v>
      </c>
      <c r="H372" s="260">
        <v>700</v>
      </c>
      <c r="I372" s="32" t="s">
        <v>84</v>
      </c>
      <c r="L372" s="209">
        <v>650</v>
      </c>
      <c r="M372" s="32" t="s">
        <v>140</v>
      </c>
      <c r="N372" s="32" t="s">
        <v>231</v>
      </c>
      <c r="P372" s="68" t="s">
        <v>1197</v>
      </c>
      <c r="Q372" s="267" t="s">
        <v>3341</v>
      </c>
      <c r="R372" s="231">
        <v>30</v>
      </c>
      <c r="S372" s="31">
        <v>6500</v>
      </c>
      <c r="U372" s="31">
        <v>30</v>
      </c>
      <c r="X372" s="32" t="s">
        <v>50</v>
      </c>
      <c r="Y372" s="22" t="str">
        <f>VLOOKUP(X372,'[1]Region&amp;ASM'!$B$2:$D$14,2,0)</f>
        <v>NCR</v>
      </c>
      <c r="Z372" s="3" t="str">
        <f>VLOOKUP(X372,'[1]Region&amp;ASM'!$B$2:$E$14,3,0)</f>
        <v>Abhishek Srivastava</v>
      </c>
      <c r="AA372" s="32" t="s">
        <v>36</v>
      </c>
      <c r="AB372" s="32"/>
    </row>
    <row r="373" spans="1:28" s="235" customFormat="1" ht="15.75" thickBot="1" x14ac:dyDescent="0.3">
      <c r="A373" s="29">
        <v>45157.896840277775</v>
      </c>
      <c r="B373" s="30">
        <v>45157</v>
      </c>
      <c r="C373" s="114" t="s">
        <v>2323</v>
      </c>
      <c r="D373" s="114" t="s">
        <v>3112</v>
      </c>
      <c r="E373" s="31">
        <v>38</v>
      </c>
      <c r="F373" s="32" t="s">
        <v>2318</v>
      </c>
      <c r="G373" s="32" t="s">
        <v>2400</v>
      </c>
      <c r="H373" s="260">
        <v>300</v>
      </c>
      <c r="I373" s="32" t="s">
        <v>379</v>
      </c>
      <c r="J373" s="32" t="s">
        <v>72</v>
      </c>
      <c r="K373" s="32" t="s">
        <v>2400</v>
      </c>
      <c r="L373" s="209">
        <v>1100</v>
      </c>
      <c r="M373" s="32"/>
      <c r="N373" s="32"/>
      <c r="O373" s="32" t="s">
        <v>1989</v>
      </c>
      <c r="P373" s="267" t="s">
        <v>245</v>
      </c>
      <c r="Q373" s="267" t="s">
        <v>2489</v>
      </c>
      <c r="R373" s="208">
        <v>28</v>
      </c>
      <c r="S373" s="32" t="s">
        <v>231</v>
      </c>
      <c r="T373" s="32"/>
      <c r="U373" s="32"/>
      <c r="V373" s="32"/>
      <c r="W373" s="128" t="s">
        <v>32</v>
      </c>
      <c r="X373" s="210" t="s">
        <v>310</v>
      </c>
      <c r="Y373" s="3" t="s">
        <v>25</v>
      </c>
      <c r="Z373" s="3" t="str">
        <f>VLOOKUP(X373,'[1]Region&amp;ASM'!$B$2:$D$14,3,0)</f>
        <v>Abhishek Srivastava</v>
      </c>
      <c r="AA373" s="32"/>
      <c r="AB373" s="32"/>
    </row>
    <row r="374" spans="1:28" s="235" customFormat="1" ht="27" thickBot="1" x14ac:dyDescent="0.3">
      <c r="A374" s="29">
        <v>45157.898217592592</v>
      </c>
      <c r="B374" s="30">
        <v>45157</v>
      </c>
      <c r="C374" s="114" t="s">
        <v>2323</v>
      </c>
      <c r="D374" s="114" t="s">
        <v>3112</v>
      </c>
      <c r="E374" s="31">
        <v>38</v>
      </c>
      <c r="F374" s="32" t="s">
        <v>2318</v>
      </c>
      <c r="G374" s="32" t="s">
        <v>2400</v>
      </c>
      <c r="H374" s="260">
        <v>300</v>
      </c>
      <c r="I374" s="32" t="s">
        <v>34</v>
      </c>
      <c r="J374" s="32" t="s">
        <v>3756</v>
      </c>
      <c r="K374" s="32" t="s">
        <v>2400</v>
      </c>
      <c r="L374" s="209">
        <v>1000</v>
      </c>
      <c r="M374" s="32"/>
      <c r="N374" s="32"/>
      <c r="O374" s="32" t="s">
        <v>3757</v>
      </c>
      <c r="P374" s="267" t="s">
        <v>2904</v>
      </c>
      <c r="Q374" s="267" t="s">
        <v>3758</v>
      </c>
      <c r="R374" s="208">
        <v>26</v>
      </c>
      <c r="S374" s="32" t="s">
        <v>231</v>
      </c>
      <c r="T374" s="32"/>
      <c r="U374" s="32"/>
      <c r="V374" s="32"/>
      <c r="W374" s="128" t="s">
        <v>32</v>
      </c>
      <c r="X374" s="210" t="s">
        <v>310</v>
      </c>
      <c r="Y374" s="3" t="s">
        <v>25</v>
      </c>
      <c r="Z374" s="3" t="str">
        <f>VLOOKUP(X374,'[1]Region&amp;ASM'!$B$2:$D$14,3,0)</f>
        <v>Abhishek Srivastava</v>
      </c>
      <c r="AA374" s="32"/>
      <c r="AB374" s="32"/>
    </row>
    <row r="375" spans="1:28" s="235" customFormat="1" ht="15.75" thickBot="1" x14ac:dyDescent="0.3">
      <c r="A375" s="29">
        <v>45158.880231481482</v>
      </c>
      <c r="B375" s="30">
        <v>45158</v>
      </c>
      <c r="C375" s="114" t="s">
        <v>2323</v>
      </c>
      <c r="D375" s="114" t="s">
        <v>3112</v>
      </c>
      <c r="E375" s="31">
        <v>38</v>
      </c>
      <c r="F375" s="32" t="s">
        <v>2318</v>
      </c>
      <c r="G375" s="32" t="s">
        <v>2400</v>
      </c>
      <c r="H375" s="260">
        <v>200</v>
      </c>
      <c r="I375" s="32" t="s">
        <v>379</v>
      </c>
      <c r="J375" s="32" t="s">
        <v>72</v>
      </c>
      <c r="K375" s="32" t="s">
        <v>2400</v>
      </c>
      <c r="L375" s="209">
        <v>800</v>
      </c>
      <c r="M375" s="32"/>
      <c r="N375" s="32"/>
      <c r="O375" s="32" t="s">
        <v>1989</v>
      </c>
      <c r="P375" s="267" t="s">
        <v>245</v>
      </c>
      <c r="Q375" s="267" t="s">
        <v>3759</v>
      </c>
      <c r="R375" s="208">
        <v>21</v>
      </c>
      <c r="S375" s="32" t="s">
        <v>97</v>
      </c>
      <c r="T375" s="32"/>
      <c r="U375" s="32"/>
      <c r="V375" s="32"/>
      <c r="W375" s="128" t="s">
        <v>32</v>
      </c>
      <c r="X375" s="210" t="s">
        <v>310</v>
      </c>
      <c r="Y375" s="3" t="s">
        <v>25</v>
      </c>
      <c r="Z375" s="3" t="str">
        <f>VLOOKUP(X375,'[1]Region&amp;ASM'!$B$2:$D$14,3,0)</f>
        <v>Abhishek Srivastava</v>
      </c>
      <c r="AA375" s="32"/>
      <c r="AB375" s="32"/>
    </row>
    <row r="376" spans="1:28" s="235" customFormat="1" ht="15.75" thickBot="1" x14ac:dyDescent="0.3">
      <c r="A376" s="29">
        <v>45158.881307870368</v>
      </c>
      <c r="B376" s="30">
        <v>45158</v>
      </c>
      <c r="C376" s="114" t="s">
        <v>2323</v>
      </c>
      <c r="D376" s="114" t="s">
        <v>3112</v>
      </c>
      <c r="E376" s="31">
        <v>38</v>
      </c>
      <c r="F376" s="32" t="s">
        <v>2318</v>
      </c>
      <c r="G376" s="32" t="s">
        <v>2400</v>
      </c>
      <c r="H376" s="260">
        <v>200</v>
      </c>
      <c r="I376" s="32" t="s">
        <v>379</v>
      </c>
      <c r="J376" s="32" t="s">
        <v>72</v>
      </c>
      <c r="K376" s="32" t="s">
        <v>2400</v>
      </c>
      <c r="L376" s="209">
        <v>300</v>
      </c>
      <c r="M376" s="32"/>
      <c r="N376" s="32"/>
      <c r="O376" s="32" t="s">
        <v>1989</v>
      </c>
      <c r="P376" s="267" t="s">
        <v>103</v>
      </c>
      <c r="Q376" s="267" t="s">
        <v>178</v>
      </c>
      <c r="R376" s="208">
        <v>5</v>
      </c>
      <c r="S376" s="32" t="s">
        <v>97</v>
      </c>
      <c r="T376" s="32"/>
      <c r="U376" s="32"/>
      <c r="V376" s="32"/>
      <c r="W376" s="128" t="s">
        <v>32</v>
      </c>
      <c r="X376" s="210" t="s">
        <v>310</v>
      </c>
      <c r="Y376" s="3" t="s">
        <v>25</v>
      </c>
      <c r="Z376" s="3" t="str">
        <f>VLOOKUP(X376,'[1]Region&amp;ASM'!$B$2:$D$14,3,0)</f>
        <v>Abhishek Srivastava</v>
      </c>
      <c r="AA376" s="32"/>
      <c r="AB376" s="32"/>
    </row>
    <row r="377" spans="1:28" s="97" customFormat="1" ht="15.75" thickBot="1" x14ac:dyDescent="0.3">
      <c r="A377" s="29">
        <v>45157.849594907406</v>
      </c>
      <c r="B377" s="34">
        <v>45157</v>
      </c>
      <c r="C377" s="22" t="s">
        <v>2323</v>
      </c>
      <c r="D377" s="168" t="s">
        <v>3112</v>
      </c>
      <c r="F377" s="128" t="s">
        <v>3760</v>
      </c>
      <c r="G377" s="32"/>
      <c r="H377" s="260">
        <v>400</v>
      </c>
      <c r="I377" s="32" t="s">
        <v>2282</v>
      </c>
      <c r="L377" s="209">
        <v>200</v>
      </c>
      <c r="M377" s="32" t="s">
        <v>252</v>
      </c>
      <c r="N377" s="32" t="s">
        <v>2297</v>
      </c>
      <c r="P377" s="267" t="s">
        <v>3761</v>
      </c>
      <c r="Q377" s="267" t="s">
        <v>3762</v>
      </c>
      <c r="R377" s="208">
        <v>80</v>
      </c>
      <c r="S377" s="31">
        <v>2500</v>
      </c>
      <c r="U377" s="31">
        <v>161</v>
      </c>
      <c r="X377" s="32" t="s">
        <v>253</v>
      </c>
      <c r="Y377" s="22" t="str">
        <f>VLOOKUP(X377,'[1]Region&amp;ASM'!$B$2:$D$14,2,0)</f>
        <v>Kanpur</v>
      </c>
      <c r="Z377" s="3" t="str">
        <f>VLOOKUP(X377,'[1]Region&amp;ASM'!$B$2:$E$14,3,0)</f>
        <v>Rahul Rai</v>
      </c>
      <c r="AA377" s="31">
        <v>74</v>
      </c>
      <c r="AB377" s="32" t="s">
        <v>36</v>
      </c>
    </row>
    <row r="378" spans="1:28" s="97" customFormat="1" ht="15.75" thickBot="1" x14ac:dyDescent="0.3">
      <c r="A378" s="29">
        <v>45158.988819444443</v>
      </c>
      <c r="B378" s="34">
        <v>45157</v>
      </c>
      <c r="C378" s="22" t="s">
        <v>2323</v>
      </c>
      <c r="D378" s="168" t="s">
        <v>3112</v>
      </c>
      <c r="F378" s="32" t="s">
        <v>575</v>
      </c>
      <c r="G378" s="31">
        <v>8130112999</v>
      </c>
      <c r="H378" s="260">
        <v>1500</v>
      </c>
      <c r="I378" s="32" t="s">
        <v>161</v>
      </c>
      <c r="L378" s="209">
        <v>200</v>
      </c>
      <c r="M378" s="32" t="s">
        <v>140</v>
      </c>
      <c r="N378" s="32" t="s">
        <v>74</v>
      </c>
      <c r="P378" s="267" t="s">
        <v>45</v>
      </c>
      <c r="Q378" s="267" t="s">
        <v>2788</v>
      </c>
      <c r="R378" s="208">
        <v>65</v>
      </c>
      <c r="S378" s="31">
        <v>2100</v>
      </c>
      <c r="U378" s="31">
        <v>16</v>
      </c>
      <c r="X378" s="32" t="s">
        <v>50</v>
      </c>
      <c r="Y378" s="22" t="str">
        <f>VLOOKUP(X378,'[1]Region&amp;ASM'!$B$2:$D$14,2,0)</f>
        <v>NCR</v>
      </c>
      <c r="Z378" s="3" t="str">
        <f>VLOOKUP(X378,'[1]Region&amp;ASM'!$B$2:$E$14,3,0)</f>
        <v>Abhishek Srivastava</v>
      </c>
      <c r="AA378" s="31">
        <v>30</v>
      </c>
      <c r="AB378" s="32" t="s">
        <v>36</v>
      </c>
    </row>
    <row r="379" spans="1:28" s="97" customFormat="1" ht="15.75" thickBot="1" x14ac:dyDescent="0.3">
      <c r="A379" s="29">
        <v>45159.468414351853</v>
      </c>
      <c r="B379" s="34">
        <v>45157</v>
      </c>
      <c r="C379" s="22" t="s">
        <v>2323</v>
      </c>
      <c r="D379" s="168" t="s">
        <v>3112</v>
      </c>
      <c r="F379" s="32" t="s">
        <v>2838</v>
      </c>
      <c r="G379" s="31">
        <v>882733162</v>
      </c>
      <c r="H379" s="260">
        <v>25000</v>
      </c>
      <c r="I379" s="32" t="s">
        <v>3763</v>
      </c>
      <c r="L379" s="209">
        <v>3500</v>
      </c>
      <c r="M379" s="32" t="s">
        <v>129</v>
      </c>
      <c r="N379" s="32" t="s">
        <v>1993</v>
      </c>
      <c r="P379" s="267" t="s">
        <v>3764</v>
      </c>
      <c r="Q379" s="267" t="s">
        <v>3765</v>
      </c>
      <c r="R379" s="208">
        <v>180</v>
      </c>
      <c r="S379" s="31">
        <v>12000</v>
      </c>
      <c r="U379" s="31">
        <v>156</v>
      </c>
      <c r="X379" s="32" t="s">
        <v>2018</v>
      </c>
      <c r="Y379" s="22" t="str">
        <f>VLOOKUP(X379,'[1]Region&amp;ASM'!$B$2:$D$14,2,0)</f>
        <v>NCR</v>
      </c>
      <c r="Z379" s="3" t="str">
        <f>VLOOKUP(X379,'[1]Region&amp;ASM'!$B$2:$E$14,3,0)</f>
        <v>Abhishek Srivastava</v>
      </c>
      <c r="AA379" s="31">
        <v>42</v>
      </c>
      <c r="AB379" s="32" t="s">
        <v>36</v>
      </c>
    </row>
    <row r="380" spans="1:28" ht="15.75" thickBot="1" x14ac:dyDescent="0.3">
      <c r="A380" s="29">
        <v>45159.838391203702</v>
      </c>
      <c r="B380" s="34">
        <v>45159</v>
      </c>
      <c r="C380" s="22" t="s">
        <v>2323</v>
      </c>
      <c r="D380" s="168" t="s">
        <v>3112</v>
      </c>
      <c r="F380" s="32" t="s">
        <v>274</v>
      </c>
      <c r="G380" s="31">
        <v>8505803872</v>
      </c>
      <c r="H380" s="260">
        <v>650</v>
      </c>
      <c r="I380" s="32" t="s">
        <v>3942</v>
      </c>
      <c r="L380" s="209">
        <v>100</v>
      </c>
      <c r="M380" s="32" t="s">
        <v>2010</v>
      </c>
      <c r="N380" s="32" t="s">
        <v>2010</v>
      </c>
      <c r="P380" s="267" t="s">
        <v>3943</v>
      </c>
      <c r="Q380" s="267" t="s">
        <v>3944</v>
      </c>
      <c r="R380" s="208">
        <v>24</v>
      </c>
      <c r="S380" s="31">
        <v>1000</v>
      </c>
      <c r="U380" s="31">
        <v>75</v>
      </c>
      <c r="X380" s="4" t="s">
        <v>1846</v>
      </c>
      <c r="Y380" s="22" t="str">
        <f>VLOOKUP(X380,'[1]Region&amp;ASM'!$B$2:$D$14,2,0)</f>
        <v>NCR</v>
      </c>
      <c r="Z380" s="3" t="str">
        <f>VLOOKUP(X380,'[1]Region&amp;ASM'!$B$2:$E$14,3,0)</f>
        <v>Abhishek Srivastava</v>
      </c>
      <c r="AA380" s="31">
        <v>46</v>
      </c>
      <c r="AB380" s="32" t="s">
        <v>29</v>
      </c>
    </row>
    <row r="381" spans="1:28" ht="15.75" thickBot="1" x14ac:dyDescent="0.3">
      <c r="A381" s="29">
        <v>45159.838935185187</v>
      </c>
      <c r="B381" s="34">
        <v>45159</v>
      </c>
      <c r="C381" s="22" t="s">
        <v>2323</v>
      </c>
      <c r="D381" s="168" t="s">
        <v>3112</v>
      </c>
      <c r="F381" s="32" t="s">
        <v>274</v>
      </c>
      <c r="G381" s="31">
        <v>8505803872</v>
      </c>
      <c r="H381" s="260">
        <v>650</v>
      </c>
      <c r="I381" s="32" t="s">
        <v>3945</v>
      </c>
      <c r="L381" s="209">
        <v>100</v>
      </c>
      <c r="M381" s="32" t="s">
        <v>2010</v>
      </c>
      <c r="N381" s="32" t="s">
        <v>2010</v>
      </c>
      <c r="P381" s="267" t="s">
        <v>2928</v>
      </c>
      <c r="Q381" s="267" t="s">
        <v>3943</v>
      </c>
      <c r="R381" s="208">
        <v>34</v>
      </c>
      <c r="S381" s="31">
        <v>1000</v>
      </c>
      <c r="U381" s="31">
        <v>75</v>
      </c>
      <c r="X381" s="4" t="s">
        <v>1846</v>
      </c>
      <c r="Y381" s="22" t="str">
        <f>VLOOKUP(X381,'[1]Region&amp;ASM'!$B$2:$D$14,2,0)</f>
        <v>NCR</v>
      </c>
      <c r="Z381" s="3" t="str">
        <f>VLOOKUP(X381,'[1]Region&amp;ASM'!$B$2:$E$14,3,0)</f>
        <v>Abhishek Srivastava</v>
      </c>
      <c r="AA381" s="31">
        <v>46</v>
      </c>
      <c r="AB381" s="32" t="s">
        <v>29</v>
      </c>
    </row>
    <row r="382" spans="1:28" ht="15.75" thickBot="1" x14ac:dyDescent="0.3">
      <c r="A382" s="29">
        <v>45159.84033564815</v>
      </c>
      <c r="B382" s="34">
        <v>45159</v>
      </c>
      <c r="C382" s="22" t="s">
        <v>2323</v>
      </c>
      <c r="D382" s="168" t="s">
        <v>3112</v>
      </c>
      <c r="F382" s="32" t="s">
        <v>3114</v>
      </c>
      <c r="G382" s="31">
        <v>8505803872</v>
      </c>
      <c r="H382" s="260">
        <v>550</v>
      </c>
      <c r="I382" s="32" t="s">
        <v>3946</v>
      </c>
      <c r="L382" s="209">
        <v>50</v>
      </c>
      <c r="M382" s="32" t="s">
        <v>2010</v>
      </c>
      <c r="N382" s="32" t="s">
        <v>2010</v>
      </c>
      <c r="P382" s="267" t="s">
        <v>3947</v>
      </c>
      <c r="Q382" s="267" t="s">
        <v>3948</v>
      </c>
      <c r="R382" s="208">
        <v>25</v>
      </c>
      <c r="S382" s="31">
        <v>500</v>
      </c>
      <c r="U382" s="31">
        <v>75</v>
      </c>
      <c r="X382" s="4" t="s">
        <v>1846</v>
      </c>
      <c r="Y382" s="22" t="str">
        <f>VLOOKUP(X382,'[1]Region&amp;ASM'!$B$2:$D$14,2,0)</f>
        <v>NCR</v>
      </c>
      <c r="Z382" s="3" t="str">
        <f>VLOOKUP(X382,'[1]Region&amp;ASM'!$B$2:$E$14,3,0)</f>
        <v>Abhishek Srivastava</v>
      </c>
      <c r="AA382" s="31">
        <v>46</v>
      </c>
      <c r="AB382" s="32" t="s">
        <v>29</v>
      </c>
    </row>
    <row r="383" spans="1:28" ht="15.75" thickBot="1" x14ac:dyDescent="0.3">
      <c r="A383" s="29">
        <v>45159.888657407406</v>
      </c>
      <c r="B383" s="34">
        <v>45159</v>
      </c>
      <c r="C383" s="22" t="s">
        <v>2323</v>
      </c>
      <c r="D383" s="168" t="s">
        <v>3112</v>
      </c>
      <c r="F383" s="32" t="s">
        <v>277</v>
      </c>
      <c r="G383" s="31">
        <v>8789211263</v>
      </c>
      <c r="H383" s="260">
        <v>1200</v>
      </c>
      <c r="I383" s="32" t="s">
        <v>3949</v>
      </c>
      <c r="L383" s="209">
        <v>500</v>
      </c>
      <c r="M383" s="32" t="s">
        <v>140</v>
      </c>
      <c r="N383" s="32" t="s">
        <v>140</v>
      </c>
      <c r="P383" s="267" t="s">
        <v>3950</v>
      </c>
      <c r="Q383" s="267" t="s">
        <v>3951</v>
      </c>
      <c r="R383" s="208">
        <v>65</v>
      </c>
      <c r="S383" s="31">
        <v>500</v>
      </c>
      <c r="U383" s="31">
        <v>18</v>
      </c>
      <c r="X383" s="32" t="s">
        <v>50</v>
      </c>
      <c r="Y383" s="22" t="str">
        <f>VLOOKUP(X383,'[1]Region&amp;ASM'!$B$2:$D$14,2,0)</f>
        <v>NCR</v>
      </c>
      <c r="Z383" s="3" t="str">
        <f>VLOOKUP(X383,'[1]Region&amp;ASM'!$B$2:$E$14,3,0)</f>
        <v>Abhishek Srivastava</v>
      </c>
      <c r="AA383" s="31">
        <v>31</v>
      </c>
      <c r="AB383" s="32" t="s">
        <v>36</v>
      </c>
    </row>
    <row r="384" spans="1:28" ht="15.75" thickBot="1" x14ac:dyDescent="0.3">
      <c r="A384" s="29">
        <v>45160.475312499999</v>
      </c>
      <c r="B384" s="34">
        <v>45159</v>
      </c>
      <c r="C384" s="22" t="s">
        <v>2323</v>
      </c>
      <c r="D384" s="168" t="s">
        <v>3112</v>
      </c>
      <c r="F384" s="128" t="s">
        <v>3952</v>
      </c>
      <c r="G384" s="32"/>
      <c r="H384" s="260">
        <v>100</v>
      </c>
      <c r="I384" s="32" t="s">
        <v>1553</v>
      </c>
      <c r="L384" s="209">
        <v>530</v>
      </c>
      <c r="M384" s="32" t="s">
        <v>252</v>
      </c>
      <c r="N384" s="32" t="s">
        <v>252</v>
      </c>
      <c r="P384" s="267" t="s">
        <v>3953</v>
      </c>
      <c r="Q384" s="267" t="s">
        <v>3954</v>
      </c>
      <c r="R384" s="208">
        <v>6</v>
      </c>
      <c r="S384" s="31">
        <v>1000</v>
      </c>
      <c r="U384" s="31">
        <v>146</v>
      </c>
      <c r="X384" s="32" t="s">
        <v>253</v>
      </c>
      <c r="Y384" s="22" t="str">
        <f>VLOOKUP(X384,'[1]Region&amp;ASM'!$B$2:$D$14,2,0)</f>
        <v>Kanpur</v>
      </c>
      <c r="Z384" s="3" t="str">
        <f>VLOOKUP(X384,'[1]Region&amp;ASM'!$B$2:$E$14,3,0)</f>
        <v>Rahul Rai</v>
      </c>
      <c r="AA384" s="31">
        <v>174</v>
      </c>
      <c r="AB384" s="32" t="s">
        <v>36</v>
      </c>
    </row>
    <row r="385" spans="1:29" s="251" customFormat="1" ht="15.75" thickBot="1" x14ac:dyDescent="0.3">
      <c r="A385" s="29">
        <v>45160.445173611108</v>
      </c>
      <c r="B385" s="30">
        <v>45159</v>
      </c>
      <c r="C385" s="114" t="s">
        <v>2323</v>
      </c>
      <c r="D385" s="114" t="s">
        <v>3112</v>
      </c>
      <c r="E385" s="31">
        <v>11</v>
      </c>
      <c r="F385" s="4" t="s">
        <v>33</v>
      </c>
      <c r="G385" s="32" t="s">
        <v>2400</v>
      </c>
      <c r="H385" s="260">
        <v>300</v>
      </c>
      <c r="I385" s="32" t="s">
        <v>34</v>
      </c>
      <c r="J385" s="32" t="s">
        <v>2132</v>
      </c>
      <c r="K385" s="32" t="s">
        <v>2400</v>
      </c>
      <c r="L385" s="209">
        <v>600</v>
      </c>
      <c r="M385" s="32"/>
      <c r="N385" s="32"/>
      <c r="O385" s="32" t="s">
        <v>1989</v>
      </c>
      <c r="P385" s="267" t="s">
        <v>2584</v>
      </c>
      <c r="Q385" s="267" t="s">
        <v>3955</v>
      </c>
      <c r="R385" s="208">
        <v>12</v>
      </c>
      <c r="S385" s="32" t="s">
        <v>74</v>
      </c>
      <c r="U385" s="32"/>
      <c r="V385" s="32"/>
      <c r="W385" s="128" t="s">
        <v>32</v>
      </c>
      <c r="X385" s="210" t="s">
        <v>310</v>
      </c>
      <c r="Y385" s="3" t="s">
        <v>25</v>
      </c>
      <c r="Z385" s="3" t="str">
        <f>VLOOKUP(X385,'[1]Region&amp;ASM'!$B$2:$D$14,3,0)</f>
        <v>Abhishek Srivastava</v>
      </c>
      <c r="AA385" s="32"/>
      <c r="AB385" s="32"/>
    </row>
    <row r="386" spans="1:29" s="251" customFormat="1" ht="15.75" thickBot="1" x14ac:dyDescent="0.3">
      <c r="A386" s="29">
        <v>45160.446064814816</v>
      </c>
      <c r="B386" s="30">
        <v>45159</v>
      </c>
      <c r="C386" s="114" t="s">
        <v>2323</v>
      </c>
      <c r="D386" s="114" t="s">
        <v>3112</v>
      </c>
      <c r="E386" s="31">
        <v>38</v>
      </c>
      <c r="F386" s="32" t="s">
        <v>2318</v>
      </c>
      <c r="G386" s="32" t="s">
        <v>2400</v>
      </c>
      <c r="H386" s="260">
        <v>200</v>
      </c>
      <c r="I386" s="32" t="s">
        <v>379</v>
      </c>
      <c r="J386" s="32" t="s">
        <v>72</v>
      </c>
      <c r="K386" s="32" t="s">
        <v>2400</v>
      </c>
      <c r="L386" s="209">
        <v>500</v>
      </c>
      <c r="M386" s="32"/>
      <c r="N386" s="32"/>
      <c r="O386" s="32" t="s">
        <v>1989</v>
      </c>
      <c r="P386" s="267" t="s">
        <v>178</v>
      </c>
      <c r="Q386" s="267" t="s">
        <v>3956</v>
      </c>
      <c r="R386" s="208">
        <v>12</v>
      </c>
      <c r="S386" s="32" t="s">
        <v>97</v>
      </c>
      <c r="U386" s="32"/>
      <c r="V386" s="32"/>
      <c r="W386" s="128" t="s">
        <v>32</v>
      </c>
      <c r="X386" s="210" t="s">
        <v>310</v>
      </c>
      <c r="Y386" s="3" t="s">
        <v>25</v>
      </c>
      <c r="Z386" s="3" t="str">
        <f>VLOOKUP(X386,'[1]Region&amp;ASM'!$B$2:$D$14,3,0)</f>
        <v>Abhishek Srivastava</v>
      </c>
      <c r="AA386" s="32"/>
      <c r="AB386" s="32"/>
    </row>
    <row r="387" spans="1:29" s="251" customFormat="1" ht="15.75" thickBot="1" x14ac:dyDescent="0.3">
      <c r="A387" s="29">
        <v>45160.446909722225</v>
      </c>
      <c r="B387" s="30">
        <v>45159</v>
      </c>
      <c r="C387" s="114" t="s">
        <v>2323</v>
      </c>
      <c r="D387" s="114" t="s">
        <v>3112</v>
      </c>
      <c r="E387" s="31">
        <v>11</v>
      </c>
      <c r="F387" s="4" t="s">
        <v>33</v>
      </c>
      <c r="G387" s="32" t="s">
        <v>2400</v>
      </c>
      <c r="H387" s="260">
        <v>300</v>
      </c>
      <c r="I387" s="32" t="s">
        <v>34</v>
      </c>
      <c r="J387" s="32" t="s">
        <v>2132</v>
      </c>
      <c r="K387" s="32" t="s">
        <v>2400</v>
      </c>
      <c r="L387" s="209">
        <v>300</v>
      </c>
      <c r="M387" s="32"/>
      <c r="N387" s="32"/>
      <c r="O387" s="32" t="s">
        <v>1989</v>
      </c>
      <c r="P387" s="267" t="s">
        <v>295</v>
      </c>
      <c r="Q387" s="267" t="s">
        <v>3957</v>
      </c>
      <c r="R387" s="208">
        <v>5</v>
      </c>
      <c r="S387" s="32" t="s">
        <v>74</v>
      </c>
      <c r="U387" s="32"/>
      <c r="V387" s="32"/>
      <c r="W387" s="128" t="s">
        <v>32</v>
      </c>
      <c r="X387" s="210" t="s">
        <v>310</v>
      </c>
      <c r="Y387" s="3" t="s">
        <v>25</v>
      </c>
      <c r="Z387" s="3" t="str">
        <f>VLOOKUP(X387,'[1]Region&amp;ASM'!$B$2:$D$14,3,0)</f>
        <v>Abhishek Srivastava</v>
      </c>
      <c r="AA387" s="32"/>
      <c r="AB387" s="32"/>
    </row>
    <row r="388" spans="1:29" s="264" customFormat="1" ht="15.75" thickBot="1" x14ac:dyDescent="0.3">
      <c r="A388" s="29">
        <v>45160.884525462963</v>
      </c>
      <c r="B388" s="30">
        <v>45160</v>
      </c>
      <c r="C388" s="114" t="s">
        <v>2323</v>
      </c>
      <c r="D388" s="114" t="s">
        <v>3112</v>
      </c>
      <c r="E388" s="31">
        <v>11</v>
      </c>
      <c r="F388" s="4" t="s">
        <v>33</v>
      </c>
      <c r="G388" s="32" t="s">
        <v>2400</v>
      </c>
      <c r="H388" s="265">
        <v>400</v>
      </c>
      <c r="I388" s="32" t="s">
        <v>34</v>
      </c>
      <c r="J388" s="32" t="s">
        <v>2132</v>
      </c>
      <c r="K388" s="32" t="s">
        <v>2400</v>
      </c>
      <c r="L388" s="209">
        <v>800</v>
      </c>
      <c r="M388" s="32"/>
      <c r="N388" s="32"/>
      <c r="O388" s="32" t="s">
        <v>1989</v>
      </c>
      <c r="P388" s="267" t="s">
        <v>3959</v>
      </c>
      <c r="Q388" s="267" t="s">
        <v>261</v>
      </c>
      <c r="R388" s="208">
        <v>23</v>
      </c>
      <c r="S388" s="32" t="s">
        <v>97</v>
      </c>
      <c r="T388" s="32"/>
      <c r="U388" s="32"/>
      <c r="V388" s="32"/>
      <c r="W388" s="128" t="s">
        <v>32</v>
      </c>
      <c r="X388" s="210" t="s">
        <v>310</v>
      </c>
      <c r="Y388" s="3" t="s">
        <v>25</v>
      </c>
      <c r="Z388" s="3" t="str">
        <f>VLOOKUP(X388,'[1]Region&amp;ASM'!$B$2:$D$14,3,0)</f>
        <v>Abhishek Srivastava</v>
      </c>
      <c r="AA388" s="32"/>
      <c r="AB388" s="32"/>
    </row>
    <row r="389" spans="1:29" s="264" customFormat="1" ht="15.75" thickBot="1" x14ac:dyDescent="0.3">
      <c r="A389" s="29">
        <v>45160.886145833334</v>
      </c>
      <c r="B389" s="30">
        <v>45160</v>
      </c>
      <c r="C389" s="114" t="s">
        <v>2323</v>
      </c>
      <c r="D389" s="114" t="s">
        <v>3112</v>
      </c>
      <c r="E389" s="31">
        <v>38</v>
      </c>
      <c r="F389" s="32" t="s">
        <v>2318</v>
      </c>
      <c r="G389" s="32" t="s">
        <v>2400</v>
      </c>
      <c r="H389" s="265">
        <v>300</v>
      </c>
      <c r="I389" s="32" t="s">
        <v>379</v>
      </c>
      <c r="J389" s="32" t="s">
        <v>3960</v>
      </c>
      <c r="K389" s="32" t="s">
        <v>2400</v>
      </c>
      <c r="L389" s="209">
        <v>700</v>
      </c>
      <c r="M389" s="32"/>
      <c r="N389" s="32"/>
      <c r="O389" s="32" t="s">
        <v>1989</v>
      </c>
      <c r="P389" s="267" t="s">
        <v>103</v>
      </c>
      <c r="Q389" s="267" t="s">
        <v>260</v>
      </c>
      <c r="R389" s="208">
        <v>20</v>
      </c>
      <c r="S389" s="32" t="s">
        <v>97</v>
      </c>
      <c r="T389" s="32"/>
      <c r="U389" s="32"/>
      <c r="V389" s="32"/>
      <c r="W389" s="128" t="s">
        <v>32</v>
      </c>
      <c r="X389" s="210" t="s">
        <v>310</v>
      </c>
      <c r="Y389" s="3" t="s">
        <v>25</v>
      </c>
      <c r="Z389" s="3" t="str">
        <f>VLOOKUP(X389,'[1]Region&amp;ASM'!$B$2:$D$14,3,0)</f>
        <v>Abhishek Srivastava</v>
      </c>
      <c r="AA389" s="32"/>
      <c r="AB389" s="32"/>
    </row>
    <row r="390" spans="1:29" s="264" customFormat="1" ht="15.75" thickBot="1" x14ac:dyDescent="0.3">
      <c r="A390" s="29">
        <v>45160.887442129628</v>
      </c>
      <c r="B390" s="30">
        <v>45160</v>
      </c>
      <c r="C390" s="114" t="s">
        <v>2323</v>
      </c>
      <c r="D390" s="114" t="s">
        <v>3112</v>
      </c>
      <c r="E390" s="31">
        <v>11</v>
      </c>
      <c r="F390" s="4" t="s">
        <v>33</v>
      </c>
      <c r="G390" s="32" t="s">
        <v>2400</v>
      </c>
      <c r="H390" s="265">
        <v>300</v>
      </c>
      <c r="I390" s="32" t="s">
        <v>34</v>
      </c>
      <c r="J390" s="32" t="s">
        <v>2065</v>
      </c>
      <c r="K390" s="32" t="s">
        <v>2400</v>
      </c>
      <c r="L390" s="209">
        <v>350</v>
      </c>
      <c r="M390" s="32"/>
      <c r="N390" s="32"/>
      <c r="O390" s="32" t="s">
        <v>1989</v>
      </c>
      <c r="P390" s="267" t="s">
        <v>295</v>
      </c>
      <c r="Q390" s="267" t="s">
        <v>3961</v>
      </c>
      <c r="R390" s="208">
        <v>7</v>
      </c>
      <c r="S390" s="32" t="s">
        <v>97</v>
      </c>
      <c r="T390" s="32"/>
      <c r="U390" s="32"/>
      <c r="V390" s="32"/>
      <c r="W390" s="128" t="s">
        <v>32</v>
      </c>
      <c r="X390" s="210" t="s">
        <v>310</v>
      </c>
      <c r="Y390" s="3" t="s">
        <v>25</v>
      </c>
      <c r="Z390" s="3" t="str">
        <f>VLOOKUP(X390,'[1]Region&amp;ASM'!$B$2:$D$14,3,0)</f>
        <v>Abhishek Srivastava</v>
      </c>
      <c r="AA390" s="32"/>
      <c r="AB390" s="32"/>
    </row>
    <row r="391" spans="1:29" s="97" customFormat="1" ht="15.75" thickBot="1" x14ac:dyDescent="0.3">
      <c r="A391" s="29">
        <v>45160.837557870371</v>
      </c>
      <c r="B391" s="34">
        <v>45160</v>
      </c>
      <c r="C391" s="22" t="s">
        <v>2323</v>
      </c>
      <c r="D391" s="168" t="s">
        <v>3112</v>
      </c>
      <c r="F391" s="32" t="s">
        <v>3962</v>
      </c>
      <c r="G391" s="32" t="s">
        <v>3963</v>
      </c>
      <c r="H391" s="265">
        <v>450</v>
      </c>
      <c r="I391" s="32" t="s">
        <v>3964</v>
      </c>
      <c r="L391" s="209">
        <v>150</v>
      </c>
      <c r="M391" s="32" t="s">
        <v>3965</v>
      </c>
      <c r="N391" s="32" t="s">
        <v>2010</v>
      </c>
      <c r="P391" s="267" t="s">
        <v>3943</v>
      </c>
      <c r="Q391" s="267" t="s">
        <v>3944</v>
      </c>
      <c r="R391" s="208">
        <v>34</v>
      </c>
      <c r="S391" s="31">
        <v>1500</v>
      </c>
      <c r="U391" s="31">
        <v>75</v>
      </c>
      <c r="X391" s="4" t="s">
        <v>1846</v>
      </c>
      <c r="Y391" s="3" t="str">
        <f>VLOOKUP(X391,'[1]Region&amp;ASM'!B$2:E$22,4,0)</f>
        <v>Ghaziabad</v>
      </c>
      <c r="Z391" s="3" t="str">
        <f>VLOOKUP(X391,'[1]Region&amp;ASM'!$B$2:$D$23,3,0)</f>
        <v>Abhishek Srivastava</v>
      </c>
      <c r="AA391" s="31">
        <v>46</v>
      </c>
      <c r="AB391" s="32" t="s">
        <v>29</v>
      </c>
    </row>
    <row r="392" spans="1:29" s="97" customFormat="1" ht="15.75" thickBot="1" x14ac:dyDescent="0.3">
      <c r="A392" s="29">
        <v>45160.838680555556</v>
      </c>
      <c r="B392" s="34">
        <v>45160</v>
      </c>
      <c r="C392" s="22" t="s">
        <v>2323</v>
      </c>
      <c r="D392" s="168" t="s">
        <v>3112</v>
      </c>
      <c r="F392" s="32" t="s">
        <v>3114</v>
      </c>
      <c r="G392" s="31">
        <v>8505803872</v>
      </c>
      <c r="H392" s="265">
        <v>450</v>
      </c>
      <c r="I392" s="32" t="s">
        <v>3942</v>
      </c>
      <c r="L392" s="209">
        <v>150</v>
      </c>
      <c r="M392" s="32" t="s">
        <v>2010</v>
      </c>
      <c r="N392" s="32" t="s">
        <v>3966</v>
      </c>
      <c r="P392" s="267" t="s">
        <v>2928</v>
      </c>
      <c r="Q392" s="267" t="s">
        <v>3943</v>
      </c>
      <c r="R392" s="208">
        <v>34</v>
      </c>
      <c r="S392" s="31">
        <v>1500</v>
      </c>
      <c r="U392" s="31">
        <v>75</v>
      </c>
      <c r="X392" s="4" t="s">
        <v>1846</v>
      </c>
      <c r="Y392" s="3" t="str">
        <f>VLOOKUP(X392,'[1]Region&amp;ASM'!B$2:E$22,4,0)</f>
        <v>Ghaziabad</v>
      </c>
      <c r="Z392" s="3" t="str">
        <f>VLOOKUP(X392,'[1]Region&amp;ASM'!$B$2:$D$23,3,0)</f>
        <v>Abhishek Srivastava</v>
      </c>
      <c r="AA392" s="31">
        <v>46</v>
      </c>
      <c r="AB392" s="32" t="s">
        <v>29</v>
      </c>
    </row>
    <row r="393" spans="1:29" s="97" customFormat="1" ht="15.75" thickBot="1" x14ac:dyDescent="0.3">
      <c r="A393" s="29">
        <v>45160.839328703703</v>
      </c>
      <c r="B393" s="34">
        <v>45160</v>
      </c>
      <c r="C393" s="22" t="s">
        <v>2323</v>
      </c>
      <c r="D393" s="168" t="s">
        <v>3112</v>
      </c>
      <c r="F393" s="32" t="s">
        <v>3116</v>
      </c>
      <c r="G393" s="31">
        <v>8505803872</v>
      </c>
      <c r="H393" s="265">
        <v>150</v>
      </c>
      <c r="I393" s="32" t="s">
        <v>3967</v>
      </c>
      <c r="L393" s="209">
        <v>40</v>
      </c>
      <c r="M393" s="32" t="s">
        <v>2010</v>
      </c>
      <c r="N393" s="32" t="s">
        <v>2010</v>
      </c>
      <c r="P393" s="267" t="s">
        <v>3948</v>
      </c>
      <c r="Q393" s="267" t="s">
        <v>3968</v>
      </c>
      <c r="R393" s="208">
        <v>24</v>
      </c>
      <c r="S393" s="31">
        <v>400</v>
      </c>
      <c r="U393" s="31">
        <v>75</v>
      </c>
      <c r="X393" s="4" t="s">
        <v>1846</v>
      </c>
      <c r="Y393" s="3" t="str">
        <f>VLOOKUP(X393,'[1]Region&amp;ASM'!B$2:E$22,4,0)</f>
        <v>Ghaziabad</v>
      </c>
      <c r="Z393" s="3" t="str">
        <f>VLOOKUP(X393,'[1]Region&amp;ASM'!$B$2:$D$23,3,0)</f>
        <v>Abhishek Srivastava</v>
      </c>
      <c r="AA393" s="31">
        <v>46</v>
      </c>
      <c r="AB393" s="32" t="s">
        <v>29</v>
      </c>
    </row>
    <row r="394" spans="1:29" s="97" customFormat="1" ht="15.75" thickBot="1" x14ac:dyDescent="0.3">
      <c r="A394" s="29">
        <v>45160.840717592589</v>
      </c>
      <c r="B394" s="34">
        <v>45160</v>
      </c>
      <c r="C394" s="22" t="s">
        <v>2323</v>
      </c>
      <c r="D394" s="168" t="s">
        <v>3112</v>
      </c>
      <c r="F394" s="32" t="s">
        <v>3969</v>
      </c>
      <c r="G394" s="31">
        <v>9205136598</v>
      </c>
      <c r="H394" s="265">
        <v>150</v>
      </c>
      <c r="I394" s="32" t="s">
        <v>3970</v>
      </c>
      <c r="L394" s="209">
        <v>50</v>
      </c>
      <c r="M394" s="32" t="s">
        <v>2344</v>
      </c>
      <c r="N394" s="32" t="s">
        <v>2010</v>
      </c>
      <c r="P394" s="267" t="s">
        <v>3971</v>
      </c>
      <c r="Q394" s="267" t="s">
        <v>3972</v>
      </c>
      <c r="R394" s="208">
        <v>15</v>
      </c>
      <c r="S394" s="31">
        <v>500</v>
      </c>
      <c r="U394" s="31">
        <v>160</v>
      </c>
      <c r="X394" s="4" t="s">
        <v>1846</v>
      </c>
      <c r="Y394" s="3" t="str">
        <f>VLOOKUP(X394,'[1]Region&amp;ASM'!B$2:E$22,4,0)</f>
        <v>Ghaziabad</v>
      </c>
      <c r="Z394" s="3" t="str">
        <f>VLOOKUP(X394,'[1]Region&amp;ASM'!$B$2:$D$23,3,0)</f>
        <v>Abhishek Srivastava</v>
      </c>
      <c r="AA394" s="31">
        <v>46</v>
      </c>
      <c r="AB394" s="32" t="s">
        <v>29</v>
      </c>
    </row>
    <row r="395" spans="1:29" s="97" customFormat="1" ht="15.75" thickBot="1" x14ac:dyDescent="0.3">
      <c r="A395" s="29">
        <v>45160.841412037036</v>
      </c>
      <c r="B395" s="34">
        <v>45160</v>
      </c>
      <c r="C395" s="22" t="s">
        <v>2323</v>
      </c>
      <c r="D395" s="168" t="s">
        <v>3112</v>
      </c>
      <c r="F395" s="32" t="s">
        <v>3973</v>
      </c>
      <c r="G395" s="31">
        <v>9521485263</v>
      </c>
      <c r="H395" s="265">
        <v>150</v>
      </c>
      <c r="I395" s="32" t="s">
        <v>3974</v>
      </c>
      <c r="L395" s="209">
        <v>50</v>
      </c>
      <c r="M395" s="32" t="s">
        <v>3977</v>
      </c>
      <c r="N395" s="32" t="s">
        <v>1834</v>
      </c>
      <c r="P395" s="267" t="s">
        <v>3975</v>
      </c>
      <c r="Q395" s="267" t="s">
        <v>3976</v>
      </c>
      <c r="R395" s="208">
        <v>24</v>
      </c>
      <c r="S395" s="31">
        <v>500</v>
      </c>
      <c r="U395" s="31">
        <v>160</v>
      </c>
      <c r="X395" s="4" t="s">
        <v>1846</v>
      </c>
      <c r="Y395" s="3" t="str">
        <f>VLOOKUP(X395,'[1]Region&amp;ASM'!B$2:E$22,4,0)</f>
        <v>Ghaziabad</v>
      </c>
      <c r="Z395" s="3" t="str">
        <f>VLOOKUP(X395,'[1]Region&amp;ASM'!$B$2:$D$23,3,0)</f>
        <v>Abhishek Srivastava</v>
      </c>
      <c r="AA395" s="31">
        <v>46</v>
      </c>
      <c r="AB395" s="32" t="s">
        <v>29</v>
      </c>
    </row>
    <row r="396" spans="1:29" s="97" customFormat="1" ht="15.75" thickBot="1" x14ac:dyDescent="0.3">
      <c r="A396" s="29">
        <v>45160.866770833331</v>
      </c>
      <c r="B396" s="34">
        <v>45160</v>
      </c>
      <c r="C396" s="22" t="s">
        <v>2323</v>
      </c>
      <c r="D396" s="168" t="s">
        <v>3112</v>
      </c>
      <c r="F396" s="32" t="s">
        <v>3342</v>
      </c>
      <c r="G396" s="31">
        <v>7210710777</v>
      </c>
      <c r="H396" s="266">
        <v>800</v>
      </c>
      <c r="I396" s="32" t="s">
        <v>3978</v>
      </c>
      <c r="L396" s="209">
        <v>200</v>
      </c>
      <c r="M396" s="32" t="s">
        <v>122</v>
      </c>
      <c r="N396" s="32" t="s">
        <v>140</v>
      </c>
      <c r="P396" s="267" t="s">
        <v>3979</v>
      </c>
      <c r="Q396" s="267" t="s">
        <v>3980</v>
      </c>
      <c r="R396" s="231">
        <v>40</v>
      </c>
      <c r="S396" s="31">
        <v>2200</v>
      </c>
      <c r="U396" s="31">
        <v>158</v>
      </c>
      <c r="X396" s="32" t="s">
        <v>3333</v>
      </c>
      <c r="Y396" s="3" t="e">
        <f>VLOOKUP(X396,'[1]Region&amp;ASM'!B$2:E$22,4,0)</f>
        <v>#N/A</v>
      </c>
      <c r="Z396" s="3" t="str">
        <f>VLOOKUP(X396,'[1]Region&amp;ASM'!$B$2:$D$23,3,0)</f>
        <v>Abhishek Srivastava</v>
      </c>
      <c r="AA396" s="31">
        <v>329</v>
      </c>
      <c r="AB396" s="32" t="s">
        <v>36</v>
      </c>
    </row>
    <row r="397" spans="1:29" s="97" customFormat="1" ht="15.75" thickBot="1" x14ac:dyDescent="0.3">
      <c r="A397" s="29">
        <v>45161.396562499998</v>
      </c>
      <c r="B397" s="34">
        <v>45160</v>
      </c>
      <c r="C397" s="22" t="s">
        <v>2323</v>
      </c>
      <c r="D397" s="168" t="s">
        <v>3112</v>
      </c>
      <c r="F397" s="32" t="s">
        <v>2415</v>
      </c>
      <c r="G397" s="32"/>
      <c r="H397" s="265">
        <v>300</v>
      </c>
      <c r="I397" s="32" t="s">
        <v>3981</v>
      </c>
      <c r="L397" s="209">
        <v>120</v>
      </c>
      <c r="M397" s="32" t="s">
        <v>252</v>
      </c>
      <c r="N397" s="32" t="s">
        <v>3983</v>
      </c>
      <c r="P397" s="267" t="s">
        <v>2262</v>
      </c>
      <c r="Q397" s="267" t="s">
        <v>3982</v>
      </c>
      <c r="R397" s="208">
        <v>50</v>
      </c>
      <c r="S397" s="31">
        <v>1200</v>
      </c>
      <c r="U397" s="31">
        <v>114</v>
      </c>
      <c r="X397" s="32" t="s">
        <v>253</v>
      </c>
      <c r="Y397" s="3" t="str">
        <f>VLOOKUP(X397,'[1]Region&amp;ASM'!B$2:E$22,4,0)</f>
        <v>Kanpur</v>
      </c>
      <c r="Z397" s="3" t="str">
        <f>VLOOKUP(X397,'[1]Region&amp;ASM'!$B$2:$D$23,3,0)</f>
        <v>Rahul Rai</v>
      </c>
      <c r="AA397" s="31">
        <v>23</v>
      </c>
      <c r="AB397" s="32" t="s">
        <v>36</v>
      </c>
    </row>
    <row r="398" spans="1:29" s="97" customFormat="1" ht="15.75" thickBot="1" x14ac:dyDescent="0.3">
      <c r="A398" s="29">
        <v>45161.840949074074</v>
      </c>
      <c r="B398" s="34">
        <v>45161</v>
      </c>
      <c r="C398" s="22" t="s">
        <v>2323</v>
      </c>
      <c r="D398" s="168" t="s">
        <v>4171</v>
      </c>
      <c r="F398" s="32" t="s">
        <v>4216</v>
      </c>
      <c r="G398" s="31">
        <v>9215617027</v>
      </c>
      <c r="H398" s="266">
        <v>800</v>
      </c>
      <c r="I398" s="32" t="s">
        <v>78</v>
      </c>
      <c r="L398" s="209">
        <v>300</v>
      </c>
      <c r="M398" s="32" t="s">
        <v>140</v>
      </c>
      <c r="N398" s="32" t="s">
        <v>140</v>
      </c>
      <c r="P398" s="32" t="s">
        <v>45</v>
      </c>
      <c r="Q398" s="32" t="s">
        <v>4217</v>
      </c>
      <c r="R398" s="208">
        <v>40</v>
      </c>
      <c r="S398" s="31">
        <v>3000</v>
      </c>
      <c r="U398" s="31">
        <v>19</v>
      </c>
      <c r="X398" s="32" t="s">
        <v>50</v>
      </c>
      <c r="Y398" s="3" t="str">
        <f>VLOOKUP(X398,'[1]Region&amp;ASM'!B$2:E$22,4,0)</f>
        <v>Gurgaon</v>
      </c>
      <c r="Z398" s="3" t="str">
        <f>VLOOKUP(X398,'[1]Region&amp;ASM'!$B$2:$D$23,3,0)</f>
        <v>Abhishek Srivastava</v>
      </c>
      <c r="AA398" s="31">
        <v>16</v>
      </c>
      <c r="AB398" s="32" t="s">
        <v>36</v>
      </c>
      <c r="AC398" s="32"/>
    </row>
    <row r="399" spans="1:29" s="97" customFormat="1" ht="15.75" thickBot="1" x14ac:dyDescent="0.3">
      <c r="A399" s="29">
        <v>45162.431331018517</v>
      </c>
      <c r="B399" s="34">
        <v>45161</v>
      </c>
      <c r="C399" s="22" t="s">
        <v>2323</v>
      </c>
      <c r="D399" s="168" t="s">
        <v>4171</v>
      </c>
      <c r="F399" s="32" t="s">
        <v>2318</v>
      </c>
      <c r="G399" s="32"/>
      <c r="H399" s="265">
        <v>500</v>
      </c>
      <c r="I399" s="32" t="s">
        <v>72</v>
      </c>
      <c r="L399" s="209">
        <v>100</v>
      </c>
      <c r="M399" s="32" t="s">
        <v>1903</v>
      </c>
      <c r="N399" s="32" t="s">
        <v>1903</v>
      </c>
      <c r="P399" s="32" t="s">
        <v>245</v>
      </c>
      <c r="Q399" s="32" t="s">
        <v>3961</v>
      </c>
      <c r="R399" s="208">
        <v>13</v>
      </c>
      <c r="S399" s="31">
        <v>1000</v>
      </c>
      <c r="U399" s="31">
        <v>38</v>
      </c>
      <c r="X399" s="32" t="s">
        <v>1989</v>
      </c>
      <c r="Y399" s="3" t="str">
        <f>VLOOKUP(X399,'[1]Region&amp;ASM'!B$2:E$22,4,0)</f>
        <v>Delhi</v>
      </c>
      <c r="Z399" s="3" t="str">
        <f>VLOOKUP(X399,'[1]Region&amp;ASM'!$B$2:$D$23,3,0)</f>
        <v>Abhishek Srivastava</v>
      </c>
      <c r="AA399" s="31">
        <v>11</v>
      </c>
      <c r="AB399" s="32" t="s">
        <v>36</v>
      </c>
      <c r="AC399" s="32"/>
    </row>
    <row r="400" spans="1:29" s="97" customFormat="1" ht="15.75" thickBot="1" x14ac:dyDescent="0.3">
      <c r="A400" s="29">
        <v>45162.432488425926</v>
      </c>
      <c r="B400" s="34">
        <v>45161</v>
      </c>
      <c r="C400" s="22" t="s">
        <v>2323</v>
      </c>
      <c r="D400" s="168" t="s">
        <v>4171</v>
      </c>
      <c r="F400" s="32" t="s">
        <v>57</v>
      </c>
      <c r="G400" s="32"/>
      <c r="H400" s="265">
        <v>700</v>
      </c>
      <c r="I400" s="32" t="s">
        <v>27</v>
      </c>
      <c r="L400" s="209">
        <v>100</v>
      </c>
      <c r="M400" s="32" t="s">
        <v>1903</v>
      </c>
      <c r="N400" s="32" t="s">
        <v>1903</v>
      </c>
      <c r="P400" s="32" t="s">
        <v>167</v>
      </c>
      <c r="Q400" s="32" t="s">
        <v>178</v>
      </c>
      <c r="R400" s="208">
        <v>11</v>
      </c>
      <c r="S400" s="31">
        <v>1000</v>
      </c>
      <c r="U400" s="31">
        <v>37</v>
      </c>
      <c r="X400" s="32" t="s">
        <v>1989</v>
      </c>
      <c r="Y400" s="3" t="str">
        <f>VLOOKUP(X400,'[1]Region&amp;ASM'!B$2:E$22,4,0)</f>
        <v>Delhi</v>
      </c>
      <c r="Z400" s="3" t="str">
        <f>VLOOKUP(X400,'[1]Region&amp;ASM'!$B$2:$D$23,3,0)</f>
        <v>Abhishek Srivastava</v>
      </c>
      <c r="AA400" s="31">
        <v>11</v>
      </c>
      <c r="AB400" s="32" t="s">
        <v>36</v>
      </c>
      <c r="AC400" s="32"/>
    </row>
    <row r="401" spans="1:29" s="97" customFormat="1" ht="15.75" thickBot="1" x14ac:dyDescent="0.3">
      <c r="A401" s="29">
        <v>45162.45585648148</v>
      </c>
      <c r="B401" s="34">
        <v>45161</v>
      </c>
      <c r="C401" s="22" t="s">
        <v>2323</v>
      </c>
      <c r="D401" s="168" t="s">
        <v>4171</v>
      </c>
      <c r="F401" s="32" t="s">
        <v>2337</v>
      </c>
      <c r="G401" s="31">
        <v>9875612345</v>
      </c>
      <c r="H401" s="265">
        <v>650</v>
      </c>
      <c r="I401" s="32" t="s">
        <v>2105</v>
      </c>
      <c r="L401" s="209">
        <v>600</v>
      </c>
      <c r="M401" s="32" t="s">
        <v>231</v>
      </c>
      <c r="N401" s="32" t="s">
        <v>1993</v>
      </c>
      <c r="P401" s="32" t="s">
        <v>255</v>
      </c>
      <c r="Q401" s="32" t="s">
        <v>296</v>
      </c>
      <c r="R401" s="208">
        <v>104</v>
      </c>
      <c r="S401" s="31">
        <v>6000</v>
      </c>
      <c r="U401" s="31">
        <v>166</v>
      </c>
      <c r="X401" s="4" t="s">
        <v>1846</v>
      </c>
      <c r="Y401" s="3" t="str">
        <f>VLOOKUP(X401,'[1]Region&amp;ASM'!B$2:E$22,4,0)</f>
        <v>Ghaziabad</v>
      </c>
      <c r="Z401" s="3" t="str">
        <f>VLOOKUP(X401,'[1]Region&amp;ASM'!$B$2:$D$23,3,0)</f>
        <v>Abhishek Srivastava</v>
      </c>
      <c r="AA401" s="31">
        <v>45</v>
      </c>
      <c r="AB401" s="32" t="s">
        <v>29</v>
      </c>
      <c r="AC401" s="32" t="s">
        <v>29</v>
      </c>
    </row>
    <row r="402" spans="1:29" s="97" customFormat="1" ht="15.75" thickBot="1" x14ac:dyDescent="0.3">
      <c r="A402" s="29">
        <v>45162.45689814815</v>
      </c>
      <c r="B402" s="34">
        <v>45161</v>
      </c>
      <c r="C402" s="22" t="s">
        <v>2323</v>
      </c>
      <c r="D402" s="168" t="s">
        <v>4171</v>
      </c>
      <c r="F402" s="32" t="s">
        <v>4203</v>
      </c>
      <c r="G402" s="31">
        <v>9876233451</v>
      </c>
      <c r="H402" s="265">
        <v>550</v>
      </c>
      <c r="I402" s="32" t="s">
        <v>2105</v>
      </c>
      <c r="L402" s="209">
        <v>100</v>
      </c>
      <c r="M402" s="32" t="s">
        <v>231</v>
      </c>
      <c r="N402" s="32" t="s">
        <v>231</v>
      </c>
      <c r="P402" s="32" t="s">
        <v>4218</v>
      </c>
      <c r="Q402" s="32" t="s">
        <v>4219</v>
      </c>
      <c r="R402" s="208">
        <v>44</v>
      </c>
      <c r="S402" s="31">
        <v>1000</v>
      </c>
      <c r="U402" s="31">
        <v>167</v>
      </c>
      <c r="X402" s="4" t="s">
        <v>1846</v>
      </c>
      <c r="Y402" s="3" t="str">
        <f>VLOOKUP(X402,'[1]Region&amp;ASM'!B$2:E$22,4,0)</f>
        <v>Ghaziabad</v>
      </c>
      <c r="Z402" s="3" t="str">
        <f>VLOOKUP(X402,'[1]Region&amp;ASM'!$B$2:$D$23,3,0)</f>
        <v>Abhishek Srivastava</v>
      </c>
      <c r="AA402" s="31">
        <v>46</v>
      </c>
      <c r="AB402" s="32" t="s">
        <v>29</v>
      </c>
      <c r="AC402" s="32"/>
    </row>
    <row r="403" spans="1:29" s="97" customFormat="1" ht="15.75" thickBot="1" x14ac:dyDescent="0.3">
      <c r="A403" s="29">
        <v>45162.864120370374</v>
      </c>
      <c r="B403" s="34">
        <v>45162</v>
      </c>
      <c r="C403" s="22" t="s">
        <v>2323</v>
      </c>
      <c r="D403" s="168" t="s">
        <v>4171</v>
      </c>
      <c r="F403" s="128" t="s">
        <v>4306</v>
      </c>
      <c r="G403" s="32"/>
      <c r="H403" s="265">
        <v>3000</v>
      </c>
      <c r="I403" s="32" t="s">
        <v>2282</v>
      </c>
      <c r="L403" s="209">
        <v>1000</v>
      </c>
      <c r="M403" s="32" t="s">
        <v>252</v>
      </c>
      <c r="N403" s="32" t="s">
        <v>4307</v>
      </c>
      <c r="P403" s="32" t="s">
        <v>2262</v>
      </c>
      <c r="Q403" s="32" t="s">
        <v>4307</v>
      </c>
      <c r="R403" s="208">
        <v>330</v>
      </c>
      <c r="S403" s="31">
        <v>13000</v>
      </c>
      <c r="U403" s="31">
        <v>161</v>
      </c>
      <c r="X403" s="32" t="s">
        <v>253</v>
      </c>
      <c r="Y403" s="3" t="str">
        <f>VLOOKUP(X403,'[1]Region&amp;ASM'!B$2:E$22,4,0)</f>
        <v>Kanpur</v>
      </c>
      <c r="Z403" s="3" t="str">
        <f>VLOOKUP(X403,'[1]Region&amp;ASM'!$B$2:$D$23,3,0)</f>
        <v>Rahul Rai</v>
      </c>
      <c r="AA403" s="31">
        <v>51</v>
      </c>
      <c r="AB403" s="32" t="s">
        <v>36</v>
      </c>
    </row>
    <row r="404" spans="1:29" s="97" customFormat="1" ht="15.75" thickBot="1" x14ac:dyDescent="0.3">
      <c r="A404" s="29">
        <v>45162.864351851851</v>
      </c>
      <c r="B404" s="34">
        <v>45162</v>
      </c>
      <c r="C404" s="22" t="s">
        <v>2323</v>
      </c>
      <c r="D404" s="168" t="s">
        <v>4171</v>
      </c>
      <c r="F404" s="32" t="s">
        <v>2337</v>
      </c>
      <c r="G404" s="31">
        <v>9875612345</v>
      </c>
      <c r="H404" s="265">
        <v>750</v>
      </c>
      <c r="I404" s="32" t="s">
        <v>4308</v>
      </c>
      <c r="L404" s="209">
        <v>100</v>
      </c>
      <c r="M404" s="32" t="s">
        <v>1834</v>
      </c>
      <c r="N404" s="32" t="s">
        <v>231</v>
      </c>
      <c r="P404" s="32" t="s">
        <v>2175</v>
      </c>
      <c r="Q404" s="32" t="s">
        <v>3948</v>
      </c>
      <c r="R404" s="208">
        <v>45</v>
      </c>
      <c r="S404" s="31">
        <v>1000</v>
      </c>
      <c r="U404" s="31">
        <v>166</v>
      </c>
      <c r="X404" s="4" t="s">
        <v>1846</v>
      </c>
      <c r="Y404" s="3" t="str">
        <f>VLOOKUP(X404,'[1]Region&amp;ASM'!B$2:E$22,4,0)</f>
        <v>Ghaziabad</v>
      </c>
      <c r="Z404" s="3" t="str">
        <f>VLOOKUP(X404,'[1]Region&amp;ASM'!$B$2:$D$23,3,0)</f>
        <v>Abhishek Srivastava</v>
      </c>
      <c r="AA404" s="31">
        <v>46</v>
      </c>
      <c r="AB404" s="32" t="s">
        <v>29</v>
      </c>
    </row>
    <row r="405" spans="1:29" s="97" customFormat="1" ht="15.75" thickBot="1" x14ac:dyDescent="0.3">
      <c r="A405" s="29">
        <v>45163.292187500003</v>
      </c>
      <c r="B405" s="34">
        <v>45162</v>
      </c>
      <c r="C405" s="22" t="s">
        <v>2323</v>
      </c>
      <c r="D405" s="168" t="s">
        <v>4171</v>
      </c>
      <c r="F405" s="32" t="s">
        <v>4309</v>
      </c>
      <c r="G405" s="31">
        <v>9555315633</v>
      </c>
      <c r="H405" s="265">
        <v>500</v>
      </c>
      <c r="I405" s="32" t="s">
        <v>4310</v>
      </c>
      <c r="L405" s="209">
        <v>380</v>
      </c>
      <c r="M405" s="32" t="s">
        <v>140</v>
      </c>
      <c r="N405" s="32" t="s">
        <v>140</v>
      </c>
      <c r="P405" s="32" t="s">
        <v>4311</v>
      </c>
      <c r="Q405" s="32" t="s">
        <v>4312</v>
      </c>
      <c r="R405" s="208">
        <v>50</v>
      </c>
      <c r="S405" s="31">
        <v>3800</v>
      </c>
      <c r="U405" s="31">
        <v>65</v>
      </c>
      <c r="X405" s="32" t="s">
        <v>50</v>
      </c>
      <c r="Y405" s="3" t="str">
        <f>VLOOKUP(X405,'[1]Region&amp;ASM'!B$2:E$22,4,0)</f>
        <v>Gurgaon</v>
      </c>
      <c r="Z405" s="3" t="str">
        <f>VLOOKUP(X405,'[1]Region&amp;ASM'!$B$2:$D$23,3,0)</f>
        <v>Abhishek Srivastava</v>
      </c>
      <c r="AA405" s="31">
        <v>31</v>
      </c>
      <c r="AB405" s="32" t="s">
        <v>36</v>
      </c>
    </row>
    <row r="406" spans="1:29" s="97" customFormat="1" ht="15.75" thickBot="1" x14ac:dyDescent="0.3">
      <c r="A406" s="29">
        <v>45163.466643518521</v>
      </c>
      <c r="B406" s="34">
        <v>45162</v>
      </c>
      <c r="C406" s="22" t="s">
        <v>2323</v>
      </c>
      <c r="D406" s="168" t="s">
        <v>4171</v>
      </c>
      <c r="F406" s="4" t="s">
        <v>1417</v>
      </c>
      <c r="G406" s="32"/>
      <c r="H406" s="265">
        <v>250</v>
      </c>
      <c r="I406" s="32" t="s">
        <v>27</v>
      </c>
      <c r="L406" s="209">
        <v>1000</v>
      </c>
      <c r="M406" s="32" t="s">
        <v>231</v>
      </c>
      <c r="N406" s="32" t="s">
        <v>2278</v>
      </c>
      <c r="P406" s="32" t="s">
        <v>4313</v>
      </c>
      <c r="Q406" s="32" t="s">
        <v>4314</v>
      </c>
      <c r="R406" s="208">
        <v>80</v>
      </c>
      <c r="S406" s="31">
        <v>6000</v>
      </c>
      <c r="U406" s="31">
        <v>87</v>
      </c>
      <c r="X406" s="4" t="s">
        <v>1985</v>
      </c>
      <c r="Y406" s="3" t="str">
        <f>VLOOKUP(X406,'[1]Region&amp;ASM'!B$2:E$22,4,0)</f>
        <v>NCR</v>
      </c>
      <c r="Z406" s="3" t="str">
        <f>VLOOKUP(X406,'[1]Region&amp;ASM'!$B$2:$D$23,3,0)</f>
        <v>Abhishek Srivastava</v>
      </c>
      <c r="AA406" s="31">
        <v>12</v>
      </c>
      <c r="AB406" s="32" t="s">
        <v>36</v>
      </c>
    </row>
    <row r="407" spans="1:29" s="271" customFormat="1" ht="15.75" thickBot="1" x14ac:dyDescent="0.3">
      <c r="A407" s="29">
        <v>45163.463055555556</v>
      </c>
      <c r="B407" s="30">
        <v>45162</v>
      </c>
      <c r="C407" s="114" t="s">
        <v>2323</v>
      </c>
      <c r="D407" s="114" t="s">
        <v>4171</v>
      </c>
      <c r="E407" s="31">
        <v>11</v>
      </c>
      <c r="F407" s="4" t="s">
        <v>33</v>
      </c>
      <c r="G407" s="31">
        <v>7217655173</v>
      </c>
      <c r="H407" s="265">
        <v>350</v>
      </c>
      <c r="I407" s="32" t="s">
        <v>84</v>
      </c>
      <c r="J407" s="32" t="s">
        <v>4315</v>
      </c>
      <c r="K407" s="32" t="s">
        <v>3111</v>
      </c>
      <c r="L407" s="293">
        <v>1500</v>
      </c>
      <c r="M407" s="32"/>
      <c r="N407" s="32"/>
      <c r="P407" s="32" t="s">
        <v>295</v>
      </c>
      <c r="Q407" s="32" t="s">
        <v>4316</v>
      </c>
      <c r="R407" s="208">
        <v>38</v>
      </c>
      <c r="S407" s="32" t="s">
        <v>4316</v>
      </c>
      <c r="T407" s="32"/>
      <c r="U407" s="32"/>
      <c r="V407" s="32"/>
      <c r="W407" s="128" t="s">
        <v>2404</v>
      </c>
      <c r="X407" s="32" t="s">
        <v>1985</v>
      </c>
      <c r="Y407" s="3" t="s">
        <v>25</v>
      </c>
      <c r="Z407" s="3" t="str">
        <f>VLOOKUP(X407,'[1]Region&amp;ASM'!$B$2:$D$14,3,0)</f>
        <v>Abhishek Srivastava</v>
      </c>
      <c r="AA407" s="32"/>
      <c r="AB407" s="32"/>
    </row>
    <row r="408" spans="1:29" s="97" customFormat="1" ht="15.75" thickBot="1" x14ac:dyDescent="0.3">
      <c r="A408" s="29">
        <v>45163.842650462961</v>
      </c>
      <c r="B408" s="34">
        <v>45163</v>
      </c>
      <c r="C408" s="22" t="s">
        <v>2323</v>
      </c>
      <c r="D408" s="168" t="s">
        <v>4171</v>
      </c>
      <c r="F408" s="32" t="s">
        <v>1658</v>
      </c>
      <c r="G408" s="32"/>
      <c r="H408" s="265">
        <v>500</v>
      </c>
      <c r="I408" s="32" t="s">
        <v>4369</v>
      </c>
      <c r="L408" s="209">
        <v>200</v>
      </c>
      <c r="M408" s="32" t="s">
        <v>252</v>
      </c>
      <c r="N408" s="32" t="s">
        <v>252</v>
      </c>
      <c r="P408" s="32" t="s">
        <v>2262</v>
      </c>
      <c r="Q408" s="32" t="s">
        <v>2790</v>
      </c>
      <c r="R408" s="208">
        <v>35</v>
      </c>
      <c r="S408" s="31">
        <v>1850</v>
      </c>
      <c r="U408" s="31">
        <v>51</v>
      </c>
      <c r="X408" s="32" t="s">
        <v>253</v>
      </c>
      <c r="Y408" s="3" t="str">
        <f>VLOOKUP(X408,'[1]Region&amp;ASM'!B$2:E$22,4,0)</f>
        <v>Kanpur</v>
      </c>
      <c r="Z408" s="3" t="str">
        <f>VLOOKUP(X408,'[1]Region&amp;ASM'!$B$2:$D$23,3,0)</f>
        <v>Rahul Rai</v>
      </c>
      <c r="AA408" s="31">
        <v>85</v>
      </c>
      <c r="AB408" s="32" t="s">
        <v>29</v>
      </c>
      <c r="AC408" s="128" t="s">
        <v>4370</v>
      </c>
    </row>
    <row r="409" spans="1:29" s="97" customFormat="1" ht="15.75" thickBot="1" x14ac:dyDescent="0.3">
      <c r="A409" s="29">
        <v>45163.844895833332</v>
      </c>
      <c r="B409" s="34">
        <v>45163</v>
      </c>
      <c r="C409" s="22" t="s">
        <v>2323</v>
      </c>
      <c r="D409" s="168" t="s">
        <v>4171</v>
      </c>
      <c r="F409" s="32" t="s">
        <v>3131</v>
      </c>
      <c r="G409" s="32"/>
      <c r="H409" s="265">
        <v>500</v>
      </c>
      <c r="I409" s="32" t="s">
        <v>3132</v>
      </c>
      <c r="L409" s="209">
        <v>50</v>
      </c>
      <c r="M409" s="32" t="s">
        <v>252</v>
      </c>
      <c r="N409" s="32" t="s">
        <v>252</v>
      </c>
      <c r="P409" s="32" t="s">
        <v>4371</v>
      </c>
      <c r="Q409" s="32" t="s">
        <v>3134</v>
      </c>
      <c r="R409" s="208">
        <v>4</v>
      </c>
      <c r="S409" s="31">
        <v>400</v>
      </c>
      <c r="U409" s="31">
        <v>149</v>
      </c>
      <c r="X409" s="35" t="s">
        <v>2837</v>
      </c>
      <c r="Y409" s="3" t="s">
        <v>252</v>
      </c>
      <c r="Z409" s="3" t="s">
        <v>253</v>
      </c>
      <c r="AA409" s="31">
        <v>358</v>
      </c>
      <c r="AB409" s="32" t="s">
        <v>36</v>
      </c>
      <c r="AC409" s="32"/>
    </row>
    <row r="410" spans="1:29" s="97" customFormat="1" ht="15.75" thickBot="1" x14ac:dyDescent="0.3">
      <c r="A410" s="29">
        <v>45163.998877314814</v>
      </c>
      <c r="B410" s="34">
        <v>45163</v>
      </c>
      <c r="C410" s="22" t="s">
        <v>2323</v>
      </c>
      <c r="D410" s="168" t="s">
        <v>4171</v>
      </c>
      <c r="F410" s="32" t="s">
        <v>274</v>
      </c>
      <c r="G410" s="31">
        <v>8505803872</v>
      </c>
      <c r="H410" s="265">
        <v>55</v>
      </c>
      <c r="I410" s="32" t="s">
        <v>313</v>
      </c>
      <c r="L410" s="209">
        <v>100</v>
      </c>
      <c r="M410" s="32" t="s">
        <v>1834</v>
      </c>
      <c r="N410" s="32" t="s">
        <v>3977</v>
      </c>
      <c r="P410" s="32" t="s">
        <v>4372</v>
      </c>
      <c r="Q410" s="32" t="s">
        <v>4373</v>
      </c>
      <c r="R410" s="208">
        <v>45</v>
      </c>
      <c r="S410" s="31">
        <v>1000</v>
      </c>
      <c r="U410" s="31">
        <v>75</v>
      </c>
      <c r="X410" s="4" t="s">
        <v>1846</v>
      </c>
      <c r="Y410" s="3" t="str">
        <f>VLOOKUP(X410,'[1]Region&amp;ASM'!B$2:E$22,4,0)</f>
        <v>Ghaziabad</v>
      </c>
      <c r="Z410" s="3" t="str">
        <f>VLOOKUP(X410,'[1]Region&amp;ASM'!$B$2:$D$23,3,0)</f>
        <v>Abhishek Srivastava</v>
      </c>
      <c r="AA410" s="31">
        <v>46</v>
      </c>
      <c r="AB410" s="32" t="s">
        <v>29</v>
      </c>
      <c r="AC410" s="32" t="s">
        <v>2116</v>
      </c>
    </row>
    <row r="411" spans="1:29" s="97" customFormat="1" ht="15.75" thickBot="1" x14ac:dyDescent="0.3">
      <c r="A411" s="29">
        <v>45164.291759259257</v>
      </c>
      <c r="B411" s="34">
        <v>45163</v>
      </c>
      <c r="C411" s="22" t="s">
        <v>2323</v>
      </c>
      <c r="D411" s="168" t="s">
        <v>4171</v>
      </c>
      <c r="F411" s="32" t="s">
        <v>4216</v>
      </c>
      <c r="G411" s="31">
        <v>9215617027</v>
      </c>
      <c r="H411" s="265">
        <v>650</v>
      </c>
      <c r="I411" s="32" t="s">
        <v>78</v>
      </c>
      <c r="L411" s="209">
        <v>350</v>
      </c>
      <c r="M411" s="32" t="s">
        <v>140</v>
      </c>
      <c r="N411" s="32" t="s">
        <v>140</v>
      </c>
      <c r="P411" s="32" t="s">
        <v>4374</v>
      </c>
      <c r="Q411" s="32" t="s">
        <v>4375</v>
      </c>
      <c r="R411" s="208">
        <v>60</v>
      </c>
      <c r="S411" s="31">
        <v>4100</v>
      </c>
      <c r="U411" s="31">
        <v>19</v>
      </c>
      <c r="X411" s="32" t="s">
        <v>50</v>
      </c>
      <c r="Y411" s="3" t="str">
        <f>VLOOKUP(X411,'[1]Region&amp;ASM'!B$2:E$22,4,0)</f>
        <v>Gurgaon</v>
      </c>
      <c r="Z411" s="3" t="str">
        <f>VLOOKUP(X411,'[1]Region&amp;ASM'!$B$2:$D$23,3,0)</f>
        <v>Abhishek Srivastava</v>
      </c>
      <c r="AA411" s="31">
        <v>30</v>
      </c>
      <c r="AB411" s="32" t="s">
        <v>36</v>
      </c>
      <c r="AC411" s="32"/>
    </row>
    <row r="412" spans="1:29" s="97" customFormat="1" ht="15.75" thickBot="1" x14ac:dyDescent="0.3">
      <c r="A412" s="29">
        <v>45164.348483796297</v>
      </c>
      <c r="B412" s="34">
        <v>45163</v>
      </c>
      <c r="C412" s="22" t="s">
        <v>2323</v>
      </c>
      <c r="D412" s="168" t="s">
        <v>4171</v>
      </c>
      <c r="F412" s="32" t="s">
        <v>2318</v>
      </c>
      <c r="G412" s="32"/>
      <c r="H412" s="265">
        <v>600</v>
      </c>
      <c r="I412" s="32" t="s">
        <v>152</v>
      </c>
      <c r="L412" s="209">
        <v>100</v>
      </c>
      <c r="M412" s="32" t="s">
        <v>1903</v>
      </c>
      <c r="N412" s="32" t="s">
        <v>1903</v>
      </c>
      <c r="P412" s="32" t="s">
        <v>103</v>
      </c>
      <c r="Q412" s="32" t="s">
        <v>2786</v>
      </c>
      <c r="R412" s="208">
        <v>15</v>
      </c>
      <c r="S412" s="31">
        <v>1000</v>
      </c>
      <c r="U412" s="31">
        <v>38</v>
      </c>
      <c r="X412" s="32" t="s">
        <v>1989</v>
      </c>
      <c r="Y412" s="3" t="str">
        <f>VLOOKUP(X412,'[1]Region&amp;ASM'!B$2:E$22,4,0)</f>
        <v>Delhi</v>
      </c>
      <c r="Z412" s="3" t="str">
        <f>VLOOKUP(X412,'[1]Region&amp;ASM'!$B$2:$D$23,3,0)</f>
        <v>Abhishek Srivastava</v>
      </c>
      <c r="AA412" s="31">
        <v>11</v>
      </c>
      <c r="AB412" s="32" t="s">
        <v>36</v>
      </c>
      <c r="AC412" s="32"/>
    </row>
    <row r="413" spans="1:29" s="97" customFormat="1" ht="15.75" thickBot="1" x14ac:dyDescent="0.3">
      <c r="A413" s="29">
        <v>45163.504212962966</v>
      </c>
      <c r="B413" s="34">
        <v>45163</v>
      </c>
      <c r="C413" s="22" t="s">
        <v>2323</v>
      </c>
      <c r="D413" s="168" t="s">
        <v>4171</v>
      </c>
      <c r="F413" s="32" t="s">
        <v>4376</v>
      </c>
      <c r="G413" s="31">
        <v>9310846382</v>
      </c>
      <c r="H413" s="266">
        <v>350</v>
      </c>
      <c r="I413" s="32" t="s">
        <v>4377</v>
      </c>
      <c r="L413" s="209">
        <v>150</v>
      </c>
      <c r="M413" s="32" t="s">
        <v>122</v>
      </c>
      <c r="N413" s="32" t="s">
        <v>231</v>
      </c>
      <c r="P413" s="32" t="s">
        <v>4378</v>
      </c>
      <c r="Q413" s="32" t="s">
        <v>4379</v>
      </c>
      <c r="R413" s="231">
        <v>25</v>
      </c>
      <c r="S413" s="31">
        <v>1500</v>
      </c>
      <c r="U413" s="31">
        <v>159</v>
      </c>
      <c r="X413" s="32" t="s">
        <v>3333</v>
      </c>
      <c r="Y413" s="3" t="e">
        <f>VLOOKUP(X413,'[1]Region&amp;ASM'!B$2:E$22,4,0)</f>
        <v>#N/A</v>
      </c>
      <c r="Z413" s="3" t="str">
        <f>VLOOKUP(X413,'[1]Region&amp;ASM'!$B$2:$D$23,3,0)</f>
        <v>Abhishek Srivastava</v>
      </c>
      <c r="AA413" s="31">
        <v>329</v>
      </c>
      <c r="AB413" s="32" t="s">
        <v>36</v>
      </c>
      <c r="AC413" s="32"/>
    </row>
    <row r="414" spans="1:29" ht="15.75" thickBot="1" x14ac:dyDescent="0.3">
      <c r="A414" s="33">
        <v>45164.839861111112</v>
      </c>
      <c r="B414" s="30">
        <v>45164</v>
      </c>
      <c r="C414" s="22" t="s">
        <v>2323</v>
      </c>
      <c r="D414" s="168" t="s">
        <v>4171</v>
      </c>
      <c r="F414" s="35" t="s">
        <v>1658</v>
      </c>
      <c r="G414" s="35"/>
      <c r="H414" s="287">
        <v>1000</v>
      </c>
      <c r="I414" s="35" t="s">
        <v>4562</v>
      </c>
      <c r="L414" s="200">
        <v>50</v>
      </c>
      <c r="M414" s="35" t="s">
        <v>252</v>
      </c>
      <c r="N414" s="35" t="s">
        <v>252</v>
      </c>
      <c r="P414" s="35" t="s">
        <v>2165</v>
      </c>
      <c r="Q414" s="35" t="s">
        <v>2262</v>
      </c>
      <c r="R414" s="201">
        <v>7</v>
      </c>
      <c r="S414" s="36">
        <v>500</v>
      </c>
      <c r="U414" s="36">
        <v>50</v>
      </c>
      <c r="X414" s="35" t="s">
        <v>253</v>
      </c>
      <c r="Y414" s="3" t="str">
        <f>VLOOKUP(X414,'[1]Region&amp;ASM'!B$2:E$22,4,0)</f>
        <v>Kanpur</v>
      </c>
      <c r="Z414" s="3" t="str">
        <f>VLOOKUP(X414,'[1]Region&amp;ASM'!$B$2:$D$23,3,0)</f>
        <v>Rahul Rai</v>
      </c>
      <c r="AA414" s="36">
        <v>26</v>
      </c>
      <c r="AB414" s="35" t="s">
        <v>36</v>
      </c>
    </row>
    <row r="415" spans="1:29" ht="15.75" thickBot="1" x14ac:dyDescent="0.3">
      <c r="A415" s="33">
        <v>45164.842569444445</v>
      </c>
      <c r="B415" s="30">
        <v>45164</v>
      </c>
      <c r="C415" s="22" t="s">
        <v>2323</v>
      </c>
      <c r="D415" s="168" t="s">
        <v>4171</v>
      </c>
      <c r="F415" s="35" t="s">
        <v>2415</v>
      </c>
      <c r="G415" s="35"/>
      <c r="H415" s="287">
        <v>100</v>
      </c>
      <c r="I415" s="35" t="s">
        <v>4563</v>
      </c>
      <c r="L415" s="200">
        <v>50</v>
      </c>
      <c r="M415" s="35" t="s">
        <v>252</v>
      </c>
      <c r="N415" s="35" t="s">
        <v>252</v>
      </c>
      <c r="P415" s="35" t="s">
        <v>2262</v>
      </c>
      <c r="Q415" s="35" t="s">
        <v>3761</v>
      </c>
      <c r="R415" s="201">
        <v>5</v>
      </c>
      <c r="S415" s="36">
        <v>500</v>
      </c>
      <c r="U415" s="36">
        <v>114</v>
      </c>
      <c r="X415" s="35" t="s">
        <v>253</v>
      </c>
      <c r="Y415" s="3" t="str">
        <f>VLOOKUP(X415,'[1]Region&amp;ASM'!B$2:E$22,4,0)</f>
        <v>Kanpur</v>
      </c>
      <c r="Z415" s="3" t="str">
        <f>VLOOKUP(X415,'[1]Region&amp;ASM'!$B$2:$D$23,3,0)</f>
        <v>Rahul Rai</v>
      </c>
      <c r="AA415" s="36">
        <v>27</v>
      </c>
      <c r="AB415" s="35" t="s">
        <v>36</v>
      </c>
    </row>
    <row r="416" spans="1:29" ht="15.75" thickBot="1" x14ac:dyDescent="0.3">
      <c r="A416" s="33">
        <v>45164.845914351848</v>
      </c>
      <c r="B416" s="30">
        <v>45164</v>
      </c>
      <c r="C416" s="22" t="s">
        <v>2323</v>
      </c>
      <c r="D416" s="168" t="s">
        <v>4171</v>
      </c>
      <c r="F416" s="35" t="s">
        <v>4564</v>
      </c>
      <c r="G416" s="35"/>
      <c r="H416" s="287">
        <v>4000</v>
      </c>
      <c r="I416" s="35" t="s">
        <v>4565</v>
      </c>
      <c r="L416" s="200">
        <v>150</v>
      </c>
      <c r="M416" s="35" t="s">
        <v>252</v>
      </c>
      <c r="N416" s="35" t="s">
        <v>252</v>
      </c>
      <c r="P416" s="35" t="s">
        <v>2262</v>
      </c>
      <c r="Q416" s="35" t="s">
        <v>4566</v>
      </c>
      <c r="R416" s="201">
        <v>8</v>
      </c>
      <c r="S416" s="36">
        <v>1600</v>
      </c>
      <c r="U416" s="36">
        <v>53</v>
      </c>
      <c r="X416" s="35" t="s">
        <v>253</v>
      </c>
      <c r="Y416" s="3" t="str">
        <f>VLOOKUP(X416,'[1]Region&amp;ASM'!B$2:E$22,4,0)</f>
        <v>Kanpur</v>
      </c>
      <c r="Z416" s="3" t="str">
        <f>VLOOKUP(X416,'[1]Region&amp;ASM'!$B$2:$D$23,3,0)</f>
        <v>Rahul Rai</v>
      </c>
      <c r="AA416" s="36">
        <v>50</v>
      </c>
      <c r="AB416" s="35" t="s">
        <v>29</v>
      </c>
    </row>
    <row r="417" spans="1:29" ht="15.75" thickBot="1" x14ac:dyDescent="0.3">
      <c r="A417" s="33">
        <v>45164.890057870369</v>
      </c>
      <c r="B417" s="30">
        <v>45164</v>
      </c>
      <c r="C417" s="22" t="s">
        <v>2323</v>
      </c>
      <c r="D417" s="168" t="s">
        <v>4171</v>
      </c>
      <c r="F417" s="35" t="s">
        <v>4567</v>
      </c>
      <c r="G417" s="36">
        <v>7210710777</v>
      </c>
      <c r="H417" s="288">
        <v>400</v>
      </c>
      <c r="I417" s="35" t="s">
        <v>4568</v>
      </c>
      <c r="L417" s="200">
        <v>100</v>
      </c>
      <c r="M417" s="35" t="s">
        <v>122</v>
      </c>
      <c r="N417" s="35" t="s">
        <v>122</v>
      </c>
      <c r="P417" s="35" t="s">
        <v>4569</v>
      </c>
      <c r="Q417" s="35" t="s">
        <v>4570</v>
      </c>
      <c r="R417" s="204">
        <v>13</v>
      </c>
      <c r="S417" s="36">
        <v>900</v>
      </c>
      <c r="U417" s="36">
        <v>158</v>
      </c>
      <c r="X417" s="35" t="s">
        <v>3333</v>
      </c>
      <c r="Y417" s="3" t="e">
        <f>VLOOKUP(X417,'[1]Region&amp;ASM'!B$2:E$22,4,0)</f>
        <v>#N/A</v>
      </c>
      <c r="Z417" s="3" t="str">
        <f>VLOOKUP(X417,'[1]Region&amp;ASM'!$B$2:$D$23,3,0)</f>
        <v>Abhishek Srivastava</v>
      </c>
      <c r="AA417" s="36">
        <v>329</v>
      </c>
      <c r="AB417" s="35" t="s">
        <v>36</v>
      </c>
    </row>
    <row r="418" spans="1:29" ht="15.75" thickBot="1" x14ac:dyDescent="0.3">
      <c r="A418" s="33">
        <v>45165.000127314815</v>
      </c>
      <c r="B418" s="30">
        <v>45164</v>
      </c>
      <c r="C418" s="22" t="s">
        <v>2323</v>
      </c>
      <c r="D418" s="168" t="s">
        <v>4171</v>
      </c>
      <c r="F418" s="35" t="s">
        <v>2318</v>
      </c>
      <c r="G418" s="35"/>
      <c r="H418" s="287">
        <v>500</v>
      </c>
      <c r="I418" s="35" t="s">
        <v>72</v>
      </c>
      <c r="L418" s="200">
        <v>100</v>
      </c>
      <c r="M418" s="35" t="s">
        <v>1903</v>
      </c>
      <c r="N418" s="35" t="s">
        <v>231</v>
      </c>
      <c r="P418" s="35" t="s">
        <v>103</v>
      </c>
      <c r="Q418" s="35" t="s">
        <v>2489</v>
      </c>
      <c r="R418" s="201">
        <v>36</v>
      </c>
      <c r="S418" s="36">
        <v>1200</v>
      </c>
      <c r="U418" s="36">
        <v>38</v>
      </c>
      <c r="X418" s="35" t="s">
        <v>1989</v>
      </c>
      <c r="Y418" s="3" t="str">
        <f>VLOOKUP(X418,'[1]Region&amp;ASM'!B$2:E$22,4,0)</f>
        <v>Delhi</v>
      </c>
      <c r="Z418" s="3" t="str">
        <f>VLOOKUP(X418,'[1]Region&amp;ASM'!$B$2:$D$23,3,0)</f>
        <v>Abhishek Srivastava</v>
      </c>
      <c r="AA418" s="36">
        <v>11</v>
      </c>
      <c r="AB418" s="35" t="s">
        <v>36</v>
      </c>
    </row>
    <row r="419" spans="1:29" ht="15.75" thickBot="1" x14ac:dyDescent="0.3">
      <c r="A419" s="33">
        <v>45165.397488425922</v>
      </c>
      <c r="B419" s="30">
        <v>45164</v>
      </c>
      <c r="C419" s="22" t="s">
        <v>2323</v>
      </c>
      <c r="D419" s="168" t="s">
        <v>4171</v>
      </c>
      <c r="F419" s="35" t="s">
        <v>4216</v>
      </c>
      <c r="G419" s="36">
        <v>9216617027</v>
      </c>
      <c r="H419" s="287">
        <v>750</v>
      </c>
      <c r="I419" s="35" t="s">
        <v>1535</v>
      </c>
      <c r="L419" s="200">
        <v>400</v>
      </c>
      <c r="M419" s="35" t="s">
        <v>140</v>
      </c>
      <c r="N419" s="35" t="s">
        <v>74</v>
      </c>
      <c r="P419" s="35" t="s">
        <v>4571</v>
      </c>
      <c r="Q419" s="35" t="s">
        <v>4572</v>
      </c>
      <c r="R419" s="201">
        <v>80</v>
      </c>
      <c r="S419" s="36">
        <v>4000</v>
      </c>
      <c r="U419" s="36">
        <v>19</v>
      </c>
      <c r="X419" s="35" t="s">
        <v>50</v>
      </c>
      <c r="Y419" s="3" t="str">
        <f>VLOOKUP(X419,'[1]Region&amp;ASM'!B$2:E$22,4,0)</f>
        <v>Gurgaon</v>
      </c>
      <c r="Z419" s="3" t="str">
        <f>VLOOKUP(X419,'[1]Region&amp;ASM'!$B$2:$D$23,3,0)</f>
        <v>Abhishek Srivastava</v>
      </c>
      <c r="AA419" s="36">
        <v>16</v>
      </c>
      <c r="AB419" s="35" t="s">
        <v>36</v>
      </c>
    </row>
    <row r="420" spans="1:29" ht="15.75" thickBot="1" x14ac:dyDescent="0.3">
      <c r="A420" s="33">
        <v>45166.446585648147</v>
      </c>
      <c r="B420" s="30">
        <v>45164</v>
      </c>
      <c r="C420" s="22" t="s">
        <v>2323</v>
      </c>
      <c r="D420" s="168" t="s">
        <v>4171</v>
      </c>
      <c r="F420" s="4" t="s">
        <v>1417</v>
      </c>
      <c r="G420" s="36">
        <v>7428784555</v>
      </c>
      <c r="H420" s="287">
        <v>300</v>
      </c>
      <c r="I420" s="35" t="s">
        <v>2563</v>
      </c>
      <c r="L420" s="200">
        <v>850</v>
      </c>
      <c r="M420" s="35" t="s">
        <v>231</v>
      </c>
      <c r="N420" s="35" t="s">
        <v>1993</v>
      </c>
      <c r="P420" s="35" t="s">
        <v>2564</v>
      </c>
      <c r="Q420" s="35" t="s">
        <v>4573</v>
      </c>
      <c r="R420" s="201">
        <v>120</v>
      </c>
      <c r="S420" s="36">
        <v>9000</v>
      </c>
      <c r="U420" s="36">
        <v>87</v>
      </c>
      <c r="X420" s="35" t="s">
        <v>2018</v>
      </c>
      <c r="Y420" s="3" t="str">
        <f>VLOOKUP(X420,'[1]Region&amp;ASM'!B$2:E$22,4,0)</f>
        <v>NCR</v>
      </c>
      <c r="Z420" s="3" t="str">
        <f>VLOOKUP(X420,'[1]Region&amp;ASM'!$B$2:$D$23,3,0)</f>
        <v>Abhishek Srivastava</v>
      </c>
      <c r="AA420" s="36">
        <v>81</v>
      </c>
      <c r="AB420" s="35" t="s">
        <v>36</v>
      </c>
    </row>
    <row r="421" spans="1:29" ht="15.75" thickBot="1" x14ac:dyDescent="0.3">
      <c r="A421" s="33">
        <v>45166.4455787037</v>
      </c>
      <c r="B421" s="30">
        <v>45164</v>
      </c>
      <c r="C421" s="22" t="s">
        <v>2323</v>
      </c>
      <c r="D421" s="168" t="s">
        <v>4171</v>
      </c>
      <c r="F421" s="35" t="s">
        <v>3116</v>
      </c>
      <c r="G421" s="36">
        <v>8505803872</v>
      </c>
      <c r="H421" s="287">
        <v>80</v>
      </c>
      <c r="I421" s="35" t="s">
        <v>2105</v>
      </c>
      <c r="L421" s="200">
        <v>50</v>
      </c>
      <c r="M421" s="35" t="s">
        <v>1834</v>
      </c>
      <c r="N421" s="35" t="s">
        <v>231</v>
      </c>
      <c r="P421" s="35" t="s">
        <v>4574</v>
      </c>
      <c r="Q421" s="35" t="s">
        <v>4575</v>
      </c>
      <c r="R421" s="201">
        <v>18</v>
      </c>
      <c r="S421" s="36">
        <v>500</v>
      </c>
      <c r="U421" s="36">
        <v>75</v>
      </c>
      <c r="X421" s="4" t="s">
        <v>1846</v>
      </c>
      <c r="Y421" s="3" t="str">
        <f>VLOOKUP(X421,'[1]Region&amp;ASM'!B$2:E$22,4,0)</f>
        <v>Ghaziabad</v>
      </c>
      <c r="Z421" s="3" t="str">
        <f>VLOOKUP(X421,'[1]Region&amp;ASM'!$B$2:$D$23,3,0)</f>
        <v>Abhishek Srivastava</v>
      </c>
      <c r="AA421" s="36">
        <v>46</v>
      </c>
      <c r="AB421" s="35" t="s">
        <v>29</v>
      </c>
    </row>
    <row r="422" spans="1:29" ht="15.75" thickBot="1" x14ac:dyDescent="0.3">
      <c r="A422" s="33">
        <v>45166.446435185186</v>
      </c>
      <c r="B422" s="30">
        <v>45164</v>
      </c>
      <c r="C422" s="22" t="s">
        <v>2323</v>
      </c>
      <c r="D422" s="168" t="s">
        <v>4171</v>
      </c>
      <c r="F422" s="35" t="s">
        <v>274</v>
      </c>
      <c r="G422" s="36">
        <v>8505803872</v>
      </c>
      <c r="H422" s="287">
        <v>450</v>
      </c>
      <c r="I422" s="35" t="s">
        <v>2105</v>
      </c>
      <c r="L422" s="200">
        <v>450</v>
      </c>
      <c r="M422" s="35" t="s">
        <v>231</v>
      </c>
      <c r="N422" s="35" t="s">
        <v>4577</v>
      </c>
      <c r="P422" s="35" t="s">
        <v>255</v>
      </c>
      <c r="Q422" s="35" t="s">
        <v>4576</v>
      </c>
      <c r="R422" s="201">
        <v>104</v>
      </c>
      <c r="S422" s="36">
        <v>4500</v>
      </c>
      <c r="U422" s="36">
        <v>75</v>
      </c>
      <c r="X422" s="4" t="s">
        <v>1846</v>
      </c>
      <c r="Y422" s="3" t="str">
        <f>VLOOKUP(X422,'[1]Region&amp;ASM'!B$2:E$22,4,0)</f>
        <v>Ghaziabad</v>
      </c>
      <c r="Z422" s="3" t="str">
        <f>VLOOKUP(X422,'[1]Region&amp;ASM'!$B$2:$D$23,3,0)</f>
        <v>Abhishek Srivastava</v>
      </c>
      <c r="AA422" s="36">
        <v>46</v>
      </c>
      <c r="AB422" s="35" t="s">
        <v>29</v>
      </c>
    </row>
    <row r="423" spans="1:29" ht="15.75" thickBot="1" x14ac:dyDescent="0.3">
      <c r="A423" s="33">
        <v>45166.447418981479</v>
      </c>
      <c r="B423" s="30">
        <v>45164</v>
      </c>
      <c r="C423" s="22" t="s">
        <v>2323</v>
      </c>
      <c r="D423" s="168" t="s">
        <v>4171</v>
      </c>
      <c r="F423" s="35" t="s">
        <v>3354</v>
      </c>
      <c r="G423" s="36">
        <v>8505803872</v>
      </c>
      <c r="H423" s="287">
        <v>99</v>
      </c>
      <c r="I423" s="35" t="s">
        <v>1535</v>
      </c>
      <c r="L423" s="200">
        <v>100</v>
      </c>
      <c r="M423" s="35" t="s">
        <v>231</v>
      </c>
      <c r="N423" s="35" t="s">
        <v>231</v>
      </c>
      <c r="P423" s="35" t="s">
        <v>255</v>
      </c>
      <c r="Q423" s="35" t="s">
        <v>124</v>
      </c>
      <c r="R423" s="201">
        <v>34</v>
      </c>
      <c r="S423" s="36">
        <v>1000</v>
      </c>
      <c r="U423" s="36">
        <v>166</v>
      </c>
      <c r="X423" s="4" t="s">
        <v>1846</v>
      </c>
      <c r="Y423" s="3" t="str">
        <f>VLOOKUP(X423,'[1]Region&amp;ASM'!B$2:E$22,4,0)</f>
        <v>Ghaziabad</v>
      </c>
      <c r="Z423" s="3" t="str">
        <f>VLOOKUP(X423,'[1]Region&amp;ASM'!$B$2:$D$23,3,0)</f>
        <v>Abhishek Srivastava</v>
      </c>
      <c r="AA423" s="36">
        <v>46</v>
      </c>
      <c r="AB423" s="35" t="s">
        <v>29</v>
      </c>
    </row>
    <row r="424" spans="1:29" ht="15.75" thickBot="1" x14ac:dyDescent="0.3">
      <c r="A424" s="33">
        <v>45166.448344907411</v>
      </c>
      <c r="B424" s="30">
        <v>45164</v>
      </c>
      <c r="C424" s="22" t="s">
        <v>2323</v>
      </c>
      <c r="D424" s="168" t="s">
        <v>4171</v>
      </c>
      <c r="F424" s="35" t="s">
        <v>3354</v>
      </c>
      <c r="G424" s="36">
        <v>8505803872</v>
      </c>
      <c r="H424" s="287">
        <v>350</v>
      </c>
      <c r="I424" s="35" t="s">
        <v>1535</v>
      </c>
      <c r="L424" s="200">
        <v>150</v>
      </c>
      <c r="M424" s="35" t="s">
        <v>231</v>
      </c>
      <c r="N424" s="35" t="s">
        <v>231</v>
      </c>
      <c r="P424" s="35" t="s">
        <v>255</v>
      </c>
      <c r="Q424" s="35" t="s">
        <v>4219</v>
      </c>
      <c r="R424" s="204">
        <v>50</v>
      </c>
      <c r="S424" s="36">
        <v>1500</v>
      </c>
      <c r="U424" s="36">
        <v>166</v>
      </c>
      <c r="X424" s="4" t="s">
        <v>1846</v>
      </c>
      <c r="Y424" s="3" t="str">
        <f>VLOOKUP(X424,'[1]Region&amp;ASM'!B$2:E$22,4,0)</f>
        <v>Ghaziabad</v>
      </c>
      <c r="Z424" s="3" t="str">
        <f>VLOOKUP(X424,'[1]Region&amp;ASM'!$B$2:$D$23,3,0)</f>
        <v>Abhishek Srivastava</v>
      </c>
      <c r="AA424" s="36">
        <v>46</v>
      </c>
      <c r="AB424" s="35" t="s">
        <v>29</v>
      </c>
    </row>
    <row r="425" spans="1:29" ht="15.75" thickBot="1" x14ac:dyDescent="0.3">
      <c r="A425" s="33">
        <v>45166.449224537035</v>
      </c>
      <c r="B425" s="30">
        <v>45164</v>
      </c>
      <c r="C425" s="22" t="s">
        <v>2323</v>
      </c>
      <c r="D425" s="168" t="s">
        <v>4171</v>
      </c>
      <c r="F425" s="35" t="s">
        <v>3116</v>
      </c>
      <c r="G425" s="36">
        <v>8505803872</v>
      </c>
      <c r="H425" s="287">
        <v>100</v>
      </c>
      <c r="I425" s="35" t="s">
        <v>2105</v>
      </c>
      <c r="L425" s="200">
        <v>50</v>
      </c>
      <c r="M425" s="35" t="s">
        <v>231</v>
      </c>
      <c r="N425" s="35" t="s">
        <v>231</v>
      </c>
      <c r="P425" s="35" t="s">
        <v>4578</v>
      </c>
      <c r="Q425" s="35" t="s">
        <v>255</v>
      </c>
      <c r="R425" s="201">
        <v>18</v>
      </c>
      <c r="S425" s="36">
        <v>500</v>
      </c>
      <c r="U425" s="36">
        <v>75</v>
      </c>
      <c r="X425" s="4" t="s">
        <v>1846</v>
      </c>
      <c r="Y425" s="3" t="str">
        <f>VLOOKUP(X425,'[1]Region&amp;ASM'!B$2:E$22,4,0)</f>
        <v>Ghaziabad</v>
      </c>
      <c r="Z425" s="3" t="str">
        <f>VLOOKUP(X425,'[1]Region&amp;ASM'!$B$2:$D$23,3,0)</f>
        <v>Abhishek Srivastava</v>
      </c>
      <c r="AA425" s="36">
        <v>46</v>
      </c>
      <c r="AB425" s="35" t="s">
        <v>29</v>
      </c>
    </row>
    <row r="426" spans="1:29" ht="15.75" thickBot="1" x14ac:dyDescent="0.3">
      <c r="A426" s="33">
        <v>45166.450173611112</v>
      </c>
      <c r="B426" s="30">
        <v>45164</v>
      </c>
      <c r="C426" s="22" t="s">
        <v>2323</v>
      </c>
      <c r="D426" s="168" t="s">
        <v>4171</v>
      </c>
      <c r="F426" s="35" t="s">
        <v>3116</v>
      </c>
      <c r="G426" s="36">
        <v>8505803872</v>
      </c>
      <c r="H426" s="287">
        <v>500</v>
      </c>
      <c r="I426" s="35" t="s">
        <v>2105</v>
      </c>
      <c r="L426" s="200">
        <v>100</v>
      </c>
      <c r="M426" s="35" t="s">
        <v>231</v>
      </c>
      <c r="N426" s="35" t="s">
        <v>1903</v>
      </c>
      <c r="P426" s="35" t="s">
        <v>124</v>
      </c>
      <c r="Q426" s="35" t="s">
        <v>4579</v>
      </c>
      <c r="R426" s="201">
        <v>39</v>
      </c>
      <c r="S426" s="36">
        <v>1000</v>
      </c>
      <c r="U426" s="36">
        <v>75</v>
      </c>
      <c r="X426" s="4" t="s">
        <v>1846</v>
      </c>
      <c r="Y426" s="3" t="str">
        <f>VLOOKUP(X426,'[1]Region&amp;ASM'!B$2:E$22,4,0)</f>
        <v>Ghaziabad</v>
      </c>
      <c r="Z426" s="3" t="str">
        <f>VLOOKUP(X426,'[1]Region&amp;ASM'!$B$2:$D$23,3,0)</f>
        <v>Abhishek Srivastava</v>
      </c>
      <c r="AA426" s="36">
        <v>46</v>
      </c>
      <c r="AB426" s="35" t="s">
        <v>29</v>
      </c>
    </row>
    <row r="427" spans="1:29" ht="15.75" thickBot="1" x14ac:dyDescent="0.3">
      <c r="A427" s="33">
        <v>45166.461157407408</v>
      </c>
      <c r="B427" s="30">
        <v>45164</v>
      </c>
      <c r="C427" s="22" t="s">
        <v>2323</v>
      </c>
      <c r="D427" s="168" t="s">
        <v>4171</v>
      </c>
      <c r="F427" s="35" t="s">
        <v>2944</v>
      </c>
      <c r="G427" s="36">
        <v>8840283211</v>
      </c>
      <c r="H427" s="287">
        <v>10</v>
      </c>
      <c r="I427" s="35" t="s">
        <v>1553</v>
      </c>
      <c r="L427" s="200">
        <v>100</v>
      </c>
      <c r="M427" s="35" t="s">
        <v>252</v>
      </c>
      <c r="N427" s="35" t="s">
        <v>252</v>
      </c>
      <c r="P427" s="35" t="s">
        <v>4580</v>
      </c>
      <c r="Q427" s="35" t="s">
        <v>4581</v>
      </c>
      <c r="R427" s="201">
        <v>5</v>
      </c>
      <c r="S427" s="36">
        <v>400</v>
      </c>
      <c r="U427" s="36">
        <v>146</v>
      </c>
      <c r="X427" s="35" t="s">
        <v>2837</v>
      </c>
      <c r="Y427" s="3" t="s">
        <v>252</v>
      </c>
      <c r="Z427" s="3" t="s">
        <v>253</v>
      </c>
      <c r="AA427" s="36">
        <v>100</v>
      </c>
      <c r="AB427" s="35" t="s">
        <v>36</v>
      </c>
    </row>
    <row r="428" spans="1:29" s="97" customFormat="1" ht="15.75" thickBot="1" x14ac:dyDescent="0.3">
      <c r="A428" s="33">
        <v>45166.054652777777</v>
      </c>
      <c r="B428" s="30">
        <v>45165</v>
      </c>
      <c r="C428" s="22" t="s">
        <v>2323</v>
      </c>
      <c r="D428" s="168" t="s">
        <v>4171</v>
      </c>
      <c r="F428" s="35" t="s">
        <v>3116</v>
      </c>
      <c r="G428" s="36">
        <v>8505803872</v>
      </c>
      <c r="H428" s="287">
        <v>750</v>
      </c>
      <c r="I428" s="35" t="s">
        <v>27</v>
      </c>
      <c r="L428" s="200">
        <v>500</v>
      </c>
      <c r="M428" s="35" t="s">
        <v>231</v>
      </c>
      <c r="N428" s="35" t="s">
        <v>1993</v>
      </c>
      <c r="P428" s="35" t="s">
        <v>255</v>
      </c>
      <c r="Q428" s="35" t="s">
        <v>124</v>
      </c>
      <c r="R428" s="201">
        <v>101</v>
      </c>
      <c r="S428" s="36">
        <v>5000</v>
      </c>
      <c r="U428" s="36">
        <v>75</v>
      </c>
      <c r="X428" s="4" t="s">
        <v>1846</v>
      </c>
      <c r="Y428" s="3" t="str">
        <f>VLOOKUP(X428,'[1]Region&amp;ASM'!B$2:E$22,4,0)</f>
        <v>Ghaziabad</v>
      </c>
      <c r="Z428" s="3" t="str">
        <f>VLOOKUP(X428,'[1]Region&amp;ASM'!$B$2:$D$23,3,0)</f>
        <v>Abhishek Srivastava</v>
      </c>
      <c r="AA428" s="36">
        <v>46</v>
      </c>
      <c r="AB428" s="35" t="s">
        <v>29</v>
      </c>
    </row>
    <row r="429" spans="1:29" s="97" customFormat="1" ht="15.75" thickBot="1" x14ac:dyDescent="0.3">
      <c r="A429" s="33">
        <v>45166.294699074075</v>
      </c>
      <c r="B429" s="30">
        <v>45165</v>
      </c>
      <c r="C429" s="22" t="s">
        <v>2323</v>
      </c>
      <c r="D429" s="168" t="s">
        <v>4171</v>
      </c>
      <c r="F429" s="35" t="s">
        <v>4582</v>
      </c>
      <c r="G429" s="36">
        <v>7073735780</v>
      </c>
      <c r="H429" s="287">
        <v>1200</v>
      </c>
      <c r="I429" s="35" t="s">
        <v>84</v>
      </c>
      <c r="L429" s="200">
        <v>450</v>
      </c>
      <c r="M429" s="35" t="s">
        <v>140</v>
      </c>
      <c r="N429" s="35" t="s">
        <v>1993</v>
      </c>
      <c r="P429" s="35" t="s">
        <v>45</v>
      </c>
      <c r="Q429" s="35" t="s">
        <v>4583</v>
      </c>
      <c r="R429" s="201">
        <v>95</v>
      </c>
      <c r="S429" s="36">
        <v>4200</v>
      </c>
      <c r="U429" s="36">
        <v>31</v>
      </c>
      <c r="X429" s="35" t="s">
        <v>50</v>
      </c>
      <c r="Y429" s="3" t="str">
        <f>VLOOKUP(X429,'[1]Region&amp;ASM'!B$2:E$22,4,0)</f>
        <v>Gurgaon</v>
      </c>
      <c r="Z429" s="3" t="str">
        <f>VLOOKUP(X429,'[1]Region&amp;ASM'!$B$2:$D$23,3,0)</f>
        <v>Abhishek Srivastava</v>
      </c>
      <c r="AA429" s="36">
        <v>32</v>
      </c>
      <c r="AB429" s="35" t="s">
        <v>36</v>
      </c>
    </row>
    <row r="430" spans="1:29" s="286" customFormat="1" ht="27" thickBot="1" x14ac:dyDescent="0.3">
      <c r="A430" s="29">
        <v>45166.425046296295</v>
      </c>
      <c r="B430" s="30">
        <v>45165</v>
      </c>
      <c r="C430" s="114" t="s">
        <v>2323</v>
      </c>
      <c r="D430" s="114" t="s">
        <v>4171</v>
      </c>
      <c r="E430" s="31">
        <v>38</v>
      </c>
      <c r="F430" s="32" t="s">
        <v>2318</v>
      </c>
      <c r="G430" s="32" t="s">
        <v>2400</v>
      </c>
      <c r="H430" s="265">
        <v>300</v>
      </c>
      <c r="I430" s="32" t="s">
        <v>379</v>
      </c>
      <c r="J430" s="32" t="s">
        <v>72</v>
      </c>
      <c r="K430" s="32" t="s">
        <v>2400</v>
      </c>
      <c r="L430" s="209">
        <v>800</v>
      </c>
      <c r="M430" s="32"/>
      <c r="N430" s="32"/>
      <c r="O430" s="32" t="s">
        <v>4584</v>
      </c>
      <c r="P430" s="32" t="s">
        <v>103</v>
      </c>
      <c r="Q430" s="32" t="s">
        <v>4585</v>
      </c>
      <c r="R430" s="208">
        <v>27</v>
      </c>
      <c r="S430" s="32" t="s">
        <v>97</v>
      </c>
      <c r="T430" s="32"/>
      <c r="U430" s="32"/>
      <c r="V430" s="32"/>
      <c r="W430" s="128" t="s">
        <v>32</v>
      </c>
      <c r="X430" s="32" t="s">
        <v>310</v>
      </c>
      <c r="Y430" s="3" t="s">
        <v>25</v>
      </c>
      <c r="Z430" s="3" t="str">
        <f>VLOOKUP(X430,'[1]Region&amp;ASM'!$B$2:$D$14,3,0)</f>
        <v>Abhishek Srivastava</v>
      </c>
      <c r="AA430" s="32"/>
      <c r="AB430" s="32"/>
    </row>
    <row r="431" spans="1:29" s="97" customFormat="1" ht="15.75" thickBot="1" x14ac:dyDescent="0.3">
      <c r="A431" s="33">
        <v>45166.817372685182</v>
      </c>
      <c r="B431" s="34">
        <v>45166</v>
      </c>
      <c r="C431" s="22" t="s">
        <v>2323</v>
      </c>
      <c r="D431" s="168" t="s">
        <v>4171</v>
      </c>
      <c r="F431" s="35" t="s">
        <v>2949</v>
      </c>
      <c r="G431" s="36">
        <v>6306191477</v>
      </c>
      <c r="H431" s="287">
        <v>100</v>
      </c>
      <c r="I431" s="35" t="s">
        <v>27</v>
      </c>
      <c r="L431" s="200">
        <v>100</v>
      </c>
      <c r="M431" s="35" t="s">
        <v>252</v>
      </c>
      <c r="N431" s="35" t="s">
        <v>252</v>
      </c>
      <c r="P431" s="35" t="s">
        <v>4784</v>
      </c>
      <c r="Q431" s="35" t="s">
        <v>4785</v>
      </c>
      <c r="R431" s="201">
        <v>14</v>
      </c>
      <c r="S431" s="36">
        <v>1000</v>
      </c>
      <c r="U431" s="36">
        <v>147</v>
      </c>
      <c r="X431" s="35" t="s">
        <v>2837</v>
      </c>
      <c r="Y431" s="3" t="s">
        <v>252</v>
      </c>
      <c r="Z431" s="3" t="s">
        <v>253</v>
      </c>
      <c r="AA431" s="36">
        <v>403</v>
      </c>
      <c r="AB431" s="35" t="s">
        <v>36</v>
      </c>
      <c r="AC431" s="35"/>
    </row>
    <row r="432" spans="1:29" s="97" customFormat="1" ht="15.75" thickBot="1" x14ac:dyDescent="0.3">
      <c r="A432" s="33">
        <v>45166.877453703702</v>
      </c>
      <c r="B432" s="34">
        <v>45166</v>
      </c>
      <c r="C432" s="22" t="s">
        <v>2323</v>
      </c>
      <c r="D432" s="168" t="s">
        <v>4171</v>
      </c>
      <c r="F432" s="35" t="s">
        <v>4567</v>
      </c>
      <c r="G432" s="36">
        <v>7210710777</v>
      </c>
      <c r="H432" s="288">
        <v>1200</v>
      </c>
      <c r="I432" s="35" t="s">
        <v>4568</v>
      </c>
      <c r="L432" s="200">
        <v>250</v>
      </c>
      <c r="M432" s="35" t="s">
        <v>122</v>
      </c>
      <c r="N432" s="35" t="s">
        <v>4789</v>
      </c>
      <c r="P432" s="35" t="s">
        <v>4787</v>
      </c>
      <c r="Q432" s="35" t="s">
        <v>4788</v>
      </c>
      <c r="R432" s="204">
        <v>42</v>
      </c>
      <c r="S432" s="36">
        <v>2500</v>
      </c>
      <c r="U432" s="36">
        <v>158</v>
      </c>
      <c r="X432" s="35" t="s">
        <v>3333</v>
      </c>
      <c r="Y432" s="3" t="e">
        <f>VLOOKUP(X432,'[1]Region&amp;ASM'!B$2:E$22,4,0)</f>
        <v>#N/A</v>
      </c>
      <c r="Z432" s="3" t="e">
        <f>VLOOKUP(X432,'[1]Region&amp;ASM'!$B$2:$F$22,3,0)</f>
        <v>#N/A</v>
      </c>
      <c r="AA432" s="36">
        <v>329</v>
      </c>
      <c r="AB432" s="35" t="s">
        <v>36</v>
      </c>
      <c r="AC432" s="35"/>
    </row>
    <row r="433" spans="1:29" s="97" customFormat="1" ht="15.75" thickBot="1" x14ac:dyDescent="0.3">
      <c r="A433" s="33">
        <v>45166.879270833335</v>
      </c>
      <c r="B433" s="34">
        <v>45166</v>
      </c>
      <c r="C433" s="22" t="s">
        <v>2323</v>
      </c>
      <c r="D433" s="168" t="s">
        <v>4171</v>
      </c>
      <c r="F433" s="35" t="s">
        <v>3348</v>
      </c>
      <c r="G433" s="36">
        <v>9310846382</v>
      </c>
      <c r="H433" s="288">
        <v>300</v>
      </c>
      <c r="I433" s="35" t="s">
        <v>4377</v>
      </c>
      <c r="L433" s="200">
        <v>150</v>
      </c>
      <c r="M433" s="35" t="s">
        <v>122</v>
      </c>
      <c r="N433" s="35" t="s">
        <v>122</v>
      </c>
      <c r="P433" s="35" t="s">
        <v>4790</v>
      </c>
      <c r="Q433" s="35" t="s">
        <v>4791</v>
      </c>
      <c r="R433" s="204">
        <v>20</v>
      </c>
      <c r="S433" s="36">
        <v>1500</v>
      </c>
      <c r="U433" s="36">
        <v>159</v>
      </c>
      <c r="X433" s="35" t="s">
        <v>3333</v>
      </c>
      <c r="Y433" s="3" t="e">
        <f>VLOOKUP(X433,'[1]Region&amp;ASM'!B$2:E$22,4,0)</f>
        <v>#N/A</v>
      </c>
      <c r="Z433" s="3" t="e">
        <f>VLOOKUP(X433,'[1]Region&amp;ASM'!$B$2:$F$22,3,0)</f>
        <v>#N/A</v>
      </c>
      <c r="AA433" s="36">
        <v>329</v>
      </c>
      <c r="AB433" s="35" t="s">
        <v>36</v>
      </c>
      <c r="AC433" s="35"/>
    </row>
    <row r="434" spans="1:29" s="97" customFormat="1" ht="15.75" thickBot="1" x14ac:dyDescent="0.3">
      <c r="A434" s="33">
        <v>45166.947662037041</v>
      </c>
      <c r="B434" s="34">
        <v>45166</v>
      </c>
      <c r="C434" s="22" t="s">
        <v>2323</v>
      </c>
      <c r="D434" s="168" t="s">
        <v>4171</v>
      </c>
      <c r="F434" s="35" t="s">
        <v>2473</v>
      </c>
      <c r="G434" s="35"/>
      <c r="H434" s="287">
        <v>4000</v>
      </c>
      <c r="I434" s="35" t="s">
        <v>27</v>
      </c>
      <c r="L434" s="200">
        <v>259</v>
      </c>
      <c r="M434" s="35" t="s">
        <v>252</v>
      </c>
      <c r="N434" s="35" t="s">
        <v>252</v>
      </c>
      <c r="P434" s="35" t="s">
        <v>2262</v>
      </c>
      <c r="Q434" s="35" t="s">
        <v>4792</v>
      </c>
      <c r="R434" s="201">
        <v>15</v>
      </c>
      <c r="S434" s="36">
        <v>2500</v>
      </c>
      <c r="U434" s="36">
        <v>50</v>
      </c>
      <c r="X434" s="23" t="s">
        <v>253</v>
      </c>
      <c r="Y434" s="3" t="str">
        <f>VLOOKUP(X434,'[1]Region&amp;ASM'!B$2:E$22,4,0)</f>
        <v>Kanpur</v>
      </c>
      <c r="Z434" s="3" t="str">
        <f>VLOOKUP(X434,'[1]Region&amp;ASM'!$B$2:$F$22,3,0)</f>
        <v>Rahul Rai</v>
      </c>
      <c r="AA434" s="36">
        <v>50</v>
      </c>
      <c r="AB434" s="35" t="s">
        <v>29</v>
      </c>
      <c r="AC434" s="35" t="s">
        <v>4793</v>
      </c>
    </row>
    <row r="435" spans="1:29" s="97" customFormat="1" ht="15.75" thickBot="1" x14ac:dyDescent="0.3">
      <c r="A435" s="33">
        <v>45166.960057870368</v>
      </c>
      <c r="B435" s="34">
        <v>45166</v>
      </c>
      <c r="C435" s="22" t="s">
        <v>2323</v>
      </c>
      <c r="D435" s="168" t="s">
        <v>4171</v>
      </c>
      <c r="F435" s="35" t="s">
        <v>2318</v>
      </c>
      <c r="G435" s="35"/>
      <c r="H435" s="287">
        <v>800</v>
      </c>
      <c r="I435" s="35" t="s">
        <v>72</v>
      </c>
      <c r="L435" s="200">
        <v>150</v>
      </c>
      <c r="M435" s="35" t="s">
        <v>1903</v>
      </c>
      <c r="N435" s="35" t="s">
        <v>231</v>
      </c>
      <c r="P435" s="35" t="s">
        <v>97</v>
      </c>
      <c r="Q435" s="35" t="s">
        <v>2489</v>
      </c>
      <c r="R435" s="201">
        <v>26</v>
      </c>
      <c r="S435" s="36">
        <v>1500</v>
      </c>
      <c r="U435" s="36">
        <v>38</v>
      </c>
      <c r="X435" s="292" t="s">
        <v>310</v>
      </c>
      <c r="Y435" s="3" t="str">
        <f>VLOOKUP(X435,'[1]Region&amp;ASM'!B$2:E$22,4,0)</f>
        <v>Delhi</v>
      </c>
      <c r="Z435" s="3" t="str">
        <f>VLOOKUP(X435,'[1]Region&amp;ASM'!$B$2:$F$22,3,0)</f>
        <v>Abhishek Srivastava</v>
      </c>
      <c r="AA435" s="36">
        <v>11</v>
      </c>
      <c r="AB435" s="35" t="s">
        <v>36</v>
      </c>
      <c r="AC435" s="35"/>
    </row>
    <row r="436" spans="1:29" s="97" customFormat="1" ht="15.75" thickBot="1" x14ac:dyDescent="0.3">
      <c r="A436" s="33">
        <v>45166.96125</v>
      </c>
      <c r="B436" s="34">
        <v>45166</v>
      </c>
      <c r="C436" s="22" t="s">
        <v>2323</v>
      </c>
      <c r="D436" s="168" t="s">
        <v>4171</v>
      </c>
      <c r="F436" s="35" t="s">
        <v>57</v>
      </c>
      <c r="G436" s="35"/>
      <c r="H436" s="287">
        <v>1000</v>
      </c>
      <c r="I436" s="35" t="s">
        <v>27</v>
      </c>
      <c r="L436" s="200">
        <v>200</v>
      </c>
      <c r="M436" s="35" t="s">
        <v>1903</v>
      </c>
      <c r="N436" s="35" t="s">
        <v>1903</v>
      </c>
      <c r="P436" s="35" t="s">
        <v>167</v>
      </c>
      <c r="Q436" s="35" t="s">
        <v>4794</v>
      </c>
      <c r="R436" s="201">
        <v>40</v>
      </c>
      <c r="S436" s="36">
        <v>2000</v>
      </c>
      <c r="U436" s="36">
        <v>37</v>
      </c>
      <c r="X436" s="292" t="s">
        <v>310</v>
      </c>
      <c r="Y436" s="3" t="str">
        <f>VLOOKUP(X436,'[1]Region&amp;ASM'!B$2:E$22,4,0)</f>
        <v>Delhi</v>
      </c>
      <c r="Z436" s="3" t="str">
        <f>VLOOKUP(X436,'[1]Region&amp;ASM'!$B$2:$F$22,3,0)</f>
        <v>Abhishek Srivastava</v>
      </c>
      <c r="AA436" s="36">
        <v>12</v>
      </c>
      <c r="AB436" s="35" t="s">
        <v>36</v>
      </c>
      <c r="AC436" s="35"/>
    </row>
    <row r="437" spans="1:29" s="97" customFormat="1" ht="15.75" thickBot="1" x14ac:dyDescent="0.3">
      <c r="A437" s="33">
        <v>45166.962129629632</v>
      </c>
      <c r="B437" s="34">
        <v>45166</v>
      </c>
      <c r="C437" s="22" t="s">
        <v>2323</v>
      </c>
      <c r="D437" s="168" t="s">
        <v>4171</v>
      </c>
      <c r="F437" s="35" t="s">
        <v>2318</v>
      </c>
      <c r="G437" s="35"/>
      <c r="H437" s="287">
        <v>700</v>
      </c>
      <c r="I437" s="35" t="s">
        <v>152</v>
      </c>
      <c r="L437" s="200">
        <v>150</v>
      </c>
      <c r="M437" s="35" t="s">
        <v>1903</v>
      </c>
      <c r="N437" s="35" t="s">
        <v>1903</v>
      </c>
      <c r="P437" s="35" t="s">
        <v>103</v>
      </c>
      <c r="Q437" s="35" t="s">
        <v>4795</v>
      </c>
      <c r="R437" s="201">
        <v>26</v>
      </c>
      <c r="S437" s="36">
        <v>1500</v>
      </c>
      <c r="U437" s="36">
        <v>38</v>
      </c>
      <c r="X437" s="292" t="s">
        <v>310</v>
      </c>
      <c r="Y437" s="3" t="str">
        <f>VLOOKUP(X437,'[1]Region&amp;ASM'!B$2:E$22,4,0)</f>
        <v>Delhi</v>
      </c>
      <c r="Z437" s="3" t="str">
        <f>VLOOKUP(X437,'[1]Region&amp;ASM'!$B$2:$F$22,3,0)</f>
        <v>Abhishek Srivastava</v>
      </c>
      <c r="AA437" s="36">
        <v>11</v>
      </c>
      <c r="AB437" s="35" t="s">
        <v>36</v>
      </c>
      <c r="AC437" s="35"/>
    </row>
    <row r="438" spans="1:29" s="97" customFormat="1" ht="15.75" thickBot="1" x14ac:dyDescent="0.3">
      <c r="A438" s="33">
        <v>45167.004594907405</v>
      </c>
      <c r="B438" s="34">
        <v>45166</v>
      </c>
      <c r="C438" s="22" t="s">
        <v>2323</v>
      </c>
      <c r="D438" s="168" t="s">
        <v>4171</v>
      </c>
      <c r="F438" s="35" t="s">
        <v>274</v>
      </c>
      <c r="G438" s="36">
        <v>8505803872</v>
      </c>
      <c r="H438" s="287">
        <v>550</v>
      </c>
      <c r="I438" s="35" t="s">
        <v>3942</v>
      </c>
      <c r="L438" s="200">
        <v>150</v>
      </c>
      <c r="M438" s="35" t="s">
        <v>2010</v>
      </c>
      <c r="N438" s="35" t="s">
        <v>2010</v>
      </c>
      <c r="P438" s="35" t="s">
        <v>3943</v>
      </c>
      <c r="Q438" s="35" t="s">
        <v>3948</v>
      </c>
      <c r="R438" s="201">
        <v>45</v>
      </c>
      <c r="S438" s="36">
        <v>1500</v>
      </c>
      <c r="U438" s="36">
        <v>75</v>
      </c>
      <c r="X438" s="4" t="s">
        <v>1846</v>
      </c>
      <c r="Y438" s="3" t="str">
        <f>VLOOKUP(X438,'[1]Region&amp;ASM'!B$2:E$22,4,0)</f>
        <v>Ghaziabad</v>
      </c>
      <c r="Z438" s="3" t="str">
        <f>VLOOKUP(X438,'[1]Region&amp;ASM'!$B$2:$F$22,3,0)</f>
        <v>Abhishek Srivastava</v>
      </c>
      <c r="AA438" s="36">
        <v>46</v>
      </c>
      <c r="AB438" s="35" t="s">
        <v>29</v>
      </c>
      <c r="AC438" s="35" t="s">
        <v>2116</v>
      </c>
    </row>
    <row r="439" spans="1:29" s="97" customFormat="1" ht="15.75" thickBot="1" x14ac:dyDescent="0.3">
      <c r="A439" s="33">
        <v>45167.007118055553</v>
      </c>
      <c r="B439" s="34">
        <v>45166</v>
      </c>
      <c r="C439" s="22" t="s">
        <v>2323</v>
      </c>
      <c r="D439" s="168" t="s">
        <v>4171</v>
      </c>
      <c r="F439" s="35" t="s">
        <v>4796</v>
      </c>
      <c r="G439" s="36">
        <v>9875645162</v>
      </c>
      <c r="H439" s="287">
        <v>120</v>
      </c>
      <c r="I439" s="35" t="s">
        <v>4797</v>
      </c>
      <c r="L439" s="200">
        <v>50</v>
      </c>
      <c r="M439" s="35" t="s">
        <v>3977</v>
      </c>
      <c r="N439" s="35" t="s">
        <v>3977</v>
      </c>
      <c r="P439" s="35" t="s">
        <v>4798</v>
      </c>
      <c r="Q439" s="35" t="s">
        <v>4799</v>
      </c>
      <c r="R439" s="201">
        <v>10</v>
      </c>
      <c r="S439" s="36">
        <v>500</v>
      </c>
      <c r="U439" s="36">
        <v>160</v>
      </c>
      <c r="X439" s="4" t="s">
        <v>1846</v>
      </c>
      <c r="Y439" s="3" t="str">
        <f>VLOOKUP(X439,'[1]Region&amp;ASM'!B$2:E$22,4,0)</f>
        <v>Ghaziabad</v>
      </c>
      <c r="Z439" s="3" t="str">
        <f>VLOOKUP(X439,'[1]Region&amp;ASM'!$B$2:$F$22,3,0)</f>
        <v>Abhishek Srivastava</v>
      </c>
      <c r="AA439" s="36">
        <v>46</v>
      </c>
      <c r="AB439" s="35" t="s">
        <v>29</v>
      </c>
      <c r="AC439" s="35"/>
    </row>
    <row r="440" spans="1:29" s="97" customFormat="1" ht="15.75" thickBot="1" x14ac:dyDescent="0.3">
      <c r="A440" s="33">
        <v>45167.009548611109</v>
      </c>
      <c r="B440" s="34">
        <v>45166</v>
      </c>
      <c r="C440" s="22" t="s">
        <v>2323</v>
      </c>
      <c r="D440" s="168" t="s">
        <v>4171</v>
      </c>
      <c r="F440" s="35" t="s">
        <v>4800</v>
      </c>
      <c r="G440" s="36">
        <v>9878456776</v>
      </c>
      <c r="H440" s="287">
        <v>550</v>
      </c>
      <c r="I440" s="35" t="s">
        <v>4801</v>
      </c>
      <c r="L440" s="200">
        <v>120</v>
      </c>
      <c r="M440" s="35" t="s">
        <v>3977</v>
      </c>
      <c r="N440" s="35" t="s">
        <v>4804</v>
      </c>
      <c r="P440" s="35" t="s">
        <v>4802</v>
      </c>
      <c r="Q440" s="35" t="s">
        <v>4803</v>
      </c>
      <c r="R440" s="201">
        <v>60</v>
      </c>
      <c r="S440" s="36">
        <v>1200</v>
      </c>
      <c r="U440" s="36">
        <v>166</v>
      </c>
      <c r="X440" s="4" t="s">
        <v>1846</v>
      </c>
      <c r="Y440" s="3" t="str">
        <f>VLOOKUP(X440,'[1]Region&amp;ASM'!B$2:E$22,4,0)</f>
        <v>Ghaziabad</v>
      </c>
      <c r="Z440" s="3" t="str">
        <f>VLOOKUP(X440,'[1]Region&amp;ASM'!$B$2:$F$22,3,0)</f>
        <v>Abhishek Srivastava</v>
      </c>
      <c r="AA440" s="36">
        <v>46</v>
      </c>
      <c r="AB440" s="35" t="s">
        <v>29</v>
      </c>
      <c r="AC440" s="35"/>
    </row>
    <row r="441" spans="1:29" s="97" customFormat="1" ht="15.75" thickBot="1" x14ac:dyDescent="0.3">
      <c r="A441" s="33">
        <v>45167.010324074072</v>
      </c>
      <c r="B441" s="34">
        <v>45166</v>
      </c>
      <c r="C441" s="22" t="s">
        <v>2323</v>
      </c>
      <c r="D441" s="168" t="s">
        <v>4171</v>
      </c>
      <c r="F441" s="35" t="s">
        <v>4800</v>
      </c>
      <c r="G441" s="36">
        <v>9878784560</v>
      </c>
      <c r="H441" s="287">
        <v>300</v>
      </c>
      <c r="I441" s="35" t="s">
        <v>4805</v>
      </c>
      <c r="L441" s="200">
        <v>45</v>
      </c>
      <c r="M441" s="35" t="s">
        <v>3977</v>
      </c>
      <c r="N441" s="35" t="s">
        <v>3977</v>
      </c>
      <c r="P441" s="35" t="s">
        <v>4806</v>
      </c>
      <c r="Q441" s="35" t="s">
        <v>3975</v>
      </c>
      <c r="R441" s="201">
        <v>34</v>
      </c>
      <c r="S441" s="36">
        <v>450</v>
      </c>
      <c r="U441" s="36">
        <v>166</v>
      </c>
      <c r="X441" s="4" t="s">
        <v>1846</v>
      </c>
      <c r="Y441" s="3" t="str">
        <f>VLOOKUP(X441,'[1]Region&amp;ASM'!B$2:E$22,4,0)</f>
        <v>Ghaziabad</v>
      </c>
      <c r="Z441" s="3" t="str">
        <f>VLOOKUP(X441,'[1]Region&amp;ASM'!$B$2:$F$22,3,0)</f>
        <v>Abhishek Srivastava</v>
      </c>
      <c r="AA441" s="36">
        <v>46</v>
      </c>
      <c r="AB441" s="35" t="s">
        <v>29</v>
      </c>
      <c r="AC441" s="35"/>
    </row>
    <row r="442" spans="1:29" s="97" customFormat="1" ht="15.75" thickBot="1" x14ac:dyDescent="0.3">
      <c r="A442" s="33">
        <v>45167.011192129627</v>
      </c>
      <c r="B442" s="34">
        <v>45166</v>
      </c>
      <c r="C442" s="22" t="s">
        <v>2323</v>
      </c>
      <c r="D442" s="168" t="s">
        <v>4171</v>
      </c>
      <c r="F442" s="35" t="s">
        <v>4800</v>
      </c>
      <c r="G442" s="36">
        <v>8785745610</v>
      </c>
      <c r="H442" s="287">
        <v>400</v>
      </c>
      <c r="I442" s="35" t="s">
        <v>4805</v>
      </c>
      <c r="L442" s="200">
        <v>80</v>
      </c>
      <c r="M442" s="35" t="s">
        <v>3977</v>
      </c>
      <c r="N442" s="35" t="s">
        <v>3977</v>
      </c>
      <c r="P442" s="35" t="s">
        <v>4807</v>
      </c>
      <c r="Q442" s="35" t="s">
        <v>4808</v>
      </c>
      <c r="R442" s="201">
        <v>34</v>
      </c>
      <c r="S442" s="36">
        <v>800</v>
      </c>
      <c r="U442" s="36">
        <v>166</v>
      </c>
      <c r="X442" s="4" t="s">
        <v>1846</v>
      </c>
      <c r="Y442" s="3" t="str">
        <f>VLOOKUP(X442,'[1]Region&amp;ASM'!B$2:E$22,4,0)</f>
        <v>Ghaziabad</v>
      </c>
      <c r="Z442" s="3" t="str">
        <f>VLOOKUP(X442,'[1]Region&amp;ASM'!$B$2:$F$22,3,0)</f>
        <v>Abhishek Srivastava</v>
      </c>
      <c r="AA442" s="36">
        <v>46</v>
      </c>
      <c r="AB442" s="35" t="s">
        <v>29</v>
      </c>
      <c r="AC442" s="35"/>
    </row>
    <row r="443" spans="1:29" s="97" customFormat="1" ht="15.75" thickBot="1" x14ac:dyDescent="0.3">
      <c r="A443" s="33">
        <v>45167.012164351851</v>
      </c>
      <c r="B443" s="34">
        <v>45166</v>
      </c>
      <c r="C443" s="22" t="s">
        <v>2323</v>
      </c>
      <c r="D443" s="168" t="s">
        <v>4171</v>
      </c>
      <c r="F443" s="35" t="s">
        <v>4809</v>
      </c>
      <c r="G443" s="36">
        <v>8790956719</v>
      </c>
      <c r="H443" s="287">
        <v>550</v>
      </c>
      <c r="I443" s="35" t="s">
        <v>4805</v>
      </c>
      <c r="L443" s="200">
        <v>120</v>
      </c>
      <c r="M443" s="35" t="s">
        <v>1834</v>
      </c>
      <c r="N443" s="35" t="s">
        <v>3977</v>
      </c>
      <c r="P443" s="35" t="s">
        <v>3976</v>
      </c>
      <c r="Q443" s="35" t="s">
        <v>4810</v>
      </c>
      <c r="R443" s="201">
        <v>50</v>
      </c>
      <c r="S443" s="36">
        <v>1200</v>
      </c>
      <c r="U443" s="36">
        <v>167</v>
      </c>
      <c r="X443" s="4" t="s">
        <v>1846</v>
      </c>
      <c r="Y443" s="3" t="str">
        <f>VLOOKUP(X443,'[1]Region&amp;ASM'!B$2:E$22,4,0)</f>
        <v>Ghaziabad</v>
      </c>
      <c r="Z443" s="3" t="str">
        <f>VLOOKUP(X443,'[1]Region&amp;ASM'!$B$2:$F$22,3,0)</f>
        <v>Abhishek Srivastava</v>
      </c>
      <c r="AA443" s="36">
        <v>46</v>
      </c>
      <c r="AB443" s="35" t="s">
        <v>29</v>
      </c>
      <c r="AC443" s="35"/>
    </row>
    <row r="444" spans="1:29" s="97" customFormat="1" ht="15.75" thickBot="1" x14ac:dyDescent="0.3">
      <c r="A444" s="33">
        <v>45167.012974537036</v>
      </c>
      <c r="B444" s="34">
        <v>45166</v>
      </c>
      <c r="C444" s="22" t="s">
        <v>2323</v>
      </c>
      <c r="D444" s="168" t="s">
        <v>4171</v>
      </c>
      <c r="F444" s="35" t="s">
        <v>4811</v>
      </c>
      <c r="G444" s="36">
        <v>8505803872</v>
      </c>
      <c r="H444" s="287">
        <v>250</v>
      </c>
      <c r="I444" s="35" t="s">
        <v>4797</v>
      </c>
      <c r="L444" s="200">
        <v>50</v>
      </c>
      <c r="M444" s="35" t="s">
        <v>3977</v>
      </c>
      <c r="N444" s="35" t="s">
        <v>3977</v>
      </c>
      <c r="P444" s="35" t="s">
        <v>3975</v>
      </c>
      <c r="Q444" s="35" t="s">
        <v>4807</v>
      </c>
      <c r="R444" s="201">
        <v>22</v>
      </c>
      <c r="S444" s="36">
        <v>500</v>
      </c>
      <c r="U444" s="36">
        <v>75</v>
      </c>
      <c r="X444" s="4" t="s">
        <v>1846</v>
      </c>
      <c r="Y444" s="3" t="str">
        <f>VLOOKUP(X444,'[1]Region&amp;ASM'!B$2:E$22,4,0)</f>
        <v>Ghaziabad</v>
      </c>
      <c r="Z444" s="3" t="str">
        <f>VLOOKUP(X444,'[1]Region&amp;ASM'!$B$2:$F$22,3,0)</f>
        <v>Abhishek Srivastava</v>
      </c>
      <c r="AA444" s="36">
        <v>46</v>
      </c>
      <c r="AB444" s="35" t="s">
        <v>29</v>
      </c>
      <c r="AC444" s="35"/>
    </row>
    <row r="445" spans="1:29" s="97" customFormat="1" ht="15.75" thickBot="1" x14ac:dyDescent="0.3">
      <c r="A445" s="33">
        <v>45167.014039351852</v>
      </c>
      <c r="B445" s="34">
        <v>45166</v>
      </c>
      <c r="C445" s="22" t="s">
        <v>2323</v>
      </c>
      <c r="D445" s="168" t="s">
        <v>4171</v>
      </c>
      <c r="F445" s="35" t="s">
        <v>4800</v>
      </c>
      <c r="G445" s="36">
        <v>9878745610</v>
      </c>
      <c r="H445" s="287">
        <v>550</v>
      </c>
      <c r="I445" s="35" t="s">
        <v>4812</v>
      </c>
      <c r="L445" s="200">
        <v>150</v>
      </c>
      <c r="M445" s="35" t="s">
        <v>4804</v>
      </c>
      <c r="N445" s="35" t="s">
        <v>3977</v>
      </c>
      <c r="P445" s="35" t="s">
        <v>4813</v>
      </c>
      <c r="Q445" s="35" t="s">
        <v>4810</v>
      </c>
      <c r="R445" s="201">
        <v>55</v>
      </c>
      <c r="S445" s="36">
        <v>1500</v>
      </c>
      <c r="U445" s="36">
        <v>166</v>
      </c>
      <c r="X445" s="4" t="s">
        <v>1846</v>
      </c>
      <c r="Y445" s="3" t="str">
        <f>VLOOKUP(X445,'[1]Region&amp;ASM'!B$2:E$22,4,0)</f>
        <v>Ghaziabad</v>
      </c>
      <c r="Z445" s="3" t="str">
        <f>VLOOKUP(X445,'[1]Region&amp;ASM'!$B$2:$F$22,3,0)</f>
        <v>Abhishek Srivastava</v>
      </c>
      <c r="AA445" s="36">
        <v>46</v>
      </c>
      <c r="AB445" s="35" t="s">
        <v>29</v>
      </c>
      <c r="AC445" s="35"/>
    </row>
    <row r="446" spans="1:29" s="97" customFormat="1" ht="15.75" thickBot="1" x14ac:dyDescent="0.3">
      <c r="A446" s="33">
        <v>45167.014733796299</v>
      </c>
      <c r="B446" s="34">
        <v>45166</v>
      </c>
      <c r="C446" s="22" t="s">
        <v>2323</v>
      </c>
      <c r="D446" s="168" t="s">
        <v>4171</v>
      </c>
      <c r="F446" s="35" t="s">
        <v>4809</v>
      </c>
      <c r="G446" s="36">
        <v>8758745610</v>
      </c>
      <c r="H446" s="287">
        <v>550</v>
      </c>
      <c r="I446" s="35" t="s">
        <v>4814</v>
      </c>
      <c r="L446" s="200">
        <v>100</v>
      </c>
      <c r="M446" s="35" t="s">
        <v>3977</v>
      </c>
      <c r="N446" s="35" t="s">
        <v>3977</v>
      </c>
      <c r="P446" s="35" t="s">
        <v>4806</v>
      </c>
      <c r="Q446" s="35" t="s">
        <v>4807</v>
      </c>
      <c r="R446" s="201">
        <v>34</v>
      </c>
      <c r="S446" s="36">
        <v>1000</v>
      </c>
      <c r="U446" s="36">
        <v>167</v>
      </c>
      <c r="X446" s="4" t="s">
        <v>1846</v>
      </c>
      <c r="Y446" s="3" t="str">
        <f>VLOOKUP(X446,'[1]Region&amp;ASM'!B$2:E$22,4,0)</f>
        <v>Ghaziabad</v>
      </c>
      <c r="Z446" s="3" t="str">
        <f>VLOOKUP(X446,'[1]Region&amp;ASM'!$B$2:$F$22,3,0)</f>
        <v>Abhishek Srivastava</v>
      </c>
      <c r="AA446" s="36">
        <v>46</v>
      </c>
      <c r="AB446" s="35" t="s">
        <v>29</v>
      </c>
      <c r="AC446" s="35"/>
    </row>
    <row r="447" spans="1:29" s="97" customFormat="1" ht="15.75" thickBot="1" x14ac:dyDescent="0.3">
      <c r="A447" s="33">
        <v>45167.016030092593</v>
      </c>
      <c r="B447" s="34">
        <v>45166</v>
      </c>
      <c r="C447" s="22" t="s">
        <v>2323</v>
      </c>
      <c r="D447" s="168" t="s">
        <v>4171</v>
      </c>
      <c r="F447" s="35" t="s">
        <v>4809</v>
      </c>
      <c r="G447" s="36">
        <v>8798373410</v>
      </c>
      <c r="H447" s="287">
        <v>500</v>
      </c>
      <c r="I447" s="35" t="s">
        <v>4815</v>
      </c>
      <c r="L447" s="200">
        <v>220</v>
      </c>
      <c r="M447" s="35" t="s">
        <v>1834</v>
      </c>
      <c r="N447" s="35" t="s">
        <v>1834</v>
      </c>
      <c r="P447" s="35" t="s">
        <v>3976</v>
      </c>
      <c r="Q447" s="35" t="s">
        <v>4816</v>
      </c>
      <c r="R447" s="201">
        <v>77</v>
      </c>
      <c r="S447" s="36">
        <v>2200</v>
      </c>
      <c r="U447" s="36">
        <v>167</v>
      </c>
      <c r="X447" s="4" t="s">
        <v>1846</v>
      </c>
      <c r="Y447" s="3" t="str">
        <f>VLOOKUP(X447,'[1]Region&amp;ASM'!B$2:E$22,4,0)</f>
        <v>Ghaziabad</v>
      </c>
      <c r="Z447" s="3" t="str">
        <f>VLOOKUP(X447,'[1]Region&amp;ASM'!$B$2:$F$22,3,0)</f>
        <v>Abhishek Srivastava</v>
      </c>
      <c r="AA447" s="36">
        <v>46</v>
      </c>
      <c r="AB447" s="35" t="s">
        <v>29</v>
      </c>
      <c r="AC447" s="35"/>
    </row>
    <row r="448" spans="1:29" s="97" customFormat="1" ht="15.75" thickBot="1" x14ac:dyDescent="0.3">
      <c r="A448" s="33">
        <v>45167.380046296297</v>
      </c>
      <c r="B448" s="34">
        <v>45166</v>
      </c>
      <c r="C448" s="22" t="s">
        <v>2323</v>
      </c>
      <c r="D448" s="168" t="s">
        <v>4171</v>
      </c>
      <c r="F448" s="35" t="s">
        <v>277</v>
      </c>
      <c r="G448" s="36">
        <v>9319409316</v>
      </c>
      <c r="H448" s="287">
        <v>400</v>
      </c>
      <c r="I448" s="35" t="s">
        <v>2304</v>
      </c>
      <c r="L448" s="200">
        <v>700</v>
      </c>
      <c r="M448" s="35" t="s">
        <v>140</v>
      </c>
      <c r="N448" s="35" t="s">
        <v>1834</v>
      </c>
      <c r="P448" s="35" t="s">
        <v>45</v>
      </c>
      <c r="Q448" s="35" t="s">
        <v>4817</v>
      </c>
      <c r="R448" s="201">
        <v>211</v>
      </c>
      <c r="S448" s="36">
        <v>7500</v>
      </c>
      <c r="U448" s="36">
        <v>18</v>
      </c>
      <c r="X448" s="35" t="s">
        <v>50</v>
      </c>
      <c r="Y448" s="3" t="str">
        <f>VLOOKUP(X448,'[1]Region&amp;ASM'!B$2:E$22,4,0)</f>
        <v>Gurgaon</v>
      </c>
      <c r="Z448" s="3" t="str">
        <f>VLOOKUP(X448,'[1]Region&amp;ASM'!$B$2:$F$22,3,0)</f>
        <v>Abhishek Srivastava</v>
      </c>
      <c r="AA448" s="36">
        <v>30</v>
      </c>
      <c r="AB448" s="35" t="s">
        <v>36</v>
      </c>
      <c r="AC448" s="35"/>
    </row>
    <row r="449" spans="1:29" s="97" customFormat="1" ht="15.75" thickBot="1" x14ac:dyDescent="0.3">
      <c r="A449" s="29">
        <v>45167.453831018516</v>
      </c>
      <c r="B449" s="34">
        <v>45166</v>
      </c>
      <c r="C449" s="22" t="s">
        <v>2323</v>
      </c>
      <c r="D449" s="168" t="s">
        <v>4171</v>
      </c>
      <c r="F449" s="4" t="s">
        <v>1417</v>
      </c>
      <c r="G449" s="31">
        <v>7428784555</v>
      </c>
      <c r="H449" s="266">
        <v>1000</v>
      </c>
      <c r="I449" s="32" t="s">
        <v>2563</v>
      </c>
      <c r="L449" s="209">
        <v>1200</v>
      </c>
      <c r="M449" s="32" t="s">
        <v>231</v>
      </c>
      <c r="N449" s="32" t="s">
        <v>1993</v>
      </c>
      <c r="P449" s="32" t="s">
        <v>4818</v>
      </c>
      <c r="Q449" s="32" t="s">
        <v>4573</v>
      </c>
      <c r="R449" s="208">
        <v>120</v>
      </c>
      <c r="S449" s="31">
        <v>9500</v>
      </c>
      <c r="U449" s="31">
        <v>87</v>
      </c>
      <c r="X449" s="32" t="s">
        <v>2018</v>
      </c>
      <c r="Y449" s="3" t="str">
        <f>VLOOKUP(X449,'[1]Region&amp;ASM'!B$2:E$22,4,0)</f>
        <v>NCR</v>
      </c>
      <c r="Z449" s="3" t="str">
        <f>VLOOKUP(X449,'[1]Region&amp;ASM'!$B$2:$F$22,3,0)</f>
        <v>Abhishek Srivastava</v>
      </c>
      <c r="AA449" s="31">
        <v>42</v>
      </c>
      <c r="AB449" s="32" t="s">
        <v>36</v>
      </c>
      <c r="AC449" s="32"/>
    </row>
    <row r="450" spans="1:29" s="97" customFormat="1" ht="15.75" thickBot="1" x14ac:dyDescent="0.3">
      <c r="A450" s="33">
        <v>45167.481770833336</v>
      </c>
      <c r="B450" s="34">
        <v>45166</v>
      </c>
      <c r="C450" s="22" t="s">
        <v>2323</v>
      </c>
      <c r="D450" s="168" t="s">
        <v>4171</v>
      </c>
      <c r="F450" s="35" t="s">
        <v>2944</v>
      </c>
      <c r="G450" s="36">
        <v>8840283211</v>
      </c>
      <c r="H450" s="287">
        <v>90</v>
      </c>
      <c r="I450" s="35" t="s">
        <v>4886</v>
      </c>
      <c r="L450" s="200">
        <v>100</v>
      </c>
      <c r="M450" s="35" t="s">
        <v>252</v>
      </c>
      <c r="N450" s="35" t="s">
        <v>252</v>
      </c>
      <c r="P450" s="35" t="s">
        <v>4887</v>
      </c>
      <c r="Q450" s="35" t="s">
        <v>4888</v>
      </c>
      <c r="R450" s="201">
        <v>12</v>
      </c>
      <c r="S450" s="36">
        <v>1000</v>
      </c>
      <c r="U450" s="36">
        <v>146</v>
      </c>
      <c r="X450" s="35" t="s">
        <v>2837</v>
      </c>
      <c r="Y450" s="3" t="s">
        <v>252</v>
      </c>
      <c r="Z450" s="3" t="s">
        <v>253</v>
      </c>
      <c r="AA450" s="36">
        <v>0</v>
      </c>
      <c r="AB450" s="35" t="s">
        <v>36</v>
      </c>
    </row>
    <row r="451" spans="1:29" s="97" customFormat="1" ht="15.75" thickBot="1" x14ac:dyDescent="0.3">
      <c r="A451" s="29">
        <v>45167.877372685187</v>
      </c>
      <c r="B451" s="34">
        <v>45167</v>
      </c>
      <c r="C451" s="22" t="s">
        <v>2323</v>
      </c>
      <c r="D451" s="168" t="s">
        <v>4171</v>
      </c>
      <c r="F451" s="32" t="s">
        <v>3342</v>
      </c>
      <c r="G451" s="31">
        <v>7210710777</v>
      </c>
      <c r="H451" s="266">
        <v>850</v>
      </c>
      <c r="I451" s="32" t="s">
        <v>4568</v>
      </c>
      <c r="L451" s="209">
        <v>250</v>
      </c>
      <c r="M451" s="32" t="s">
        <v>122</v>
      </c>
      <c r="N451" s="32" t="s">
        <v>140</v>
      </c>
      <c r="P451" s="32" t="s">
        <v>122</v>
      </c>
      <c r="Q451" s="32" t="s">
        <v>140</v>
      </c>
      <c r="R451" s="231">
        <v>40</v>
      </c>
      <c r="S451" s="31">
        <v>2500</v>
      </c>
      <c r="U451" s="31">
        <v>158</v>
      </c>
      <c r="X451" s="32" t="s">
        <v>3333</v>
      </c>
      <c r="Y451" s="3" t="e">
        <f>VLOOKUP(X451,'[1]Region&amp;ASM'!B$2:E$22,4,0)</f>
        <v>#N/A</v>
      </c>
      <c r="Z451" s="3" t="e">
        <f>VLOOKUP(X451,'[1]Region&amp;ASM'!$B$2:$F$22,3,0)</f>
        <v>#N/A</v>
      </c>
      <c r="AA451" s="31">
        <v>329</v>
      </c>
      <c r="AB451" s="32" t="s">
        <v>36</v>
      </c>
      <c r="AC451" s="32"/>
    </row>
    <row r="452" spans="1:29" s="97" customFormat="1" ht="15.75" thickBot="1" x14ac:dyDescent="0.3">
      <c r="A452" s="29">
        <v>45167.897731481484</v>
      </c>
      <c r="B452" s="34">
        <v>45167</v>
      </c>
      <c r="C452" s="22" t="s">
        <v>2323</v>
      </c>
      <c r="D452" s="168" t="s">
        <v>4171</v>
      </c>
      <c r="F452" s="32" t="s">
        <v>2473</v>
      </c>
      <c r="G452" s="32"/>
      <c r="H452" s="265">
        <v>100</v>
      </c>
      <c r="I452" s="32" t="s">
        <v>27</v>
      </c>
      <c r="L452" s="209">
        <v>70</v>
      </c>
      <c r="M452" s="32" t="s">
        <v>252</v>
      </c>
      <c r="N452" s="32" t="s">
        <v>252</v>
      </c>
      <c r="P452" s="32" t="s">
        <v>2262</v>
      </c>
      <c r="Q452" s="32" t="s">
        <v>3761</v>
      </c>
      <c r="R452" s="208">
        <v>10</v>
      </c>
      <c r="S452" s="31">
        <v>700</v>
      </c>
      <c r="U452" s="31">
        <v>50</v>
      </c>
      <c r="X452" s="23" t="s">
        <v>253</v>
      </c>
      <c r="Y452" s="3" t="str">
        <f>VLOOKUP(X452,'[1]Region&amp;ASM'!B$2:E$22,4,0)</f>
        <v>Kanpur</v>
      </c>
      <c r="Z452" s="3" t="str">
        <f>VLOOKUP(X452,'[1]Region&amp;ASM'!$B$2:$F$22,3,0)</f>
        <v>Rahul Rai</v>
      </c>
      <c r="AA452" s="31">
        <v>26</v>
      </c>
      <c r="AB452" s="32" t="s">
        <v>36</v>
      </c>
      <c r="AC452" s="32"/>
    </row>
    <row r="453" spans="1:29" s="97" customFormat="1" ht="27" thickBot="1" x14ac:dyDescent="0.3">
      <c r="A453" s="29">
        <v>45167.905312499999</v>
      </c>
      <c r="B453" s="34">
        <v>45167</v>
      </c>
      <c r="C453" s="22" t="s">
        <v>2323</v>
      </c>
      <c r="D453" s="168" t="s">
        <v>4171</v>
      </c>
      <c r="F453" s="32" t="s">
        <v>4891</v>
      </c>
      <c r="G453" s="32"/>
      <c r="H453" s="265">
        <v>300</v>
      </c>
      <c r="I453" s="32" t="s">
        <v>2282</v>
      </c>
      <c r="L453" s="209">
        <v>70</v>
      </c>
      <c r="M453" s="32" t="s">
        <v>252</v>
      </c>
      <c r="N453" s="32" t="s">
        <v>252</v>
      </c>
      <c r="P453" s="32" t="s">
        <v>2262</v>
      </c>
      <c r="Q453" s="32" t="s">
        <v>4892</v>
      </c>
      <c r="R453" s="208">
        <v>5</v>
      </c>
      <c r="S453" s="31">
        <v>700</v>
      </c>
      <c r="U453" s="31">
        <v>120</v>
      </c>
      <c r="X453" s="23" t="s">
        <v>253</v>
      </c>
      <c r="Y453" s="3" t="str">
        <f>VLOOKUP(X453,'[1]Region&amp;ASM'!B$2:E$22,4,0)</f>
        <v>Kanpur</v>
      </c>
      <c r="Z453" s="3" t="str">
        <f>VLOOKUP(X453,'[1]Region&amp;ASM'!$B$2:$F$22,3,0)</f>
        <v>Rahul Rai</v>
      </c>
      <c r="AA453" s="31">
        <v>31</v>
      </c>
      <c r="AB453" s="32" t="s">
        <v>29</v>
      </c>
      <c r="AC453" s="32" t="s">
        <v>4893</v>
      </c>
    </row>
    <row r="454" spans="1:29" s="97" customFormat="1" ht="15.75" thickBot="1" x14ac:dyDescent="0.3">
      <c r="A454" s="29">
        <v>45167.941828703704</v>
      </c>
      <c r="B454" s="34">
        <v>45167</v>
      </c>
      <c r="C454" s="22" t="s">
        <v>2323</v>
      </c>
      <c r="D454" s="168" t="s">
        <v>4171</v>
      </c>
      <c r="F454" s="32" t="s">
        <v>3354</v>
      </c>
      <c r="G454" s="31">
        <v>9878912309</v>
      </c>
      <c r="H454" s="265">
        <v>550</v>
      </c>
      <c r="I454" s="32" t="s">
        <v>4894</v>
      </c>
      <c r="L454" s="209">
        <v>200</v>
      </c>
      <c r="M454" s="32" t="s">
        <v>1903</v>
      </c>
      <c r="N454" s="32" t="s">
        <v>231</v>
      </c>
      <c r="P454" s="32" t="s">
        <v>2175</v>
      </c>
      <c r="Q454" s="32" t="s">
        <v>3115</v>
      </c>
      <c r="R454" s="208">
        <v>55</v>
      </c>
      <c r="S454" s="31">
        <v>2000</v>
      </c>
      <c r="U454" s="31">
        <v>166</v>
      </c>
      <c r="X454" s="4" t="s">
        <v>1846</v>
      </c>
      <c r="Y454" s="3" t="str">
        <f>VLOOKUP(X454,'[1]Region&amp;ASM'!B$2:E$22,4,0)</f>
        <v>Ghaziabad</v>
      </c>
      <c r="Z454" s="3" t="str">
        <f>VLOOKUP(X454,'[1]Region&amp;ASM'!$B$2:$F$22,3,0)</f>
        <v>Abhishek Srivastava</v>
      </c>
      <c r="AA454" s="31">
        <v>46</v>
      </c>
      <c r="AB454" s="32" t="s">
        <v>29</v>
      </c>
      <c r="AC454" s="32"/>
    </row>
    <row r="455" spans="1:29" s="97" customFormat="1" ht="15.75" thickBot="1" x14ac:dyDescent="0.3">
      <c r="A455" s="29">
        <v>45168.579687500001</v>
      </c>
      <c r="B455" s="34">
        <v>45167</v>
      </c>
      <c r="C455" s="22" t="s">
        <v>2323</v>
      </c>
      <c r="D455" s="168" t="s">
        <v>4171</v>
      </c>
      <c r="F455" s="4" t="s">
        <v>33</v>
      </c>
      <c r="G455" s="31">
        <v>9999999999</v>
      </c>
      <c r="H455" s="265">
        <v>580</v>
      </c>
      <c r="I455" s="32" t="s">
        <v>4895</v>
      </c>
      <c r="L455" s="209">
        <v>300</v>
      </c>
      <c r="M455" s="32" t="s">
        <v>140</v>
      </c>
      <c r="N455" s="32" t="s">
        <v>1903</v>
      </c>
      <c r="P455" s="32" t="s">
        <v>281</v>
      </c>
      <c r="Q455" s="32" t="s">
        <v>74</v>
      </c>
      <c r="R455" s="208">
        <v>106</v>
      </c>
      <c r="S455" s="31">
        <v>2500</v>
      </c>
      <c r="U455" s="31">
        <v>11</v>
      </c>
      <c r="X455" s="32" t="s">
        <v>50</v>
      </c>
      <c r="Y455" s="3" t="str">
        <f>VLOOKUP(X455,'[1]Region&amp;ASM'!B$2:E$22,4,0)</f>
        <v>Gurgaon</v>
      </c>
      <c r="Z455" s="3" t="str">
        <f>VLOOKUP(X455,'[1]Region&amp;ASM'!$B$2:$F$22,3,0)</f>
        <v>Abhishek Srivastava</v>
      </c>
      <c r="AA455" s="31">
        <v>30</v>
      </c>
      <c r="AB455" s="32" t="s">
        <v>36</v>
      </c>
      <c r="AC455" s="32"/>
    </row>
    <row r="456" spans="1:29" s="97" customFormat="1" ht="15.75" thickBot="1" x14ac:dyDescent="0.3">
      <c r="A456" s="29">
        <v>45168.584803240738</v>
      </c>
      <c r="B456" s="34">
        <v>45167</v>
      </c>
      <c r="C456" s="22" t="s">
        <v>2323</v>
      </c>
      <c r="D456" s="168" t="s">
        <v>4171</v>
      </c>
      <c r="F456" s="32" t="s">
        <v>4216</v>
      </c>
      <c r="G456" s="31">
        <v>9215617027</v>
      </c>
      <c r="H456" s="265">
        <v>500</v>
      </c>
      <c r="I456" s="32" t="s">
        <v>78</v>
      </c>
      <c r="L456" s="209">
        <v>500</v>
      </c>
      <c r="M456" s="32" t="s">
        <v>140</v>
      </c>
      <c r="N456" s="32" t="s">
        <v>1993</v>
      </c>
      <c r="P456" s="32" t="s">
        <v>4896</v>
      </c>
      <c r="Q456" s="32" t="s">
        <v>4897</v>
      </c>
      <c r="R456" s="208">
        <v>65</v>
      </c>
      <c r="S456" s="31">
        <v>4500</v>
      </c>
      <c r="U456" s="31">
        <v>19</v>
      </c>
      <c r="X456" s="32" t="s">
        <v>50</v>
      </c>
      <c r="Y456" s="3" t="str">
        <f>VLOOKUP(X456,'[1]Region&amp;ASM'!B$2:E$22,4,0)</f>
        <v>Gurgaon</v>
      </c>
      <c r="Z456" s="3" t="str">
        <f>VLOOKUP(X456,'[1]Region&amp;ASM'!$B$2:$F$22,3,0)</f>
        <v>Abhishek Srivastava</v>
      </c>
      <c r="AA456" s="31">
        <v>31</v>
      </c>
      <c r="AB456" s="32" t="s">
        <v>36</v>
      </c>
      <c r="AC456" s="32"/>
    </row>
    <row r="457" spans="1:29" s="294" customFormat="1" ht="15.75" thickBot="1" x14ac:dyDescent="0.3">
      <c r="A457" s="29">
        <v>45168.573912037034</v>
      </c>
      <c r="B457" s="30">
        <v>45167</v>
      </c>
      <c r="C457" s="114" t="s">
        <v>2323</v>
      </c>
      <c r="D457" s="114" t="s">
        <v>4171</v>
      </c>
      <c r="E457" s="31">
        <v>38</v>
      </c>
      <c r="F457" s="32" t="s">
        <v>2318</v>
      </c>
      <c r="G457" s="32" t="s">
        <v>2400</v>
      </c>
      <c r="H457" s="265">
        <v>300</v>
      </c>
      <c r="I457" s="32" t="s">
        <v>379</v>
      </c>
      <c r="J457" s="32" t="s">
        <v>72</v>
      </c>
      <c r="K457" s="32" t="s">
        <v>2400</v>
      </c>
      <c r="L457" s="209">
        <v>1300</v>
      </c>
      <c r="M457" s="32"/>
      <c r="N457" s="32"/>
      <c r="O457" s="32" t="s">
        <v>1989</v>
      </c>
      <c r="P457" s="32" t="s">
        <v>245</v>
      </c>
      <c r="Q457" s="32" t="s">
        <v>4937</v>
      </c>
      <c r="R457" s="208">
        <v>36</v>
      </c>
      <c r="S457" s="32" t="s">
        <v>97</v>
      </c>
      <c r="T457" s="32"/>
      <c r="U457" s="32"/>
      <c r="V457" s="32"/>
      <c r="W457" s="128" t="s">
        <v>32</v>
      </c>
      <c r="X457" s="32" t="s">
        <v>310</v>
      </c>
      <c r="Y457" s="3" t="s">
        <v>25</v>
      </c>
      <c r="Z457" s="3" t="str">
        <f>VLOOKUP(X457,'[1]Region&amp;ASM'!$B$2:$D$14,3,0)</f>
        <v>Abhishek Srivastava</v>
      </c>
      <c r="AA457" s="32"/>
      <c r="AB457" s="32"/>
    </row>
    <row r="458" spans="1:29" s="97" customFormat="1" ht="15.75" thickBot="1" x14ac:dyDescent="0.3">
      <c r="A458" s="29">
        <v>45170.414282407408</v>
      </c>
      <c r="B458" s="34">
        <v>45169</v>
      </c>
      <c r="C458" s="22" t="s">
        <v>2323</v>
      </c>
      <c r="D458" s="168" t="s">
        <v>4953</v>
      </c>
      <c r="F458" s="32" t="s">
        <v>575</v>
      </c>
      <c r="G458" s="31">
        <v>8851709860</v>
      </c>
      <c r="H458" s="265">
        <v>500</v>
      </c>
      <c r="I458" s="32" t="s">
        <v>161</v>
      </c>
      <c r="L458" s="209">
        <v>620</v>
      </c>
      <c r="M458" s="32" t="s">
        <v>140</v>
      </c>
      <c r="N458" s="32" t="s">
        <v>1993</v>
      </c>
      <c r="P458" s="32" t="s">
        <v>45</v>
      </c>
      <c r="Q458" s="32" t="s">
        <v>2146</v>
      </c>
      <c r="R458" s="208">
        <v>130</v>
      </c>
      <c r="S458" s="31">
        <v>6500</v>
      </c>
      <c r="U458" s="31">
        <v>16</v>
      </c>
      <c r="X458" s="32" t="s">
        <v>50</v>
      </c>
      <c r="Y458" s="3" t="s">
        <v>25</v>
      </c>
      <c r="Z458" s="3" t="str">
        <f>VLOOKUP(X458,'[1]Region&amp;ASM'!$B$2:$D$14,3,0)</f>
        <v>Abhishek Srivastava</v>
      </c>
      <c r="AA458" s="31">
        <v>30</v>
      </c>
      <c r="AB458" s="32" t="s">
        <v>36</v>
      </c>
    </row>
    <row r="459" spans="1:29" s="295" customFormat="1" ht="15.75" thickBot="1" x14ac:dyDescent="0.3">
      <c r="A459" s="29">
        <v>45169.944305555553</v>
      </c>
      <c r="B459" s="30">
        <v>45169</v>
      </c>
      <c r="C459" s="114" t="s">
        <v>2323</v>
      </c>
      <c r="D459" s="114" t="s">
        <v>4953</v>
      </c>
      <c r="E459" s="31">
        <v>38</v>
      </c>
      <c r="F459" s="32" t="s">
        <v>2318</v>
      </c>
      <c r="G459" s="32" t="s">
        <v>2400</v>
      </c>
      <c r="H459" s="265">
        <v>300</v>
      </c>
      <c r="I459" s="32" t="s">
        <v>379</v>
      </c>
      <c r="J459" s="32" t="s">
        <v>72</v>
      </c>
      <c r="K459" s="32" t="s">
        <v>2267</v>
      </c>
      <c r="L459" s="209">
        <v>900</v>
      </c>
      <c r="M459" s="32"/>
      <c r="N459" s="32"/>
      <c r="O459" s="32" t="s">
        <v>2585</v>
      </c>
      <c r="P459" s="32" t="s">
        <v>103</v>
      </c>
      <c r="Q459" s="32" t="s">
        <v>4960</v>
      </c>
      <c r="R459" s="208">
        <v>30</v>
      </c>
      <c r="S459" s="32" t="s">
        <v>97</v>
      </c>
      <c r="T459" s="32"/>
      <c r="U459" s="32"/>
      <c r="V459" s="32"/>
      <c r="W459" s="128" t="s">
        <v>32</v>
      </c>
      <c r="X459" s="32" t="s">
        <v>310</v>
      </c>
      <c r="Y459" s="3" t="s">
        <v>25</v>
      </c>
      <c r="Z459" s="3" t="str">
        <f>VLOOKUP(X459,'[1]Region&amp;ASM'!$B$2:$D$14,3,0)</f>
        <v>Abhishek Srivastava</v>
      </c>
      <c r="AA459" s="32"/>
      <c r="AB459" s="32"/>
    </row>
    <row r="460" spans="1:29" s="295" customFormat="1" ht="15.75" thickBot="1" x14ac:dyDescent="0.3">
      <c r="A460" s="29">
        <v>45169.945185185185</v>
      </c>
      <c r="B460" s="30">
        <v>45169</v>
      </c>
      <c r="C460" s="114" t="s">
        <v>2323</v>
      </c>
      <c r="D460" s="114" t="s">
        <v>4953</v>
      </c>
      <c r="E460" s="31">
        <v>38</v>
      </c>
      <c r="F460" s="32" t="s">
        <v>2318</v>
      </c>
      <c r="G460" s="32" t="s">
        <v>2400</v>
      </c>
      <c r="H460" s="265">
        <v>300</v>
      </c>
      <c r="I460" s="32" t="s">
        <v>379</v>
      </c>
      <c r="J460" s="32" t="s">
        <v>72</v>
      </c>
      <c r="K460" s="32" t="s">
        <v>2400</v>
      </c>
      <c r="L460" s="209">
        <v>800</v>
      </c>
      <c r="M460" s="32"/>
      <c r="N460" s="32"/>
      <c r="O460" s="32" t="s">
        <v>1989</v>
      </c>
      <c r="P460" s="32" t="s">
        <v>245</v>
      </c>
      <c r="Q460" s="32" t="s">
        <v>260</v>
      </c>
      <c r="R460" s="208">
        <v>21</v>
      </c>
      <c r="S460" s="32" t="s">
        <v>97</v>
      </c>
      <c r="T460" s="32"/>
      <c r="U460" s="32"/>
      <c r="V460" s="32"/>
      <c r="W460" s="128" t="s">
        <v>32</v>
      </c>
      <c r="X460" s="32" t="s">
        <v>310</v>
      </c>
      <c r="Y460" s="3" t="s">
        <v>25</v>
      </c>
      <c r="Z460" s="3" t="str">
        <f>VLOOKUP(X460,'[1]Region&amp;ASM'!$B$2:$D$14,3,0)</f>
        <v>Abhishek Srivastava</v>
      </c>
      <c r="AA460" s="32"/>
      <c r="AB460" s="32"/>
    </row>
    <row r="461" spans="1:29" s="249" customFormat="1" ht="15.75" thickBot="1" x14ac:dyDescent="0.3">
      <c r="A461" s="313">
        <v>45152.45585648148</v>
      </c>
      <c r="B461" s="314">
        <v>45150</v>
      </c>
      <c r="C461" s="114" t="s">
        <v>2323</v>
      </c>
      <c r="D461" s="114" t="s">
        <v>2524</v>
      </c>
      <c r="E461" s="315">
        <v>11</v>
      </c>
      <c r="F461" s="316" t="s">
        <v>5012</v>
      </c>
      <c r="G461" s="315">
        <v>9625446093</v>
      </c>
      <c r="H461" s="288">
        <v>280</v>
      </c>
      <c r="I461" s="316" t="s">
        <v>160</v>
      </c>
      <c r="J461" s="316" t="s">
        <v>4315</v>
      </c>
      <c r="K461" s="315">
        <v>0</v>
      </c>
      <c r="L461" s="200">
        <v>1100</v>
      </c>
      <c r="M461" s="316"/>
      <c r="N461" s="316"/>
      <c r="P461" s="316" t="s">
        <v>295</v>
      </c>
      <c r="Q461" s="316" t="s">
        <v>2491</v>
      </c>
      <c r="R461" s="201">
        <v>28</v>
      </c>
      <c r="S461" s="316" t="s">
        <v>2491</v>
      </c>
      <c r="U461" s="316"/>
      <c r="V461" s="316"/>
      <c r="W461" s="316"/>
      <c r="X461" s="316" t="s">
        <v>1985</v>
      </c>
      <c r="Y461" s="22" t="s">
        <v>25</v>
      </c>
      <c r="Z461" s="22" t="str">
        <f>VLOOKUP(X461,'[1]Region&amp;ASM'!$B$2:$D$14,3,0)</f>
        <v>Abhishek Srivastava</v>
      </c>
    </row>
    <row r="462" spans="1:29" s="299" customFormat="1" ht="15.75" thickBot="1" x14ac:dyDescent="0.3">
      <c r="A462" s="33">
        <v>45170.859375</v>
      </c>
      <c r="B462" s="30">
        <v>45170</v>
      </c>
      <c r="C462" s="114" t="s">
        <v>5008</v>
      </c>
      <c r="D462" s="114" t="s">
        <v>4953</v>
      </c>
      <c r="E462" s="36">
        <v>11</v>
      </c>
      <c r="F462" s="35" t="s">
        <v>5009</v>
      </c>
      <c r="G462" s="35" t="s">
        <v>2400</v>
      </c>
      <c r="H462" s="287">
        <v>500</v>
      </c>
      <c r="I462" s="35" t="s">
        <v>34</v>
      </c>
      <c r="J462" s="35" t="s">
        <v>2132</v>
      </c>
      <c r="K462" s="35" t="s">
        <v>2400</v>
      </c>
      <c r="L462" s="200">
        <v>700</v>
      </c>
      <c r="M462" s="35"/>
      <c r="N462" s="35"/>
      <c r="O462" s="35" t="s">
        <v>1989</v>
      </c>
      <c r="P462" s="35" t="s">
        <v>295</v>
      </c>
      <c r="Q462" s="35" t="s">
        <v>103</v>
      </c>
      <c r="R462" s="201">
        <v>15</v>
      </c>
      <c r="S462" s="35" t="s">
        <v>97</v>
      </c>
      <c r="T462" s="35"/>
      <c r="U462" s="35"/>
      <c r="V462" s="35"/>
      <c r="W462" s="128" t="s">
        <v>32</v>
      </c>
      <c r="X462" s="32" t="s">
        <v>310</v>
      </c>
      <c r="Y462" s="3" t="s">
        <v>25</v>
      </c>
      <c r="Z462" s="3" t="str">
        <f>VLOOKUP(X462,'[1]Region&amp;ASM'!$B$2:$D$14,3,0)</f>
        <v>Abhishek Srivastava</v>
      </c>
      <c r="AA462" s="35"/>
      <c r="AB462" s="35"/>
    </row>
    <row r="463" spans="1:29" s="299" customFormat="1" ht="15.75" thickBot="1" x14ac:dyDescent="0.3">
      <c r="A463" s="33">
        <v>45170.860185185185</v>
      </c>
      <c r="B463" s="30">
        <v>45170</v>
      </c>
      <c r="C463" s="114" t="s">
        <v>5008</v>
      </c>
      <c r="D463" s="114" t="s">
        <v>4953</v>
      </c>
      <c r="E463" s="36">
        <v>38</v>
      </c>
      <c r="F463" s="35" t="s">
        <v>2318</v>
      </c>
      <c r="G463" s="35" t="s">
        <v>2400</v>
      </c>
      <c r="H463" s="287">
        <v>300</v>
      </c>
      <c r="I463" s="35" t="s">
        <v>379</v>
      </c>
      <c r="J463" s="35" t="s">
        <v>72</v>
      </c>
      <c r="K463" s="35" t="s">
        <v>2400</v>
      </c>
      <c r="L463" s="200">
        <v>800</v>
      </c>
      <c r="M463" s="35"/>
      <c r="N463" s="35"/>
      <c r="O463" s="35" t="s">
        <v>1989</v>
      </c>
      <c r="P463" s="35" t="s">
        <v>103</v>
      </c>
      <c r="Q463" s="35" t="s">
        <v>260</v>
      </c>
      <c r="R463" s="201">
        <v>21</v>
      </c>
      <c r="S463" s="35" t="s">
        <v>97</v>
      </c>
      <c r="T463" s="35"/>
      <c r="U463" s="35"/>
      <c r="V463" s="35"/>
      <c r="W463" s="128" t="s">
        <v>32</v>
      </c>
      <c r="X463" s="32" t="s">
        <v>310</v>
      </c>
      <c r="Y463" s="3" t="s">
        <v>25</v>
      </c>
      <c r="Z463" s="3" t="str">
        <f>VLOOKUP(X463,'[1]Region&amp;ASM'!$B$2:$D$14,3,0)</f>
        <v>Abhishek Srivastava</v>
      </c>
      <c r="AA463" s="35"/>
      <c r="AB463" s="35"/>
    </row>
    <row r="464" spans="1:29" ht="15.75" thickBot="1" x14ac:dyDescent="0.3">
      <c r="A464" s="33">
        <v>45171.288321759261</v>
      </c>
      <c r="B464" s="34">
        <v>45170</v>
      </c>
      <c r="C464" s="168" t="s">
        <v>5008</v>
      </c>
      <c r="D464" s="168" t="s">
        <v>4953</v>
      </c>
      <c r="F464" s="35" t="s">
        <v>4216</v>
      </c>
      <c r="G464" s="36">
        <v>9215617027</v>
      </c>
      <c r="H464" s="287">
        <v>1500</v>
      </c>
      <c r="I464" s="35" t="s">
        <v>44</v>
      </c>
      <c r="L464" s="200">
        <v>500</v>
      </c>
      <c r="M464" s="35" t="s">
        <v>140</v>
      </c>
      <c r="N464" s="35" t="s">
        <v>1903</v>
      </c>
      <c r="P464" s="35" t="s">
        <v>45</v>
      </c>
      <c r="Q464" s="35" t="s">
        <v>4817</v>
      </c>
      <c r="R464" s="201">
        <v>156</v>
      </c>
      <c r="S464" s="36">
        <v>5000</v>
      </c>
      <c r="U464" s="36">
        <v>19</v>
      </c>
      <c r="X464" s="35" t="s">
        <v>50</v>
      </c>
      <c r="Y464" s="3" t="str">
        <f>VLOOKUP(X464,'[1]Region&amp;ASM'!B$2:E$22,4,0)</f>
        <v>Gurgaon</v>
      </c>
      <c r="Z464" s="3" t="str">
        <f>VLOOKUP(X464,'[1]Region&amp;ASM'!$B$2:$F$22,3,0)</f>
        <v>Abhishek Srivastava</v>
      </c>
      <c r="AA464" s="36">
        <v>16</v>
      </c>
      <c r="AB464" s="35" t="s">
        <v>36</v>
      </c>
    </row>
    <row r="465" spans="1:28" ht="15.75" thickBot="1" x14ac:dyDescent="0.3">
      <c r="A465" s="33">
        <v>45171.386967592596</v>
      </c>
      <c r="B465" s="34">
        <v>45170</v>
      </c>
      <c r="C465" s="168" t="s">
        <v>5008</v>
      </c>
      <c r="D465" s="168" t="s">
        <v>4953</v>
      </c>
      <c r="F465" s="35" t="s">
        <v>3116</v>
      </c>
      <c r="G465" s="36">
        <v>8505803872</v>
      </c>
      <c r="H465" s="287">
        <v>550</v>
      </c>
      <c r="I465" s="35" t="s">
        <v>2105</v>
      </c>
      <c r="L465" s="200">
        <v>500</v>
      </c>
      <c r="M465" s="35" t="s">
        <v>231</v>
      </c>
      <c r="N465" s="35" t="s">
        <v>1903</v>
      </c>
      <c r="P465" s="35" t="s">
        <v>255</v>
      </c>
      <c r="Q465" s="35" t="s">
        <v>5010</v>
      </c>
      <c r="R465" s="201">
        <v>109</v>
      </c>
      <c r="S465" s="36">
        <v>5000</v>
      </c>
      <c r="U465" s="36">
        <v>75</v>
      </c>
      <c r="X465" s="4" t="s">
        <v>1846</v>
      </c>
      <c r="Y465" s="3" t="str">
        <f>VLOOKUP(X465,'[1]Region&amp;ASM'!B$2:E$22,4,0)</f>
        <v>Ghaziabad</v>
      </c>
      <c r="Z465" s="3" t="str">
        <f>VLOOKUP(X465,'[1]Region&amp;ASM'!$B$2:$F$22,3,0)</f>
        <v>Abhishek Srivastava</v>
      </c>
      <c r="AA465" s="36">
        <v>46</v>
      </c>
      <c r="AB465" s="35" t="s">
        <v>29</v>
      </c>
    </row>
    <row r="466" spans="1:28" ht="15.75" thickBot="1" x14ac:dyDescent="0.3">
      <c r="A466" s="33">
        <v>45171.388449074075</v>
      </c>
      <c r="B466" s="34">
        <v>45170</v>
      </c>
      <c r="C466" s="168" t="s">
        <v>5008</v>
      </c>
      <c r="D466" s="168" t="s">
        <v>4953</v>
      </c>
      <c r="F466" s="35" t="s">
        <v>3116</v>
      </c>
      <c r="G466" s="36">
        <v>8505803872</v>
      </c>
      <c r="H466" s="287">
        <v>330</v>
      </c>
      <c r="I466" s="35" t="s">
        <v>2105</v>
      </c>
      <c r="L466" s="200">
        <v>50</v>
      </c>
      <c r="M466" s="35" t="s">
        <v>5011</v>
      </c>
      <c r="N466" s="35" t="s">
        <v>231</v>
      </c>
      <c r="P466" s="35" t="s">
        <v>231</v>
      </c>
      <c r="Q466" s="35" t="s">
        <v>124</v>
      </c>
      <c r="R466" s="201">
        <v>34</v>
      </c>
      <c r="S466" s="36">
        <v>500</v>
      </c>
      <c r="U466" s="36">
        <v>75</v>
      </c>
      <c r="X466" s="4" t="s">
        <v>1846</v>
      </c>
      <c r="Y466" s="3" t="str">
        <f>VLOOKUP(X466,'[1]Region&amp;ASM'!B$2:E$22,4,0)</f>
        <v>Ghaziabad</v>
      </c>
      <c r="Z466" s="3" t="str">
        <f>VLOOKUP(X466,'[1]Region&amp;ASM'!$B$2:$F$22,3,0)</f>
        <v>Abhishek Srivastava</v>
      </c>
      <c r="AA466" s="36">
        <v>46</v>
      </c>
      <c r="AB466" s="35" t="s">
        <v>29</v>
      </c>
    </row>
    <row r="467" spans="1:28" s="97" customFormat="1" ht="15.75" thickBot="1" x14ac:dyDescent="0.3">
      <c r="A467" s="33">
        <v>45171.771932870368</v>
      </c>
      <c r="B467" s="34">
        <v>45171</v>
      </c>
      <c r="C467" s="168" t="s">
        <v>5008</v>
      </c>
      <c r="D467" s="168" t="s">
        <v>4953</v>
      </c>
      <c r="F467" s="35" t="s">
        <v>5086</v>
      </c>
      <c r="G467" s="35"/>
      <c r="H467" s="287">
        <v>2000</v>
      </c>
      <c r="I467" s="35" t="s">
        <v>5087</v>
      </c>
      <c r="L467" s="200">
        <v>50</v>
      </c>
      <c r="M467" s="35" t="s">
        <v>252</v>
      </c>
      <c r="N467" s="35" t="s">
        <v>252</v>
      </c>
      <c r="P467" s="35" t="s">
        <v>5088</v>
      </c>
      <c r="Q467" s="35" t="s">
        <v>5089</v>
      </c>
      <c r="R467" s="201">
        <v>6</v>
      </c>
      <c r="S467" s="36">
        <v>650</v>
      </c>
      <c r="U467" s="36">
        <v>100</v>
      </c>
      <c r="X467" s="35" t="s">
        <v>253</v>
      </c>
      <c r="Y467" s="3" t="str">
        <f>VLOOKUP(X467,'[1]Region&amp;ASM'!B$2:E$22,4,0)</f>
        <v>Kanpur</v>
      </c>
      <c r="Z467" s="3" t="str">
        <f>VLOOKUP(X467,'[1]Region&amp;ASM'!$B$2:$F$22,3,0)</f>
        <v>Rahul Rai</v>
      </c>
      <c r="AA467" s="36">
        <v>28</v>
      </c>
      <c r="AB467" s="35" t="s">
        <v>36</v>
      </c>
    </row>
    <row r="468" spans="1:28" s="97" customFormat="1" ht="15.75" thickBot="1" x14ac:dyDescent="0.3">
      <c r="A468" s="33">
        <v>45171.773784722223</v>
      </c>
      <c r="B468" s="34">
        <v>45171</v>
      </c>
      <c r="C468" s="168" t="s">
        <v>5008</v>
      </c>
      <c r="D468" s="168" t="s">
        <v>4953</v>
      </c>
      <c r="F468" s="128" t="s">
        <v>2419</v>
      </c>
      <c r="G468" s="35"/>
      <c r="H468" s="287">
        <v>40</v>
      </c>
      <c r="I468" s="35" t="s">
        <v>5090</v>
      </c>
      <c r="L468" s="200">
        <v>50</v>
      </c>
      <c r="M468" s="35" t="s">
        <v>252</v>
      </c>
      <c r="N468" s="35" t="s">
        <v>252</v>
      </c>
      <c r="P468" s="35" t="s">
        <v>5091</v>
      </c>
      <c r="Q468" s="35" t="s">
        <v>5092</v>
      </c>
      <c r="R468" s="201">
        <v>4</v>
      </c>
      <c r="S468" s="36">
        <v>450</v>
      </c>
      <c r="U468" s="36">
        <v>115</v>
      </c>
      <c r="X468" s="35" t="s">
        <v>253</v>
      </c>
      <c r="Y468" s="3" t="str">
        <f>VLOOKUP(X468,'[1]Region&amp;ASM'!B$2:E$22,4,0)</f>
        <v>Kanpur</v>
      </c>
      <c r="Z468" s="3" t="str">
        <f>VLOOKUP(X468,'[1]Region&amp;ASM'!$B$2:$F$22,3,0)</f>
        <v>Rahul Rai</v>
      </c>
      <c r="AA468" s="36">
        <v>85</v>
      </c>
      <c r="AB468" s="35" t="s">
        <v>36</v>
      </c>
    </row>
    <row r="469" spans="1:28" s="97" customFormat="1" ht="15.75" thickBot="1" x14ac:dyDescent="0.3">
      <c r="A469" s="33">
        <v>45171.776493055557</v>
      </c>
      <c r="B469" s="34">
        <v>45171</v>
      </c>
      <c r="C469" s="168" t="s">
        <v>5008</v>
      </c>
      <c r="D469" s="168" t="s">
        <v>4953</v>
      </c>
      <c r="F469" s="35" t="s">
        <v>3687</v>
      </c>
      <c r="G469" s="35"/>
      <c r="H469" s="287">
        <v>1200</v>
      </c>
      <c r="I469" s="35" t="s">
        <v>5093</v>
      </c>
      <c r="L469" s="200">
        <v>70</v>
      </c>
      <c r="M469" s="35" t="s">
        <v>252</v>
      </c>
      <c r="N469" s="35" t="s">
        <v>252</v>
      </c>
      <c r="P469" s="35" t="s">
        <v>5094</v>
      </c>
      <c r="Q469" s="35" t="s">
        <v>5095</v>
      </c>
      <c r="R469" s="201">
        <v>8</v>
      </c>
      <c r="S469" s="36">
        <v>700</v>
      </c>
      <c r="U469" s="36">
        <v>163</v>
      </c>
      <c r="X469" s="35" t="s">
        <v>253</v>
      </c>
      <c r="Y469" s="3" t="str">
        <f>VLOOKUP(X469,'[1]Region&amp;ASM'!B$2:E$22,4,0)</f>
        <v>Kanpur</v>
      </c>
      <c r="Z469" s="3" t="str">
        <f>VLOOKUP(X469,'[1]Region&amp;ASM'!$B$2:$F$22,3,0)</f>
        <v>Rahul Rai</v>
      </c>
      <c r="AA469" s="36">
        <v>101</v>
      </c>
      <c r="AB469" s="35" t="s">
        <v>36</v>
      </c>
    </row>
    <row r="470" spans="1:28" s="97" customFormat="1" ht="15.75" thickBot="1" x14ac:dyDescent="0.3">
      <c r="A470" s="33">
        <v>45173.277407407404</v>
      </c>
      <c r="B470" s="34">
        <v>45171</v>
      </c>
      <c r="C470" s="168" t="s">
        <v>5008</v>
      </c>
      <c r="D470" s="168" t="s">
        <v>4953</v>
      </c>
      <c r="F470" s="35" t="s">
        <v>5096</v>
      </c>
      <c r="G470" s="36">
        <v>8851709860</v>
      </c>
      <c r="H470" s="287">
        <v>1500</v>
      </c>
      <c r="I470" s="35" t="s">
        <v>5097</v>
      </c>
      <c r="L470" s="200">
        <v>300</v>
      </c>
      <c r="M470" s="35" t="s">
        <v>140</v>
      </c>
      <c r="N470" s="35" t="s">
        <v>5100</v>
      </c>
      <c r="P470" s="35" t="s">
        <v>5098</v>
      </c>
      <c r="Q470" s="35" t="s">
        <v>5099</v>
      </c>
      <c r="R470" s="201">
        <v>65</v>
      </c>
      <c r="S470" s="36">
        <v>3000</v>
      </c>
      <c r="U470" s="36">
        <v>39</v>
      </c>
      <c r="X470" s="35" t="s">
        <v>50</v>
      </c>
      <c r="Y470" s="3" t="str">
        <f>VLOOKUP(X470,'[1]Region&amp;ASM'!B$2:E$22,4,0)</f>
        <v>Gurgaon</v>
      </c>
      <c r="Z470" s="3" t="str">
        <f>VLOOKUP(X470,'[1]Region&amp;ASM'!$B$2:$F$22,3,0)</f>
        <v>Abhishek Srivastava</v>
      </c>
      <c r="AA470" s="36">
        <v>32</v>
      </c>
      <c r="AB470" s="35" t="s">
        <v>36</v>
      </c>
    </row>
    <row r="471" spans="1:28" s="307" customFormat="1" ht="15.75" thickBot="1" x14ac:dyDescent="0.3">
      <c r="A471" s="33">
        <v>45173.453726851854</v>
      </c>
      <c r="B471" s="30">
        <v>45171</v>
      </c>
      <c r="C471" s="114" t="s">
        <v>5008</v>
      </c>
      <c r="D471" s="114" t="s">
        <v>4953</v>
      </c>
      <c r="E471" s="36">
        <v>11</v>
      </c>
      <c r="F471" s="35" t="s">
        <v>5101</v>
      </c>
      <c r="G471" s="36">
        <v>9625446093</v>
      </c>
      <c r="H471" s="288">
        <v>450</v>
      </c>
      <c r="I471" s="35" t="s">
        <v>379</v>
      </c>
      <c r="J471" s="35" t="s">
        <v>4315</v>
      </c>
      <c r="K471" s="35" t="s">
        <v>29</v>
      </c>
      <c r="L471" s="200">
        <v>1100</v>
      </c>
      <c r="M471" s="35"/>
      <c r="N471" s="35"/>
      <c r="O471" s="35" t="s">
        <v>1985</v>
      </c>
      <c r="P471" s="35" t="s">
        <v>2320</v>
      </c>
      <c r="Q471" s="35" t="s">
        <v>56</v>
      </c>
      <c r="R471" s="204">
        <v>28</v>
      </c>
      <c r="S471" s="35" t="s">
        <v>56</v>
      </c>
      <c r="T471" s="35"/>
      <c r="U471" s="35"/>
      <c r="V471" s="35"/>
      <c r="W471" s="128" t="s">
        <v>5102</v>
      </c>
      <c r="X471" s="32" t="s">
        <v>1985</v>
      </c>
      <c r="Y471" s="3" t="s">
        <v>25</v>
      </c>
      <c r="Z471" s="3" t="str">
        <f>VLOOKUP(X471,'[1]Region&amp;ASM'!$B$2:$D$14,3,0)</f>
        <v>Abhishek Srivastava</v>
      </c>
    </row>
    <row r="472" spans="1:28" s="307" customFormat="1" ht="15.75" thickBot="1" x14ac:dyDescent="0.3">
      <c r="A472" s="33">
        <v>45173.464537037034</v>
      </c>
      <c r="B472" s="30">
        <v>45171</v>
      </c>
      <c r="C472" s="114" t="s">
        <v>5008</v>
      </c>
      <c r="D472" s="114" t="s">
        <v>4953</v>
      </c>
      <c r="E472" s="36">
        <v>38</v>
      </c>
      <c r="F472" s="35" t="s">
        <v>5103</v>
      </c>
      <c r="G472" s="35" t="s">
        <v>2400</v>
      </c>
      <c r="H472" s="287">
        <v>200</v>
      </c>
      <c r="I472" s="35" t="s">
        <v>379</v>
      </c>
      <c r="J472" s="35" t="s">
        <v>72</v>
      </c>
      <c r="K472" s="35" t="s">
        <v>2400</v>
      </c>
      <c r="L472" s="200">
        <v>800</v>
      </c>
      <c r="M472" s="35"/>
      <c r="N472" s="35"/>
      <c r="O472" s="35" t="s">
        <v>1989</v>
      </c>
      <c r="P472" s="35" t="s">
        <v>103</v>
      </c>
      <c r="Q472" s="35" t="s">
        <v>260</v>
      </c>
      <c r="R472" s="201">
        <v>21</v>
      </c>
      <c r="S472" s="35" t="s">
        <v>97</v>
      </c>
      <c r="T472" s="35"/>
      <c r="U472" s="35"/>
      <c r="V472" s="35"/>
      <c r="W472" s="128" t="s">
        <v>32</v>
      </c>
      <c r="X472" s="32" t="s">
        <v>310</v>
      </c>
      <c r="Y472" s="3" t="s">
        <v>25</v>
      </c>
      <c r="Z472" s="3" t="str">
        <f>VLOOKUP(X472,'[1]Region&amp;ASM'!$B$2:$D$14,3,0)</f>
        <v>Abhishek Srivastava</v>
      </c>
    </row>
    <row r="473" spans="1:28" s="307" customFormat="1" ht="15.75" thickBot="1" x14ac:dyDescent="0.3">
      <c r="A473" s="33">
        <v>45173.465185185189</v>
      </c>
      <c r="B473" s="30">
        <v>45171</v>
      </c>
      <c r="C473" s="114" t="s">
        <v>5008</v>
      </c>
      <c r="D473" s="114" t="s">
        <v>4953</v>
      </c>
      <c r="E473" s="36">
        <v>38</v>
      </c>
      <c r="F473" s="35" t="s">
        <v>2318</v>
      </c>
      <c r="G473" s="35" t="s">
        <v>2400</v>
      </c>
      <c r="H473" s="287">
        <v>300</v>
      </c>
      <c r="I473" s="35" t="s">
        <v>379</v>
      </c>
      <c r="J473" s="35" t="s">
        <v>72</v>
      </c>
      <c r="K473" s="35" t="s">
        <v>2400</v>
      </c>
      <c r="L473" s="200">
        <v>800</v>
      </c>
      <c r="M473" s="35"/>
      <c r="N473" s="35"/>
      <c r="O473" s="35" t="s">
        <v>1989</v>
      </c>
      <c r="P473" s="35" t="s">
        <v>260</v>
      </c>
      <c r="Q473" s="35" t="s">
        <v>5103</v>
      </c>
      <c r="R473" s="201">
        <v>21</v>
      </c>
      <c r="S473" s="35" t="s">
        <v>97</v>
      </c>
      <c r="T473" s="35"/>
      <c r="U473" s="35"/>
      <c r="V473" s="35"/>
      <c r="W473" s="128" t="s">
        <v>32</v>
      </c>
      <c r="X473" s="32" t="s">
        <v>310</v>
      </c>
      <c r="Y473" s="3" t="s">
        <v>25</v>
      </c>
      <c r="Z473" s="3" t="str">
        <f>VLOOKUP(X473,'[1]Region&amp;ASM'!$B$2:$D$14,3,0)</f>
        <v>Abhishek Srivastava</v>
      </c>
    </row>
  </sheetData>
  <autoFilter ref="A1:AC457"/>
  <hyperlinks>
    <hyperlink ref="T9" r:id="rId1"/>
    <hyperlink ref="T10" r:id="rId2"/>
    <hyperlink ref="T13" r:id="rId3"/>
    <hyperlink ref="T21" r:id="rId4"/>
    <hyperlink ref="T30" r:id="rId5"/>
    <hyperlink ref="T31" r:id="rId6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opLeftCell="A8" workbookViewId="0">
      <selection activeCell="G22" sqref="G22"/>
    </sheetView>
  </sheetViews>
  <sheetFormatPr defaultRowHeight="15" x14ac:dyDescent="0.25"/>
  <cols>
    <col min="1" max="1" width="5.28515625" customWidth="1"/>
    <col min="2" max="2" width="16.42578125" customWidth="1"/>
    <col min="3" max="3" width="14.7109375" customWidth="1"/>
    <col min="4" max="4" width="12.85546875" customWidth="1"/>
    <col min="5" max="5" width="16.28515625" customWidth="1"/>
    <col min="6" max="6" width="10.140625" customWidth="1"/>
    <col min="7" max="7" width="21.42578125" bestFit="1" customWidth="1"/>
    <col min="8" max="9" width="9.7109375" bestFit="1" customWidth="1"/>
  </cols>
  <sheetData>
    <row r="2" spans="1:9" x14ac:dyDescent="0.25">
      <c r="A2" t="s">
        <v>202</v>
      </c>
    </row>
    <row r="3" spans="1:9" x14ac:dyDescent="0.25">
      <c r="A3" t="s">
        <v>172</v>
      </c>
    </row>
    <row r="11" spans="1:9" x14ac:dyDescent="0.25">
      <c r="A11" s="15" t="s">
        <v>210</v>
      </c>
      <c r="B11" s="15" t="s">
        <v>211</v>
      </c>
      <c r="C11" s="15" t="s">
        <v>212</v>
      </c>
      <c r="D11" s="15" t="s">
        <v>213</v>
      </c>
      <c r="E11" s="15" t="s">
        <v>214</v>
      </c>
      <c r="F11" s="15" t="s">
        <v>215</v>
      </c>
    </row>
    <row r="12" spans="1:9" x14ac:dyDescent="0.25">
      <c r="A12" s="6">
        <v>1</v>
      </c>
      <c r="B12" s="6" t="s">
        <v>50</v>
      </c>
      <c r="C12" s="6" t="s">
        <v>202</v>
      </c>
      <c r="D12" s="6">
        <v>48</v>
      </c>
      <c r="E12" s="6">
        <v>20</v>
      </c>
      <c r="F12" s="20">
        <v>60000</v>
      </c>
      <c r="H12" s="17">
        <f>F12/30</f>
        <v>2000</v>
      </c>
      <c r="I12" s="12">
        <f>F12/27</f>
        <v>2222.2222222222222</v>
      </c>
    </row>
    <row r="13" spans="1:9" x14ac:dyDescent="0.25">
      <c r="A13" s="6">
        <v>2</v>
      </c>
      <c r="B13" s="6" t="s">
        <v>216</v>
      </c>
      <c r="C13" s="6" t="s">
        <v>202</v>
      </c>
      <c r="D13" s="6">
        <v>30</v>
      </c>
      <c r="E13" s="6">
        <v>30</v>
      </c>
      <c r="F13" s="20">
        <v>100000</v>
      </c>
      <c r="H13" s="19">
        <f>F13/31</f>
        <v>3225.8064516129034</v>
      </c>
      <c r="I13" s="12">
        <f t="shared" ref="I13:I15" si="0">F13/27</f>
        <v>3703.7037037037039</v>
      </c>
    </row>
    <row r="14" spans="1:9" x14ac:dyDescent="0.25">
      <c r="A14" s="6">
        <v>3</v>
      </c>
      <c r="B14" s="6" t="s">
        <v>217</v>
      </c>
      <c r="C14" s="6" t="s">
        <v>202</v>
      </c>
      <c r="D14" s="6">
        <v>200</v>
      </c>
      <c r="E14" s="6">
        <v>100</v>
      </c>
      <c r="F14" s="20">
        <v>120000</v>
      </c>
      <c r="H14" s="17">
        <f t="shared" ref="H14:H16" si="1">F14/30</f>
        <v>4000</v>
      </c>
      <c r="I14" s="12">
        <f t="shared" si="0"/>
        <v>4444.4444444444443</v>
      </c>
    </row>
    <row r="15" spans="1:9" x14ac:dyDescent="0.25">
      <c r="A15" s="6">
        <v>4</v>
      </c>
      <c r="B15" s="6" t="s">
        <v>196</v>
      </c>
      <c r="C15" s="6" t="s">
        <v>202</v>
      </c>
      <c r="D15" s="6">
        <v>60</v>
      </c>
      <c r="E15" s="6">
        <v>40</v>
      </c>
      <c r="F15" s="20">
        <v>50000</v>
      </c>
      <c r="H15" s="17">
        <f t="shared" si="1"/>
        <v>1666.6666666666667</v>
      </c>
      <c r="I15" s="12">
        <f t="shared" si="0"/>
        <v>1851.851851851852</v>
      </c>
    </row>
    <row r="16" spans="1:9" x14ac:dyDescent="0.25">
      <c r="A16" s="368" t="s">
        <v>218</v>
      </c>
      <c r="B16" s="369"/>
      <c r="C16" s="369"/>
      <c r="D16" s="369"/>
      <c r="E16" s="370"/>
      <c r="F16" s="20">
        <v>330000</v>
      </c>
      <c r="H16" s="17">
        <f t="shared" si="1"/>
        <v>11000</v>
      </c>
    </row>
    <row r="18" spans="1:13" x14ac:dyDescent="0.25">
      <c r="E18" s="18">
        <v>45108</v>
      </c>
    </row>
    <row r="19" spans="1:13" x14ac:dyDescent="0.25">
      <c r="E19" s="11">
        <f ca="1">TODAY()</f>
        <v>45600</v>
      </c>
      <c r="F19" s="10">
        <v>27</v>
      </c>
      <c r="G19">
        <v>31</v>
      </c>
      <c r="H19" s="10">
        <f>F19-G19</f>
        <v>-4</v>
      </c>
    </row>
    <row r="20" spans="1:13" x14ac:dyDescent="0.25">
      <c r="E20">
        <f ca="1">E19-E18</f>
        <v>492</v>
      </c>
    </row>
    <row r="21" spans="1:13" x14ac:dyDescent="0.25">
      <c r="A21" s="16" t="s">
        <v>203</v>
      </c>
      <c r="B21" s="16" t="s">
        <v>211</v>
      </c>
      <c r="C21" s="16" t="s">
        <v>222</v>
      </c>
      <c r="D21" s="16" t="s">
        <v>223</v>
      </c>
      <c r="E21" s="16" t="s">
        <v>236</v>
      </c>
      <c r="F21" s="16" t="s">
        <v>207</v>
      </c>
      <c r="G21" s="16" t="s">
        <v>221</v>
      </c>
    </row>
    <row r="22" spans="1:13" x14ac:dyDescent="0.25">
      <c r="A22" s="6">
        <f>RANK(D22,$D$22:$D$25,0)</f>
        <v>1</v>
      </c>
      <c r="B22" s="6" t="s">
        <v>50</v>
      </c>
      <c r="C22" s="14">
        <v>60000</v>
      </c>
      <c r="D22" s="6">
        <f>_xlfn.IFNA(VLOOKUP(B22,'Revenue Pivot'!$A$6:$C$7,3,0),0)</f>
        <v>14100</v>
      </c>
      <c r="E22" s="13">
        <f>IFERROR(D22/C22,0)</f>
        <v>0.23499999999999999</v>
      </c>
      <c r="F22" s="14">
        <f ca="1">(D22/$C$22)*($E$20-$F$19)+D22</f>
        <v>14209.275</v>
      </c>
      <c r="G22" s="14">
        <f>(C22-D22)/$H$19</f>
        <v>-11475</v>
      </c>
      <c r="M22">
        <v>100000</v>
      </c>
    </row>
    <row r="23" spans="1:13" x14ac:dyDescent="0.25">
      <c r="A23" s="6" t="e">
        <f t="shared" ref="A23:A25" si="2">RANK(D23,$D$22:$D$25,0)</f>
        <v>#VALUE!</v>
      </c>
      <c r="B23" s="6" t="str">
        <f>'Revenue Pivot'!A6</f>
        <v>Row Labels</v>
      </c>
      <c r="C23" s="14">
        <v>100000</v>
      </c>
      <c r="D23" s="6" t="str">
        <f>_xlfn.IFNA(VLOOKUP(B23,'Revenue Pivot'!$A$6:$C$7,3,0),0)</f>
        <v>Sum of Consignment Weight</v>
      </c>
      <c r="E23" s="13">
        <f t="shared" ref="E23:E25" si="3">IFERROR(D23/C23,0)</f>
        <v>0</v>
      </c>
      <c r="F23" s="14" t="e">
        <f t="shared" ref="F23:F25" ca="1" si="4">(D23/$C$22)*($E$20-$F$19)+D23</f>
        <v>#VALUE!</v>
      </c>
      <c r="G23" s="14" t="e">
        <f t="shared" ref="G23:G25" si="5">(C23-D23)/$H$19</f>
        <v>#VALUE!</v>
      </c>
      <c r="J23" s="12" t="e">
        <f>D23-C23</f>
        <v>#VALUE!</v>
      </c>
    </row>
    <row r="24" spans="1:13" x14ac:dyDescent="0.25">
      <c r="A24" s="6">
        <f t="shared" si="2"/>
        <v>2</v>
      </c>
      <c r="B24" s="6" t="s">
        <v>125</v>
      </c>
      <c r="C24" s="14">
        <v>120000</v>
      </c>
      <c r="D24" s="6">
        <f>_xlfn.IFNA(VLOOKUP(B24,'Revenue Pivot'!$A$6:$C$7,3,0),0)</f>
        <v>0</v>
      </c>
      <c r="E24" s="13">
        <f t="shared" si="3"/>
        <v>0</v>
      </c>
      <c r="F24" s="14">
        <f t="shared" ca="1" si="4"/>
        <v>0</v>
      </c>
      <c r="G24" s="14">
        <f t="shared" si="5"/>
        <v>-30000</v>
      </c>
    </row>
    <row r="25" spans="1:13" x14ac:dyDescent="0.25">
      <c r="A25" s="6">
        <f t="shared" si="2"/>
        <v>2</v>
      </c>
      <c r="B25" s="6" t="s">
        <v>196</v>
      </c>
      <c r="C25" s="14">
        <v>50000</v>
      </c>
      <c r="D25" s="6">
        <f>_xlfn.IFNA(VLOOKUP(B25,'Revenue Pivot'!$A$6:$C$7,3,0),0)</f>
        <v>0</v>
      </c>
      <c r="E25" s="13">
        <f t="shared" si="3"/>
        <v>0</v>
      </c>
      <c r="F25" s="14">
        <f t="shared" ca="1" si="4"/>
        <v>0</v>
      </c>
      <c r="G25" s="14">
        <f t="shared" si="5"/>
        <v>-12500</v>
      </c>
    </row>
  </sheetData>
  <mergeCells count="1">
    <mergeCell ref="A16:E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test!$H$9:$H$12</xm:f>
          </x14:formula1>
          <xm:sqref>A3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workbookViewId="0">
      <selection activeCell="N27" sqref="N27"/>
    </sheetView>
  </sheetViews>
  <sheetFormatPr defaultRowHeight="15" x14ac:dyDescent="0.25"/>
  <cols>
    <col min="1" max="1" width="13.42578125" bestFit="1" customWidth="1"/>
    <col min="2" max="2" width="10.85546875" bestFit="1" customWidth="1"/>
    <col min="3" max="3" width="10" customWidth="1"/>
    <col min="4" max="4" width="8.5703125" customWidth="1"/>
    <col min="5" max="5" width="8.85546875" customWidth="1"/>
    <col min="6" max="6" width="7.140625" customWidth="1"/>
    <col min="7" max="7" width="11.28515625" customWidth="1"/>
    <col min="8" max="11" width="7.140625" customWidth="1"/>
    <col min="12" max="12" width="8.7109375" customWidth="1"/>
    <col min="13" max="13" width="10.85546875" customWidth="1"/>
    <col min="14" max="16" width="7.140625" customWidth="1"/>
    <col min="17" max="17" width="15" customWidth="1"/>
    <col min="18" max="18" width="18.5703125" customWidth="1"/>
    <col min="19" max="19" width="13.85546875" customWidth="1"/>
    <col min="20" max="21" width="7.140625" customWidth="1"/>
    <col min="22" max="22" width="15.5703125" bestFit="1" customWidth="1"/>
    <col min="23" max="23" width="15" bestFit="1" customWidth="1"/>
    <col min="24" max="24" width="18.5703125" bestFit="1" customWidth="1"/>
    <col min="25" max="25" width="13.85546875" bestFit="1" customWidth="1"/>
    <col min="26" max="37" width="10.42578125" bestFit="1" customWidth="1"/>
    <col min="38" max="38" width="15.5703125" bestFit="1" customWidth="1"/>
    <col min="39" max="39" width="15" bestFit="1" customWidth="1"/>
    <col min="40" max="40" width="18.5703125" bestFit="1" customWidth="1"/>
    <col min="41" max="41" width="13.85546875" bestFit="1" customWidth="1"/>
  </cols>
  <sheetData>
    <row r="2" spans="1:5" x14ac:dyDescent="0.25">
      <c r="A2" s="305" t="s">
        <v>2</v>
      </c>
      <c r="B2" s="307" t="s">
        <v>2323</v>
      </c>
    </row>
    <row r="3" spans="1:5" x14ac:dyDescent="0.25">
      <c r="A3" s="305" t="s">
        <v>2327</v>
      </c>
      <c r="B3" s="307" t="s">
        <v>194</v>
      </c>
    </row>
    <row r="4" spans="1:5" x14ac:dyDescent="0.25">
      <c r="A4" s="305" t="s">
        <v>23</v>
      </c>
      <c r="B4" s="307" t="s">
        <v>194</v>
      </c>
    </row>
    <row r="6" spans="1:5" x14ac:dyDescent="0.25">
      <c r="A6" s="305" t="s">
        <v>1</v>
      </c>
      <c r="B6" s="307" t="s">
        <v>3127</v>
      </c>
      <c r="C6" s="307" t="s">
        <v>3128</v>
      </c>
      <c r="D6" s="307" t="s">
        <v>3129</v>
      </c>
      <c r="E6" s="307" t="s">
        <v>3130</v>
      </c>
    </row>
    <row r="7" spans="1:5" x14ac:dyDescent="0.25">
      <c r="A7" s="9" t="s">
        <v>5017</v>
      </c>
      <c r="B7" s="10">
        <v>3</v>
      </c>
      <c r="C7" s="10">
        <v>1100</v>
      </c>
      <c r="D7" s="10">
        <v>43</v>
      </c>
      <c r="E7" s="10">
        <v>1800</v>
      </c>
    </row>
    <row r="8" spans="1:5" x14ac:dyDescent="0.25">
      <c r="A8" s="9" t="s">
        <v>5018</v>
      </c>
      <c r="B8" s="10">
        <v>11</v>
      </c>
      <c r="C8" s="10">
        <v>3860</v>
      </c>
      <c r="D8" s="10">
        <v>342.6</v>
      </c>
      <c r="E8" s="10">
        <v>2700</v>
      </c>
    </row>
    <row r="9" spans="1:5" x14ac:dyDescent="0.25">
      <c r="A9" s="9" t="s">
        <v>5019</v>
      </c>
      <c r="B9" s="10">
        <v>7</v>
      </c>
      <c r="C9" s="10">
        <v>3650</v>
      </c>
      <c r="D9" s="10">
        <v>301</v>
      </c>
      <c r="E9" s="10">
        <v>3100</v>
      </c>
    </row>
    <row r="10" spans="1:5" x14ac:dyDescent="0.25">
      <c r="A10" s="9" t="s">
        <v>3126</v>
      </c>
      <c r="B10" s="10">
        <v>8</v>
      </c>
      <c r="C10" s="10">
        <v>5700</v>
      </c>
      <c r="D10" s="10">
        <v>428</v>
      </c>
      <c r="E10" s="10">
        <v>3930</v>
      </c>
    </row>
    <row r="11" spans="1:5" x14ac:dyDescent="0.25">
      <c r="A11" s="9" t="s">
        <v>2996</v>
      </c>
      <c r="B11" s="10">
        <v>8</v>
      </c>
      <c r="C11" s="10">
        <v>2650</v>
      </c>
      <c r="D11" s="10">
        <v>619</v>
      </c>
      <c r="E11" s="10">
        <v>4315</v>
      </c>
    </row>
    <row r="12" spans="1:5" x14ac:dyDescent="0.25">
      <c r="A12" s="9" t="s">
        <v>2997</v>
      </c>
      <c r="B12" s="10">
        <v>8</v>
      </c>
      <c r="C12" s="10">
        <v>3054</v>
      </c>
      <c r="D12" s="10">
        <v>308</v>
      </c>
      <c r="E12" s="10">
        <v>3440</v>
      </c>
    </row>
    <row r="13" spans="1:5" x14ac:dyDescent="0.25">
      <c r="A13" s="9" t="s">
        <v>2998</v>
      </c>
      <c r="B13" s="10">
        <v>9</v>
      </c>
      <c r="C13" s="10">
        <v>14800</v>
      </c>
      <c r="D13" s="10">
        <v>658.5</v>
      </c>
      <c r="E13" s="10">
        <v>5040</v>
      </c>
    </row>
    <row r="14" spans="1:5" x14ac:dyDescent="0.25">
      <c r="A14" s="9" t="s">
        <v>4102</v>
      </c>
      <c r="B14" s="10">
        <v>8</v>
      </c>
      <c r="C14" s="10">
        <v>5410</v>
      </c>
      <c r="D14" s="10">
        <v>1152</v>
      </c>
      <c r="E14" s="10">
        <v>6690</v>
      </c>
    </row>
    <row r="15" spans="1:5" x14ac:dyDescent="0.25">
      <c r="A15" s="9" t="s">
        <v>2994</v>
      </c>
      <c r="B15" s="10">
        <v>9</v>
      </c>
      <c r="C15" s="10">
        <v>3249</v>
      </c>
      <c r="D15" s="10">
        <v>463</v>
      </c>
      <c r="E15" s="10">
        <v>4360</v>
      </c>
    </row>
    <row r="16" spans="1:5" x14ac:dyDescent="0.25">
      <c r="A16" s="9" t="s">
        <v>2995</v>
      </c>
      <c r="B16" s="10">
        <v>11</v>
      </c>
      <c r="C16" s="10">
        <v>11250</v>
      </c>
      <c r="D16" s="10">
        <v>768</v>
      </c>
      <c r="E16" s="10">
        <v>4520</v>
      </c>
    </row>
    <row r="17" spans="1:5" x14ac:dyDescent="0.25">
      <c r="A17" s="9" t="s">
        <v>5007</v>
      </c>
      <c r="B17" s="10">
        <v>8</v>
      </c>
      <c r="C17" s="10">
        <v>3950</v>
      </c>
      <c r="D17" s="10">
        <v>266</v>
      </c>
      <c r="E17" s="10">
        <v>3450</v>
      </c>
    </row>
    <row r="18" spans="1:5" x14ac:dyDescent="0.25">
      <c r="A18" s="9" t="s">
        <v>4890</v>
      </c>
      <c r="B18" s="10">
        <v>3</v>
      </c>
      <c r="C18" s="10">
        <v>30500</v>
      </c>
      <c r="D18" s="10">
        <v>2593</v>
      </c>
      <c r="E18" s="10">
        <v>13200</v>
      </c>
    </row>
    <row r="19" spans="1:5" x14ac:dyDescent="0.25">
      <c r="A19" s="9" t="s">
        <v>3553</v>
      </c>
      <c r="B19" s="10">
        <v>8</v>
      </c>
      <c r="C19" s="10">
        <v>3650</v>
      </c>
      <c r="D19" s="10">
        <v>279</v>
      </c>
      <c r="E19" s="10">
        <v>3000</v>
      </c>
    </row>
    <row r="20" spans="1:5" x14ac:dyDescent="0.25">
      <c r="A20" s="9" t="s">
        <v>5013</v>
      </c>
      <c r="B20" s="10">
        <v>7</v>
      </c>
      <c r="C20" s="10">
        <v>2570</v>
      </c>
      <c r="D20" s="10">
        <v>395</v>
      </c>
      <c r="E20" s="10">
        <v>4150</v>
      </c>
    </row>
    <row r="21" spans="1:5" x14ac:dyDescent="0.25">
      <c r="A21" s="9" t="s">
        <v>5014</v>
      </c>
      <c r="B21" s="10">
        <v>12</v>
      </c>
      <c r="C21" s="10">
        <v>4650</v>
      </c>
      <c r="D21" s="10">
        <v>732</v>
      </c>
      <c r="E21" s="10">
        <v>6010</v>
      </c>
    </row>
    <row r="22" spans="1:5" x14ac:dyDescent="0.25">
      <c r="A22" s="9" t="s">
        <v>5020</v>
      </c>
      <c r="B22" s="10">
        <v>5</v>
      </c>
      <c r="C22" s="10">
        <v>17300</v>
      </c>
      <c r="D22" s="10">
        <v>1697</v>
      </c>
      <c r="E22" s="10">
        <v>7220</v>
      </c>
    </row>
    <row r="23" spans="1:5" x14ac:dyDescent="0.25">
      <c r="A23" s="9" t="s">
        <v>4101</v>
      </c>
      <c r="B23" s="10">
        <v>5</v>
      </c>
      <c r="C23" s="10">
        <v>27500</v>
      </c>
      <c r="D23" s="10">
        <v>379</v>
      </c>
      <c r="E23" s="10">
        <v>6000</v>
      </c>
    </row>
    <row r="24" spans="1:5" x14ac:dyDescent="0.25">
      <c r="A24" s="9" t="s">
        <v>5021</v>
      </c>
      <c r="B24" s="10">
        <v>2</v>
      </c>
      <c r="C24" s="10">
        <v>400</v>
      </c>
      <c r="D24" s="10">
        <v>26</v>
      </c>
      <c r="E24" s="10">
        <v>1100</v>
      </c>
    </row>
    <row r="25" spans="1:5" x14ac:dyDescent="0.25">
      <c r="A25" s="9" t="s">
        <v>5022</v>
      </c>
      <c r="B25" s="10">
        <v>8</v>
      </c>
      <c r="C25" s="10">
        <v>3950</v>
      </c>
      <c r="D25" s="10">
        <v>183</v>
      </c>
      <c r="E25" s="10">
        <v>2680</v>
      </c>
    </row>
    <row r="26" spans="1:5" x14ac:dyDescent="0.25">
      <c r="A26" s="9" t="s">
        <v>5023</v>
      </c>
      <c r="B26" s="10">
        <v>10</v>
      </c>
      <c r="C26" s="10">
        <v>3450</v>
      </c>
      <c r="D26" s="10">
        <v>271</v>
      </c>
      <c r="E26" s="10">
        <v>2610</v>
      </c>
    </row>
    <row r="27" spans="1:5" x14ac:dyDescent="0.25">
      <c r="A27" s="9" t="s">
        <v>5024</v>
      </c>
      <c r="B27" s="10">
        <v>5</v>
      </c>
      <c r="C27" s="10">
        <v>3200</v>
      </c>
      <c r="D27" s="10">
        <v>212</v>
      </c>
      <c r="E27" s="10">
        <v>1200</v>
      </c>
    </row>
    <row r="28" spans="1:5" x14ac:dyDescent="0.25">
      <c r="A28" s="9" t="s">
        <v>4889</v>
      </c>
      <c r="B28" s="10">
        <v>5</v>
      </c>
      <c r="C28" s="10">
        <v>4850</v>
      </c>
      <c r="D28" s="10">
        <v>543</v>
      </c>
      <c r="E28" s="10">
        <v>3980</v>
      </c>
    </row>
    <row r="29" spans="1:5" x14ac:dyDescent="0.25">
      <c r="A29" s="9" t="s">
        <v>5015</v>
      </c>
      <c r="B29" s="10">
        <v>6</v>
      </c>
      <c r="C29" s="10">
        <v>2655</v>
      </c>
      <c r="D29" s="10">
        <v>184</v>
      </c>
      <c r="E29" s="10">
        <v>950</v>
      </c>
    </row>
    <row r="30" spans="1:5" x14ac:dyDescent="0.25">
      <c r="A30" s="9" t="s">
        <v>4586</v>
      </c>
      <c r="B30" s="10">
        <v>14</v>
      </c>
      <c r="C30" s="10">
        <v>8639</v>
      </c>
      <c r="D30" s="10">
        <v>537</v>
      </c>
      <c r="E30" s="10">
        <v>2700</v>
      </c>
    </row>
    <row r="31" spans="1:5" x14ac:dyDescent="0.25">
      <c r="A31" s="9" t="s">
        <v>5025</v>
      </c>
      <c r="B31" s="10">
        <v>3</v>
      </c>
      <c r="C31" s="10">
        <v>2250</v>
      </c>
      <c r="D31" s="10">
        <v>223</v>
      </c>
      <c r="E31" s="10">
        <v>1750</v>
      </c>
    </row>
    <row r="32" spans="1:5" x14ac:dyDescent="0.25">
      <c r="A32" s="9" t="s">
        <v>4819</v>
      </c>
      <c r="B32" s="10">
        <v>20</v>
      </c>
      <c r="C32" s="10">
        <v>13910</v>
      </c>
      <c r="D32" s="10">
        <v>947</v>
      </c>
      <c r="E32" s="10">
        <v>4344</v>
      </c>
    </row>
    <row r="33" spans="1:5" x14ac:dyDescent="0.25">
      <c r="A33" s="9" t="s">
        <v>5016</v>
      </c>
      <c r="B33" s="10">
        <v>7</v>
      </c>
      <c r="C33" s="10">
        <v>3180</v>
      </c>
      <c r="D33" s="10">
        <v>317</v>
      </c>
      <c r="E33" s="10">
        <v>2690</v>
      </c>
    </row>
    <row r="34" spans="1:5" x14ac:dyDescent="0.25">
      <c r="A34" s="9" t="s">
        <v>5006</v>
      </c>
      <c r="B34" s="10">
        <v>3</v>
      </c>
      <c r="C34" s="10">
        <v>1100</v>
      </c>
      <c r="D34" s="10">
        <v>181</v>
      </c>
      <c r="E34" s="10">
        <v>2320</v>
      </c>
    </row>
    <row r="35" spans="1:5" x14ac:dyDescent="0.25">
      <c r="A35" s="9" t="s">
        <v>198</v>
      </c>
      <c r="B35" s="10">
        <v>213</v>
      </c>
      <c r="C35" s="10">
        <v>192427</v>
      </c>
      <c r="D35" s="10">
        <v>15048.1</v>
      </c>
      <c r="E35" s="10">
        <v>109249</v>
      </c>
    </row>
  </sheetData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4"/>
  <sheetViews>
    <sheetView workbookViewId="0">
      <selection activeCell="F18" sqref="F18"/>
    </sheetView>
  </sheetViews>
  <sheetFormatPr defaultRowHeight="15" x14ac:dyDescent="0.25"/>
  <cols>
    <col min="1" max="1" width="5.28515625" bestFit="1" customWidth="1"/>
    <col min="2" max="2" width="16.42578125" bestFit="1" customWidth="1"/>
    <col min="3" max="3" width="10.7109375" bestFit="1" customWidth="1"/>
    <col min="4" max="4" width="13.85546875" bestFit="1" customWidth="1"/>
    <col min="5" max="5" width="8.5703125" bestFit="1" customWidth="1"/>
  </cols>
  <sheetData>
    <row r="3" spans="1:13" x14ac:dyDescent="0.25">
      <c r="A3" s="40" t="s">
        <v>203</v>
      </c>
      <c r="B3" s="40" t="s">
        <v>211</v>
      </c>
      <c r="C3" s="40" t="s">
        <v>289</v>
      </c>
      <c r="D3" s="40" t="s">
        <v>290</v>
      </c>
      <c r="E3" s="40" t="s">
        <v>288</v>
      </c>
    </row>
    <row r="4" spans="1:13" x14ac:dyDescent="0.25">
      <c r="A4" s="6" t="e">
        <f>RANK(D4,$D$4:$D$7,0)</f>
        <v>#REF!</v>
      </c>
      <c r="B4" s="6" t="s">
        <v>50</v>
      </c>
      <c r="C4" s="6">
        <v>2000</v>
      </c>
      <c r="D4" s="6" t="e">
        <f>_xlfn.IFNA(VLOOKUP(B4,#REF!,2,0),0)</f>
        <v>#REF!</v>
      </c>
      <c r="E4" s="6" t="e">
        <f>D4-C4</f>
        <v>#REF!</v>
      </c>
      <c r="M4" s="30"/>
    </row>
    <row r="5" spans="1:13" x14ac:dyDescent="0.25">
      <c r="A5" s="6" t="e">
        <f t="shared" ref="A5:A7" si="0">RANK(D5,$D$4:$D$7,0)</f>
        <v>#REF!</v>
      </c>
      <c r="B5" s="6" t="s">
        <v>172</v>
      </c>
      <c r="C5" s="14">
        <v>3333.3330000000001</v>
      </c>
      <c r="D5" s="6" t="e">
        <f>_xlfn.IFNA(VLOOKUP(B5,#REF!,2,0),0)</f>
        <v>#REF!</v>
      </c>
      <c r="E5" s="14" t="e">
        <f t="shared" ref="E5:E7" si="1">D5-C5</f>
        <v>#REF!</v>
      </c>
      <c r="M5" s="30"/>
    </row>
    <row r="6" spans="1:13" x14ac:dyDescent="0.25">
      <c r="A6" s="6" t="e">
        <f t="shared" si="0"/>
        <v>#REF!</v>
      </c>
      <c r="B6" s="6" t="s">
        <v>269</v>
      </c>
      <c r="C6" s="14">
        <v>4000</v>
      </c>
      <c r="D6" s="6" t="e">
        <f>_xlfn.IFNA(VLOOKUP(B6,#REF!,2,0),0)</f>
        <v>#REF!</v>
      </c>
      <c r="E6" s="14" t="e">
        <f t="shared" si="1"/>
        <v>#REF!</v>
      </c>
      <c r="M6" s="30"/>
    </row>
    <row r="7" spans="1:13" x14ac:dyDescent="0.25">
      <c r="A7" s="6" t="e">
        <f t="shared" si="0"/>
        <v>#REF!</v>
      </c>
      <c r="B7" s="6" t="s">
        <v>196</v>
      </c>
      <c r="C7" s="14">
        <v>1666.6669999999999</v>
      </c>
      <c r="D7" s="6" t="e">
        <f>_xlfn.IFNA(VLOOKUP('PNL|DAY'!B7,#REF!,2,0),0)</f>
        <v>#REF!</v>
      </c>
      <c r="E7" s="14" t="e">
        <f t="shared" si="1"/>
        <v>#REF!</v>
      </c>
      <c r="M7" s="30"/>
    </row>
    <row r="8" spans="1:13" x14ac:dyDescent="0.25">
      <c r="A8" s="321" t="s">
        <v>282</v>
      </c>
      <c r="B8" s="321"/>
      <c r="C8" s="50">
        <f>SUM(C4:C7)</f>
        <v>11000</v>
      </c>
      <c r="D8" s="50" t="e">
        <f t="shared" ref="D8:E8" si="2">SUM(D4:D7)</f>
        <v>#REF!</v>
      </c>
      <c r="E8" s="50" t="e">
        <f t="shared" si="2"/>
        <v>#REF!</v>
      </c>
      <c r="M8" s="30"/>
    </row>
    <row r="9" spans="1:13" x14ac:dyDescent="0.25">
      <c r="M9" s="30"/>
    </row>
    <row r="10" spans="1:13" x14ac:dyDescent="0.25">
      <c r="M10" s="30"/>
    </row>
    <row r="11" spans="1:13" x14ac:dyDescent="0.25">
      <c r="M11" s="30"/>
    </row>
    <row r="12" spans="1:13" x14ac:dyDescent="0.25">
      <c r="M12" s="30"/>
    </row>
    <row r="13" spans="1:13" x14ac:dyDescent="0.25">
      <c r="M13" s="30"/>
    </row>
    <row r="14" spans="1:13" x14ac:dyDescent="0.25">
      <c r="M14" s="30"/>
    </row>
    <row r="15" spans="1:13" x14ac:dyDescent="0.25">
      <c r="M15" s="30"/>
    </row>
    <row r="16" spans="1:13" x14ac:dyDescent="0.25">
      <c r="M16" s="30"/>
    </row>
    <row r="17" spans="13:13" x14ac:dyDescent="0.25">
      <c r="M17" s="30"/>
    </row>
    <row r="18" spans="13:13" x14ac:dyDescent="0.25">
      <c r="M18" s="30"/>
    </row>
    <row r="19" spans="13:13" x14ac:dyDescent="0.25">
      <c r="M19" s="30"/>
    </row>
    <row r="20" spans="13:13" x14ac:dyDescent="0.25">
      <c r="M20" s="30"/>
    </row>
    <row r="21" spans="13:13" x14ac:dyDescent="0.25">
      <c r="M21" s="30"/>
    </row>
    <row r="22" spans="13:13" x14ac:dyDescent="0.25">
      <c r="M22" s="30"/>
    </row>
    <row r="23" spans="13:13" x14ac:dyDescent="0.25">
      <c r="M23" s="30"/>
    </row>
    <row r="24" spans="13:13" x14ac:dyDescent="0.25">
      <c r="M24" s="30"/>
    </row>
    <row r="25" spans="13:13" x14ac:dyDescent="0.25">
      <c r="M25" s="30"/>
    </row>
    <row r="26" spans="13:13" x14ac:dyDescent="0.25">
      <c r="M26" s="30"/>
    </row>
    <row r="27" spans="13:13" x14ac:dyDescent="0.25">
      <c r="M27" s="30"/>
    </row>
    <row r="28" spans="13:13" x14ac:dyDescent="0.25">
      <c r="M28" s="30"/>
    </row>
    <row r="29" spans="13:13" x14ac:dyDescent="0.25">
      <c r="M29" s="30"/>
    </row>
    <row r="30" spans="13:13" x14ac:dyDescent="0.25">
      <c r="M30" s="30"/>
    </row>
    <row r="31" spans="13:13" x14ac:dyDescent="0.25">
      <c r="M31" s="30"/>
    </row>
    <row r="32" spans="13:13" x14ac:dyDescent="0.25">
      <c r="M32" s="30"/>
    </row>
    <row r="33" spans="13:13" x14ac:dyDescent="0.25">
      <c r="M33" s="30"/>
    </row>
    <row r="34" spans="13:13" x14ac:dyDescent="0.25">
      <c r="M34" s="30"/>
    </row>
  </sheetData>
  <mergeCells count="1">
    <mergeCell ref="A8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workbookViewId="0">
      <selection activeCell="E17" sqref="E17"/>
    </sheetView>
  </sheetViews>
  <sheetFormatPr defaultRowHeight="15" x14ac:dyDescent="0.25"/>
  <cols>
    <col min="1" max="1" width="17.7109375" customWidth="1"/>
    <col min="2" max="2" width="24" customWidth="1"/>
    <col min="14" max="14" width="17.7109375" customWidth="1"/>
    <col min="15" max="15" width="24" customWidth="1"/>
  </cols>
  <sheetData>
    <row r="2" spans="1:15" x14ac:dyDescent="0.25">
      <c r="A2" s="365" t="s">
        <v>339</v>
      </c>
      <c r="B2" s="366" t="s">
        <v>194</v>
      </c>
    </row>
    <row r="3" spans="1:15" x14ac:dyDescent="0.25">
      <c r="A3" s="305" t="s">
        <v>1</v>
      </c>
      <c r="B3" s="307" t="s">
        <v>194</v>
      </c>
    </row>
    <row r="4" spans="1:15" x14ac:dyDescent="0.25">
      <c r="A4" s="305" t="s">
        <v>2</v>
      </c>
      <c r="B4" s="307" t="s">
        <v>2323</v>
      </c>
      <c r="N4" s="371" t="s">
        <v>1898</v>
      </c>
      <c r="O4" s="371"/>
    </row>
    <row r="5" spans="1:15" x14ac:dyDescent="0.25">
      <c r="N5" s="305" t="s">
        <v>1</v>
      </c>
      <c r="O5" s="307" t="s">
        <v>194</v>
      </c>
    </row>
    <row r="6" spans="1:15" x14ac:dyDescent="0.25">
      <c r="A6" s="305" t="s">
        <v>195</v>
      </c>
      <c r="B6" t="s">
        <v>1845</v>
      </c>
      <c r="N6" s="305" t="s">
        <v>2</v>
      </c>
      <c r="O6" s="307" t="s">
        <v>194</v>
      </c>
    </row>
    <row r="7" spans="1:15" x14ac:dyDescent="0.25">
      <c r="A7" s="9" t="s">
        <v>3256</v>
      </c>
      <c r="B7" s="10">
        <v>4</v>
      </c>
    </row>
    <row r="8" spans="1:15" x14ac:dyDescent="0.25">
      <c r="A8" s="9" t="s">
        <v>3283</v>
      </c>
      <c r="B8" s="10">
        <v>1</v>
      </c>
      <c r="N8" s="305" t="s">
        <v>195</v>
      </c>
      <c r="O8" t="s">
        <v>1845</v>
      </c>
    </row>
    <row r="9" spans="1:15" x14ac:dyDescent="0.25">
      <c r="A9" s="9" t="s">
        <v>3992</v>
      </c>
      <c r="B9" s="10">
        <v>7</v>
      </c>
      <c r="N9" s="9" t="s">
        <v>50</v>
      </c>
      <c r="O9" s="10">
        <v>130</v>
      </c>
    </row>
    <row r="10" spans="1:15" x14ac:dyDescent="0.25">
      <c r="A10" s="9" t="s">
        <v>4298</v>
      </c>
      <c r="B10" s="10">
        <v>1</v>
      </c>
      <c r="N10" s="9" t="s">
        <v>3256</v>
      </c>
      <c r="O10" s="10">
        <v>4</v>
      </c>
    </row>
    <row r="11" spans="1:15" x14ac:dyDescent="0.25">
      <c r="A11" s="9" t="s">
        <v>198</v>
      </c>
      <c r="B11" s="10">
        <v>13</v>
      </c>
      <c r="N11" s="9" t="s">
        <v>310</v>
      </c>
      <c r="O11" s="10">
        <v>55</v>
      </c>
    </row>
    <row r="12" spans="1:15" x14ac:dyDescent="0.25">
      <c r="N12" s="9" t="s">
        <v>1846</v>
      </c>
      <c r="O12" s="10">
        <v>185</v>
      </c>
    </row>
    <row r="13" spans="1:15" x14ac:dyDescent="0.25">
      <c r="N13" s="9" t="s">
        <v>196</v>
      </c>
      <c r="O13" s="10">
        <v>57</v>
      </c>
    </row>
    <row r="14" spans="1:15" x14ac:dyDescent="0.25">
      <c r="N14" s="9" t="s">
        <v>3283</v>
      </c>
      <c r="O14" s="10">
        <v>1</v>
      </c>
    </row>
    <row r="15" spans="1:15" x14ac:dyDescent="0.25">
      <c r="N15" s="9" t="s">
        <v>253</v>
      </c>
      <c r="O15" s="10">
        <v>4</v>
      </c>
    </row>
    <row r="16" spans="1:15" x14ac:dyDescent="0.25">
      <c r="N16" s="9" t="s">
        <v>352</v>
      </c>
      <c r="O16" s="10">
        <v>171</v>
      </c>
    </row>
    <row r="17" spans="14:15" x14ac:dyDescent="0.25">
      <c r="N17" s="9" t="s">
        <v>197</v>
      </c>
      <c r="O17" s="10"/>
    </row>
    <row r="18" spans="14:15" x14ac:dyDescent="0.25">
      <c r="N18" s="9" t="s">
        <v>3992</v>
      </c>
      <c r="O18" s="10">
        <v>7</v>
      </c>
    </row>
    <row r="19" spans="14:15" x14ac:dyDescent="0.25">
      <c r="N19" s="9" t="s">
        <v>4298</v>
      </c>
      <c r="O19" s="10">
        <v>1</v>
      </c>
    </row>
    <row r="20" spans="14:15" x14ac:dyDescent="0.25">
      <c r="N20" s="9" t="s">
        <v>198</v>
      </c>
      <c r="O20" s="10">
        <v>615</v>
      </c>
    </row>
  </sheetData>
  <mergeCells count="2">
    <mergeCell ref="N4:O4"/>
    <mergeCell ref="A2:B2"/>
  </mergeCell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6"/>
  <sheetViews>
    <sheetView topLeftCell="A599" workbookViewId="0">
      <selection activeCell="H609" sqref="H609"/>
    </sheetView>
  </sheetViews>
  <sheetFormatPr defaultRowHeight="15" x14ac:dyDescent="0.25"/>
  <cols>
    <col min="1" max="1" width="15.42578125" style="97" bestFit="1" customWidth="1"/>
    <col min="2" max="2" width="12" style="97" bestFit="1" customWidth="1"/>
    <col min="3" max="3" width="6.5703125" style="97" bestFit="1" customWidth="1"/>
    <col min="4" max="4" width="6.5703125" style="97" customWidth="1"/>
    <col min="5" max="5" width="30.28515625" style="97" bestFit="1" customWidth="1"/>
    <col min="6" max="6" width="12.42578125" style="97" bestFit="1" customWidth="1"/>
    <col min="7" max="7" width="16" style="97" bestFit="1" customWidth="1"/>
    <col min="8" max="8" width="45.42578125" style="97" bestFit="1" customWidth="1"/>
    <col min="9" max="9" width="54.7109375" style="97" bestFit="1" customWidth="1"/>
    <col min="10" max="10" width="98" style="97" bestFit="1" customWidth="1"/>
    <col min="11" max="11" width="10.140625" style="97" bestFit="1" customWidth="1"/>
    <col min="12" max="12" width="19.28515625" style="97" bestFit="1" customWidth="1"/>
    <col min="13" max="13" width="36" style="97" bestFit="1" customWidth="1"/>
    <col min="14" max="14" width="47.85546875" style="97" bestFit="1" customWidth="1"/>
    <col min="15" max="15" width="32.85546875" style="97" bestFit="1" customWidth="1"/>
    <col min="16" max="16384" width="9.140625" style="97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2327</v>
      </c>
      <c r="E1" s="1" t="s">
        <v>22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64" t="s">
        <v>343</v>
      </c>
    </row>
    <row r="2" spans="1:15" x14ac:dyDescent="0.25">
      <c r="A2" s="2">
        <v>45071.523159722223</v>
      </c>
      <c r="B2" s="3">
        <v>45071</v>
      </c>
      <c r="C2" s="3" t="s">
        <v>344</v>
      </c>
      <c r="D2" s="3"/>
      <c r="E2" s="4" t="s">
        <v>345</v>
      </c>
      <c r="F2" s="4" t="s">
        <v>346</v>
      </c>
      <c r="G2" s="4" t="s">
        <v>253</v>
      </c>
      <c r="H2" s="4" t="s">
        <v>249</v>
      </c>
      <c r="I2" s="4"/>
      <c r="J2" s="5" t="s">
        <v>347</v>
      </c>
      <c r="K2" s="4" t="s">
        <v>252</v>
      </c>
      <c r="L2" s="4" t="s">
        <v>348</v>
      </c>
      <c r="M2" s="4" t="s">
        <v>168</v>
      </c>
      <c r="N2" s="4" t="s">
        <v>349</v>
      </c>
      <c r="O2" s="4" t="s">
        <v>36</v>
      </c>
    </row>
    <row r="3" spans="1:15" x14ac:dyDescent="0.25">
      <c r="A3" s="2">
        <v>45071.552199074074</v>
      </c>
      <c r="B3" s="3">
        <v>45071</v>
      </c>
      <c r="C3" s="3" t="s">
        <v>344</v>
      </c>
      <c r="D3" s="3"/>
      <c r="E3" s="4" t="s">
        <v>350</v>
      </c>
      <c r="F3" s="4" t="s">
        <v>351</v>
      </c>
      <c r="G3" s="4" t="s">
        <v>352</v>
      </c>
      <c r="H3" s="4" t="s">
        <v>353</v>
      </c>
      <c r="I3" s="4">
        <v>8090900823</v>
      </c>
      <c r="J3" s="4" t="s">
        <v>354</v>
      </c>
      <c r="K3" s="4" t="s">
        <v>252</v>
      </c>
      <c r="L3" s="4" t="s">
        <v>355</v>
      </c>
      <c r="M3" s="4" t="s">
        <v>27</v>
      </c>
      <c r="N3" s="4" t="s">
        <v>349</v>
      </c>
      <c r="O3" s="4" t="s">
        <v>36</v>
      </c>
    </row>
    <row r="4" spans="1:15" x14ac:dyDescent="0.25">
      <c r="A4" s="2">
        <v>45071.552569444444</v>
      </c>
      <c r="B4" s="3">
        <v>45071</v>
      </c>
      <c r="C4" s="3" t="s">
        <v>344</v>
      </c>
      <c r="D4" s="3"/>
      <c r="E4" s="4" t="s">
        <v>345</v>
      </c>
      <c r="F4" s="4" t="s">
        <v>346</v>
      </c>
      <c r="G4" s="4" t="s">
        <v>253</v>
      </c>
      <c r="H4" s="4" t="s">
        <v>356</v>
      </c>
      <c r="I4" s="4">
        <v>8303414813</v>
      </c>
      <c r="J4" s="4" t="s">
        <v>357</v>
      </c>
      <c r="K4" s="4" t="s">
        <v>252</v>
      </c>
      <c r="L4" s="4" t="s">
        <v>348</v>
      </c>
      <c r="M4" s="4" t="s">
        <v>27</v>
      </c>
      <c r="N4" s="4" t="s">
        <v>349</v>
      </c>
      <c r="O4" s="4" t="s">
        <v>358</v>
      </c>
    </row>
    <row r="5" spans="1:15" x14ac:dyDescent="0.25">
      <c r="A5" s="2">
        <v>45071.555972222224</v>
      </c>
      <c r="B5" s="3">
        <v>45071</v>
      </c>
      <c r="C5" s="3" t="s">
        <v>344</v>
      </c>
      <c r="D5" s="3"/>
      <c r="E5" s="4" t="s">
        <v>350</v>
      </c>
      <c r="F5" s="4" t="s">
        <v>351</v>
      </c>
      <c r="G5" s="4" t="s">
        <v>352</v>
      </c>
      <c r="H5" s="4" t="s">
        <v>359</v>
      </c>
      <c r="I5" s="4">
        <v>8604781545</v>
      </c>
      <c r="J5" s="4" t="s">
        <v>360</v>
      </c>
      <c r="K5" s="4" t="s">
        <v>252</v>
      </c>
      <c r="L5" s="4" t="s">
        <v>348</v>
      </c>
      <c r="M5" s="4" t="s">
        <v>27</v>
      </c>
      <c r="N5" s="4" t="s">
        <v>349</v>
      </c>
      <c r="O5" s="4" t="s">
        <v>36</v>
      </c>
    </row>
    <row r="6" spans="1:15" x14ac:dyDescent="0.25">
      <c r="A6" s="2">
        <v>45071.560729166667</v>
      </c>
      <c r="B6" s="3">
        <v>45071</v>
      </c>
      <c r="C6" s="3" t="s">
        <v>344</v>
      </c>
      <c r="D6" s="3"/>
      <c r="E6" s="4" t="s">
        <v>350</v>
      </c>
      <c r="F6" s="4" t="s">
        <v>351</v>
      </c>
      <c r="G6" s="4" t="s">
        <v>352</v>
      </c>
      <c r="H6" s="4" t="s">
        <v>361</v>
      </c>
      <c r="I6" s="4">
        <v>7271813845</v>
      </c>
      <c r="J6" s="4" t="s">
        <v>362</v>
      </c>
      <c r="K6" s="4" t="s">
        <v>252</v>
      </c>
      <c r="L6" s="4" t="s">
        <v>348</v>
      </c>
      <c r="M6" s="4" t="s">
        <v>27</v>
      </c>
      <c r="N6" s="4" t="s">
        <v>349</v>
      </c>
      <c r="O6" s="4" t="s">
        <v>36</v>
      </c>
    </row>
    <row r="7" spans="1:15" x14ac:dyDescent="0.25">
      <c r="A7" s="2">
        <v>45071.56517361111</v>
      </c>
      <c r="B7" s="3">
        <v>45071</v>
      </c>
      <c r="C7" s="3" t="s">
        <v>344</v>
      </c>
      <c r="D7" s="3"/>
      <c r="E7" s="4" t="s">
        <v>350</v>
      </c>
      <c r="F7" s="4" t="s">
        <v>351</v>
      </c>
      <c r="G7" s="4" t="s">
        <v>352</v>
      </c>
      <c r="H7" s="4" t="s">
        <v>363</v>
      </c>
      <c r="I7" s="4">
        <v>9335662942</v>
      </c>
      <c r="J7" s="4" t="s">
        <v>364</v>
      </c>
      <c r="K7" s="4" t="s">
        <v>252</v>
      </c>
      <c r="L7" s="4" t="s">
        <v>355</v>
      </c>
      <c r="M7" s="4" t="s">
        <v>27</v>
      </c>
      <c r="N7" s="4" t="s">
        <v>349</v>
      </c>
      <c r="O7" s="4" t="s">
        <v>36</v>
      </c>
    </row>
    <row r="8" spans="1:15" x14ac:dyDescent="0.25">
      <c r="A8" s="2">
        <v>45071.568171296298</v>
      </c>
      <c r="B8" s="3">
        <v>45071</v>
      </c>
      <c r="C8" s="3" t="s">
        <v>344</v>
      </c>
      <c r="D8" s="3"/>
      <c r="E8" s="4" t="s">
        <v>350</v>
      </c>
      <c r="F8" s="4" t="s">
        <v>365</v>
      </c>
      <c r="G8" s="4" t="s">
        <v>352</v>
      </c>
      <c r="H8" s="4" t="s">
        <v>366</v>
      </c>
      <c r="I8" s="4">
        <v>7505426401</v>
      </c>
      <c r="J8" s="4" t="s">
        <v>367</v>
      </c>
      <c r="K8" s="4" t="s">
        <v>252</v>
      </c>
      <c r="L8" s="4" t="s">
        <v>355</v>
      </c>
      <c r="M8" s="4" t="s">
        <v>27</v>
      </c>
      <c r="N8" s="4" t="s">
        <v>349</v>
      </c>
      <c r="O8" s="4" t="s">
        <v>36</v>
      </c>
    </row>
    <row r="9" spans="1:15" x14ac:dyDescent="0.25">
      <c r="A9" s="2">
        <v>45071.572256944448</v>
      </c>
      <c r="B9" s="3">
        <v>45071</v>
      </c>
      <c r="C9" s="3" t="s">
        <v>344</v>
      </c>
      <c r="D9" s="3"/>
      <c r="E9" s="4" t="s">
        <v>350</v>
      </c>
      <c r="F9" s="4" t="s">
        <v>351</v>
      </c>
      <c r="G9" s="4" t="s">
        <v>352</v>
      </c>
      <c r="H9" s="4" t="s">
        <v>368</v>
      </c>
      <c r="I9" s="4">
        <v>9839032630</v>
      </c>
      <c r="J9" s="4" t="s">
        <v>369</v>
      </c>
      <c r="K9" s="4" t="s">
        <v>252</v>
      </c>
      <c r="L9" s="4" t="s">
        <v>348</v>
      </c>
      <c r="M9" s="4" t="s">
        <v>27</v>
      </c>
      <c r="N9" s="4" t="s">
        <v>349</v>
      </c>
      <c r="O9" s="4" t="s">
        <v>29</v>
      </c>
    </row>
    <row r="10" spans="1:15" x14ac:dyDescent="0.25">
      <c r="A10" s="2">
        <v>45071.580729166664</v>
      </c>
      <c r="B10" s="3">
        <v>45071</v>
      </c>
      <c r="C10" s="3" t="s">
        <v>344</v>
      </c>
      <c r="D10" s="3"/>
      <c r="E10" s="4" t="s">
        <v>350</v>
      </c>
      <c r="F10" s="4" t="s">
        <v>351</v>
      </c>
      <c r="G10" s="4" t="s">
        <v>352</v>
      </c>
      <c r="H10" s="4" t="s">
        <v>370</v>
      </c>
      <c r="I10" s="4">
        <v>9935411101</v>
      </c>
      <c r="J10" s="4" t="s">
        <v>371</v>
      </c>
      <c r="K10" s="4" t="s">
        <v>252</v>
      </c>
      <c r="L10" s="4" t="s">
        <v>355</v>
      </c>
      <c r="M10" s="4" t="s">
        <v>27</v>
      </c>
      <c r="N10" s="4" t="s">
        <v>349</v>
      </c>
      <c r="O10" s="4" t="s">
        <v>36</v>
      </c>
    </row>
    <row r="11" spans="1:15" x14ac:dyDescent="0.25">
      <c r="A11" s="2">
        <v>45071.764317129629</v>
      </c>
      <c r="B11" s="3">
        <v>45071</v>
      </c>
      <c r="C11" s="3" t="s">
        <v>344</v>
      </c>
      <c r="D11" s="3"/>
      <c r="E11" s="4" t="s">
        <v>350</v>
      </c>
      <c r="F11" s="4" t="s">
        <v>351</v>
      </c>
      <c r="G11" s="4" t="s">
        <v>352</v>
      </c>
      <c r="H11" s="4" t="s">
        <v>372</v>
      </c>
      <c r="I11" s="4" t="s">
        <v>373</v>
      </c>
      <c r="J11" s="4" t="s">
        <v>374</v>
      </c>
      <c r="K11" s="4" t="s">
        <v>231</v>
      </c>
      <c r="L11" s="4" t="s">
        <v>348</v>
      </c>
      <c r="M11" s="4" t="s">
        <v>375</v>
      </c>
      <c r="N11" s="4" t="s">
        <v>349</v>
      </c>
      <c r="O11" s="4" t="s">
        <v>29</v>
      </c>
    </row>
    <row r="12" spans="1:15" x14ac:dyDescent="0.25">
      <c r="A12" s="2">
        <v>45071.768576388888</v>
      </c>
      <c r="B12" s="3">
        <v>45071</v>
      </c>
      <c r="C12" s="3" t="s">
        <v>344</v>
      </c>
      <c r="D12" s="3"/>
      <c r="E12" s="4" t="s">
        <v>350</v>
      </c>
      <c r="F12" s="4" t="s">
        <v>351</v>
      </c>
      <c r="G12" s="4" t="s">
        <v>352</v>
      </c>
      <c r="H12" s="4" t="s">
        <v>376</v>
      </c>
      <c r="I12" s="4" t="s">
        <v>377</v>
      </c>
      <c r="J12" s="4" t="s">
        <v>378</v>
      </c>
      <c r="K12" s="4" t="s">
        <v>252</v>
      </c>
      <c r="L12" s="4" t="s">
        <v>348</v>
      </c>
      <c r="M12" s="4" t="s">
        <v>379</v>
      </c>
      <c r="N12" s="4" t="s">
        <v>380</v>
      </c>
      <c r="O12" s="4" t="s">
        <v>29</v>
      </c>
    </row>
    <row r="13" spans="1:15" x14ac:dyDescent="0.25">
      <c r="A13" s="2">
        <v>45072.490358796298</v>
      </c>
      <c r="B13" s="3">
        <v>45072</v>
      </c>
      <c r="C13" s="3" t="s">
        <v>344</v>
      </c>
      <c r="D13" s="3"/>
      <c r="E13" s="4" t="s">
        <v>32</v>
      </c>
      <c r="F13" s="4" t="s">
        <v>381</v>
      </c>
      <c r="G13" s="4" t="s">
        <v>310</v>
      </c>
      <c r="H13" s="4" t="s">
        <v>382</v>
      </c>
      <c r="I13" s="4">
        <v>9971693470</v>
      </c>
      <c r="J13" s="4" t="s">
        <v>383</v>
      </c>
      <c r="K13" s="4" t="s">
        <v>74</v>
      </c>
      <c r="L13" s="4" t="s">
        <v>348</v>
      </c>
      <c r="M13" s="4" t="s">
        <v>384</v>
      </c>
      <c r="N13" s="4" t="s">
        <v>349</v>
      </c>
      <c r="O13" s="4" t="s">
        <v>36</v>
      </c>
    </row>
    <row r="14" spans="1:15" x14ac:dyDescent="0.25">
      <c r="A14" s="2">
        <v>45072.583495370367</v>
      </c>
      <c r="B14" s="3">
        <v>45072</v>
      </c>
      <c r="C14" s="3" t="s">
        <v>344</v>
      </c>
      <c r="D14" s="3"/>
      <c r="E14" s="4" t="s">
        <v>345</v>
      </c>
      <c r="F14" s="4" t="s">
        <v>385</v>
      </c>
      <c r="G14" s="4" t="s">
        <v>253</v>
      </c>
      <c r="H14" s="4" t="s">
        <v>386</v>
      </c>
      <c r="I14" s="4">
        <v>8887809017</v>
      </c>
      <c r="J14" s="4" t="s">
        <v>387</v>
      </c>
      <c r="K14" s="4" t="s">
        <v>252</v>
      </c>
      <c r="L14" s="4" t="s">
        <v>348</v>
      </c>
      <c r="M14" s="4" t="s">
        <v>388</v>
      </c>
      <c r="N14" s="4" t="s">
        <v>380</v>
      </c>
      <c r="O14" s="4" t="s">
        <v>36</v>
      </c>
    </row>
    <row r="15" spans="1:15" x14ac:dyDescent="0.25">
      <c r="A15" s="2">
        <v>45072.606238425928</v>
      </c>
      <c r="B15" s="3">
        <v>45072</v>
      </c>
      <c r="C15" s="3" t="s">
        <v>344</v>
      </c>
      <c r="D15" s="3"/>
      <c r="E15" s="4" t="s">
        <v>345</v>
      </c>
      <c r="F15" s="4" t="s">
        <v>385</v>
      </c>
      <c r="G15" s="4" t="s">
        <v>253</v>
      </c>
      <c r="H15" s="4" t="s">
        <v>389</v>
      </c>
      <c r="I15" s="4">
        <v>8090002223</v>
      </c>
      <c r="J15" s="4" t="s">
        <v>390</v>
      </c>
      <c r="K15" s="4" t="s">
        <v>252</v>
      </c>
      <c r="L15" s="4" t="s">
        <v>348</v>
      </c>
      <c r="M15" s="4" t="s">
        <v>391</v>
      </c>
      <c r="N15" s="4" t="s">
        <v>380</v>
      </c>
      <c r="O15" s="4" t="s">
        <v>36</v>
      </c>
    </row>
    <row r="16" spans="1:15" x14ac:dyDescent="0.25">
      <c r="A16" s="2">
        <v>45072.626932870371</v>
      </c>
      <c r="B16" s="3">
        <v>45072</v>
      </c>
      <c r="C16" s="3" t="s">
        <v>344</v>
      </c>
      <c r="D16" s="3"/>
      <c r="E16" s="4" t="s">
        <v>350</v>
      </c>
      <c r="F16" s="4" t="s">
        <v>351</v>
      </c>
      <c r="G16" s="4" t="s">
        <v>352</v>
      </c>
      <c r="H16" s="4" t="s">
        <v>392</v>
      </c>
      <c r="I16" s="4">
        <v>7499291144</v>
      </c>
      <c r="J16" s="4" t="s">
        <v>393</v>
      </c>
      <c r="K16" s="4" t="s">
        <v>252</v>
      </c>
      <c r="L16" s="4" t="s">
        <v>348</v>
      </c>
      <c r="M16" s="4" t="s">
        <v>27</v>
      </c>
      <c r="N16" s="4" t="s">
        <v>380</v>
      </c>
      <c r="O16" s="4" t="s">
        <v>358</v>
      </c>
    </row>
    <row r="17" spans="1:15" x14ac:dyDescent="0.25">
      <c r="A17" s="2">
        <v>45072.639618055553</v>
      </c>
      <c r="B17" s="3">
        <v>45072</v>
      </c>
      <c r="C17" s="3" t="s">
        <v>344</v>
      </c>
      <c r="D17" s="3"/>
      <c r="E17" s="4" t="s">
        <v>350</v>
      </c>
      <c r="F17" s="4" t="s">
        <v>351</v>
      </c>
      <c r="G17" s="4" t="s">
        <v>352</v>
      </c>
      <c r="H17" s="4" t="s">
        <v>394</v>
      </c>
      <c r="I17" s="4">
        <v>8840981837</v>
      </c>
      <c r="J17" s="4" t="s">
        <v>395</v>
      </c>
      <c r="K17" s="4" t="s">
        <v>252</v>
      </c>
      <c r="L17" s="4" t="s">
        <v>396</v>
      </c>
      <c r="M17" s="4" t="s">
        <v>27</v>
      </c>
      <c r="N17" s="4" t="s">
        <v>349</v>
      </c>
      <c r="O17" s="4" t="s">
        <v>36</v>
      </c>
    </row>
    <row r="18" spans="1:15" x14ac:dyDescent="0.25">
      <c r="A18" s="2">
        <v>45072.646724537037</v>
      </c>
      <c r="B18" s="3">
        <v>45072</v>
      </c>
      <c r="C18" s="3" t="s">
        <v>344</v>
      </c>
      <c r="D18" s="3"/>
      <c r="E18" s="4" t="s">
        <v>350</v>
      </c>
      <c r="F18" s="4" t="s">
        <v>351</v>
      </c>
      <c r="G18" s="4" t="s">
        <v>352</v>
      </c>
      <c r="H18" s="4" t="s">
        <v>397</v>
      </c>
      <c r="I18" s="4">
        <v>7905066587</v>
      </c>
      <c r="J18" s="4" t="s">
        <v>398</v>
      </c>
      <c r="K18" s="4" t="s">
        <v>252</v>
      </c>
      <c r="L18" s="4" t="s">
        <v>396</v>
      </c>
      <c r="M18" s="4" t="s">
        <v>27</v>
      </c>
      <c r="N18" s="4" t="s">
        <v>349</v>
      </c>
      <c r="O18" s="4" t="s">
        <v>36</v>
      </c>
    </row>
    <row r="19" spans="1:15" x14ac:dyDescent="0.25">
      <c r="A19" s="2">
        <v>45072.660115740742</v>
      </c>
      <c r="B19" s="3">
        <v>45072</v>
      </c>
      <c r="C19" s="3" t="s">
        <v>344</v>
      </c>
      <c r="D19" s="3"/>
      <c r="E19" s="4" t="s">
        <v>350</v>
      </c>
      <c r="F19" s="4" t="s">
        <v>351</v>
      </c>
      <c r="G19" s="4" t="s">
        <v>352</v>
      </c>
      <c r="H19" s="4" t="s">
        <v>399</v>
      </c>
      <c r="I19" s="4">
        <v>9169587883</v>
      </c>
      <c r="J19" s="4" t="s">
        <v>400</v>
      </c>
      <c r="K19" s="4" t="s">
        <v>252</v>
      </c>
      <c r="L19" s="4" t="s">
        <v>348</v>
      </c>
      <c r="M19" s="4" t="s">
        <v>27</v>
      </c>
      <c r="N19" s="4" t="s">
        <v>349</v>
      </c>
      <c r="O19" s="4" t="s">
        <v>36</v>
      </c>
    </row>
    <row r="20" spans="1:15" x14ac:dyDescent="0.25">
      <c r="A20" s="2">
        <v>45072.668819444443</v>
      </c>
      <c r="B20" s="3">
        <v>45072</v>
      </c>
      <c r="C20" s="3" t="s">
        <v>344</v>
      </c>
      <c r="D20" s="3"/>
      <c r="E20" s="4" t="s">
        <v>350</v>
      </c>
      <c r="F20" s="4" t="s">
        <v>351</v>
      </c>
      <c r="G20" s="4" t="s">
        <v>352</v>
      </c>
      <c r="H20" s="4" t="s">
        <v>401</v>
      </c>
      <c r="I20" s="4">
        <v>8573995555</v>
      </c>
      <c r="J20" s="4" t="s">
        <v>402</v>
      </c>
      <c r="K20" s="4" t="s">
        <v>252</v>
      </c>
      <c r="L20" s="4" t="s">
        <v>355</v>
      </c>
      <c r="M20" s="4" t="s">
        <v>403</v>
      </c>
      <c r="N20" s="4" t="s">
        <v>349</v>
      </c>
      <c r="O20" s="4" t="s">
        <v>36</v>
      </c>
    </row>
    <row r="21" spans="1:15" x14ac:dyDescent="0.25">
      <c r="A21" s="2">
        <v>45072.706666666665</v>
      </c>
      <c r="B21" s="3">
        <v>45072</v>
      </c>
      <c r="C21" s="3" t="s">
        <v>344</v>
      </c>
      <c r="D21" s="3"/>
      <c r="E21" s="4" t="s">
        <v>350</v>
      </c>
      <c r="F21" s="4" t="s">
        <v>404</v>
      </c>
      <c r="G21" s="4" t="s">
        <v>352</v>
      </c>
      <c r="H21" s="4" t="s">
        <v>405</v>
      </c>
      <c r="I21" s="4">
        <v>9170024541</v>
      </c>
      <c r="J21" s="4" t="s">
        <v>406</v>
      </c>
      <c r="K21" s="4" t="s">
        <v>252</v>
      </c>
      <c r="L21" s="4" t="s">
        <v>348</v>
      </c>
      <c r="M21" s="4" t="s">
        <v>388</v>
      </c>
      <c r="N21" s="4" t="s">
        <v>380</v>
      </c>
      <c r="O21" s="4" t="s">
        <v>36</v>
      </c>
    </row>
    <row r="22" spans="1:15" x14ac:dyDescent="0.25">
      <c r="A22" s="2">
        <v>45072.875243055554</v>
      </c>
      <c r="B22" s="3">
        <v>45072</v>
      </c>
      <c r="C22" s="3" t="s">
        <v>344</v>
      </c>
      <c r="D22" s="3"/>
      <c r="E22" s="4" t="s">
        <v>32</v>
      </c>
      <c r="F22" s="4" t="s">
        <v>381</v>
      </c>
      <c r="G22" s="4" t="s">
        <v>310</v>
      </c>
      <c r="H22" s="4" t="s">
        <v>407</v>
      </c>
      <c r="I22" s="4">
        <v>9892165124</v>
      </c>
      <c r="J22" s="4" t="s">
        <v>408</v>
      </c>
      <c r="K22" s="4" t="s">
        <v>231</v>
      </c>
      <c r="L22" s="4" t="s">
        <v>409</v>
      </c>
      <c r="M22" s="4" t="s">
        <v>410</v>
      </c>
      <c r="N22" s="4" t="s">
        <v>411</v>
      </c>
      <c r="O22" s="4" t="s">
        <v>36</v>
      </c>
    </row>
    <row r="23" spans="1:15" x14ac:dyDescent="0.25">
      <c r="A23" s="2">
        <v>45072.878738425927</v>
      </c>
      <c r="B23" s="3">
        <v>45072</v>
      </c>
      <c r="C23" s="3" t="s">
        <v>344</v>
      </c>
      <c r="D23" s="3"/>
      <c r="E23" s="4" t="s">
        <v>32</v>
      </c>
      <c r="F23" s="4" t="s">
        <v>381</v>
      </c>
      <c r="G23" s="4" t="s">
        <v>310</v>
      </c>
      <c r="H23" s="4" t="s">
        <v>412</v>
      </c>
      <c r="I23" s="4">
        <v>8130331782</v>
      </c>
      <c r="J23" s="4" t="s">
        <v>413</v>
      </c>
      <c r="K23" s="4" t="s">
        <v>231</v>
      </c>
      <c r="L23" s="4" t="s">
        <v>396</v>
      </c>
      <c r="M23" s="4" t="s">
        <v>414</v>
      </c>
      <c r="N23" s="4" t="s">
        <v>411</v>
      </c>
      <c r="O23" s="4" t="s">
        <v>36</v>
      </c>
    </row>
    <row r="24" spans="1:15" x14ac:dyDescent="0.25">
      <c r="A24" s="2">
        <v>45072.882928240739</v>
      </c>
      <c r="B24" s="3">
        <v>45072</v>
      </c>
      <c r="C24" s="3" t="s">
        <v>344</v>
      </c>
      <c r="D24" s="3"/>
      <c r="E24" s="4" t="s">
        <v>32</v>
      </c>
      <c r="F24" s="4" t="s">
        <v>381</v>
      </c>
      <c r="G24" s="4" t="s">
        <v>310</v>
      </c>
      <c r="H24" s="4" t="s">
        <v>415</v>
      </c>
      <c r="I24" s="4" t="s">
        <v>416</v>
      </c>
      <c r="J24" s="4" t="s">
        <v>413</v>
      </c>
      <c r="K24" s="4" t="s">
        <v>231</v>
      </c>
      <c r="L24" s="4" t="s">
        <v>396</v>
      </c>
      <c r="M24" s="4" t="s">
        <v>417</v>
      </c>
      <c r="N24" s="4" t="s">
        <v>349</v>
      </c>
      <c r="O24" s="4" t="s">
        <v>36</v>
      </c>
    </row>
    <row r="25" spans="1:15" x14ac:dyDescent="0.25">
      <c r="A25" s="2">
        <v>45072.883877314816</v>
      </c>
      <c r="B25" s="3">
        <v>45072</v>
      </c>
      <c r="C25" s="3" t="s">
        <v>344</v>
      </c>
      <c r="D25" s="3"/>
      <c r="E25" s="4" t="s">
        <v>32</v>
      </c>
      <c r="F25" s="4" t="s">
        <v>381</v>
      </c>
      <c r="G25" s="4" t="s">
        <v>310</v>
      </c>
      <c r="H25" s="4" t="s">
        <v>418</v>
      </c>
      <c r="I25" s="4">
        <v>6394697798</v>
      </c>
      <c r="J25" s="4" t="s">
        <v>408</v>
      </c>
      <c r="K25" s="4" t="s">
        <v>231</v>
      </c>
      <c r="L25" s="4" t="s">
        <v>419</v>
      </c>
      <c r="M25" s="4" t="s">
        <v>417</v>
      </c>
      <c r="N25" s="4" t="s">
        <v>349</v>
      </c>
      <c r="O25" s="4" t="s">
        <v>36</v>
      </c>
    </row>
    <row r="26" spans="1:15" x14ac:dyDescent="0.25">
      <c r="A26" s="2">
        <v>45072.884768518517</v>
      </c>
      <c r="B26" s="3">
        <v>45072</v>
      </c>
      <c r="C26" s="3" t="s">
        <v>344</v>
      </c>
      <c r="D26" s="3"/>
      <c r="E26" s="4" t="s">
        <v>32</v>
      </c>
      <c r="F26" s="4" t="s">
        <v>381</v>
      </c>
      <c r="G26" s="4" t="s">
        <v>310</v>
      </c>
      <c r="H26" s="4" t="s">
        <v>420</v>
      </c>
      <c r="I26" s="4">
        <v>7986786500</v>
      </c>
      <c r="J26" s="4" t="s">
        <v>408</v>
      </c>
      <c r="K26" s="4" t="s">
        <v>231</v>
      </c>
      <c r="L26" s="4" t="s">
        <v>355</v>
      </c>
      <c r="M26" s="4" t="s">
        <v>421</v>
      </c>
      <c r="N26" s="4" t="s">
        <v>422</v>
      </c>
      <c r="O26" s="4" t="s">
        <v>29</v>
      </c>
    </row>
    <row r="27" spans="1:15" x14ac:dyDescent="0.25">
      <c r="A27" s="2">
        <v>45072.917233796295</v>
      </c>
      <c r="B27" s="3">
        <v>45072</v>
      </c>
      <c r="C27" s="3" t="s">
        <v>344</v>
      </c>
      <c r="D27" s="3"/>
      <c r="E27" s="4" t="s">
        <v>39</v>
      </c>
      <c r="F27" s="4" t="s">
        <v>423</v>
      </c>
      <c r="G27" s="4" t="s">
        <v>196</v>
      </c>
      <c r="H27" s="4" t="s">
        <v>401</v>
      </c>
      <c r="I27" s="4">
        <v>9910694261</v>
      </c>
      <c r="J27" s="4" t="s">
        <v>424</v>
      </c>
      <c r="K27" s="4" t="s">
        <v>74</v>
      </c>
      <c r="L27" s="4" t="s">
        <v>348</v>
      </c>
      <c r="M27" s="4" t="s">
        <v>425</v>
      </c>
      <c r="N27" s="4" t="s">
        <v>380</v>
      </c>
      <c r="O27" s="4" t="s">
        <v>36</v>
      </c>
    </row>
    <row r="28" spans="1:15" x14ac:dyDescent="0.25">
      <c r="A28" s="2">
        <v>45072.918807870374</v>
      </c>
      <c r="B28" s="3">
        <v>45072</v>
      </c>
      <c r="C28" s="3" t="s">
        <v>344</v>
      </c>
      <c r="D28" s="3"/>
      <c r="E28" s="4" t="s">
        <v>39</v>
      </c>
      <c r="F28" s="4" t="s">
        <v>423</v>
      </c>
      <c r="G28" s="4" t="s">
        <v>196</v>
      </c>
      <c r="H28" s="4" t="s">
        <v>426</v>
      </c>
      <c r="I28" s="4">
        <v>8527891450</v>
      </c>
      <c r="J28" s="4" t="s">
        <v>427</v>
      </c>
      <c r="K28" s="4" t="s">
        <v>74</v>
      </c>
      <c r="L28" s="4" t="s">
        <v>348</v>
      </c>
      <c r="M28" s="4" t="s">
        <v>421</v>
      </c>
      <c r="N28" s="4" t="s">
        <v>349</v>
      </c>
      <c r="O28" s="4" t="s">
        <v>36</v>
      </c>
    </row>
    <row r="29" spans="1:15" x14ac:dyDescent="0.25">
      <c r="A29" s="2">
        <v>45072.920891203707</v>
      </c>
      <c r="B29" s="3">
        <v>45072</v>
      </c>
      <c r="C29" s="3" t="s">
        <v>344</v>
      </c>
      <c r="D29" s="3"/>
      <c r="E29" s="4" t="s">
        <v>39</v>
      </c>
      <c r="F29" s="4" t="s">
        <v>423</v>
      </c>
      <c r="G29" s="4" t="s">
        <v>196</v>
      </c>
      <c r="H29" s="4" t="s">
        <v>428</v>
      </c>
      <c r="I29" s="4">
        <v>9910277743</v>
      </c>
      <c r="J29" s="4" t="s">
        <v>429</v>
      </c>
      <c r="K29" s="4" t="s">
        <v>74</v>
      </c>
      <c r="L29" s="4" t="s">
        <v>348</v>
      </c>
      <c r="M29" s="4" t="s">
        <v>27</v>
      </c>
      <c r="N29" s="4" t="s">
        <v>380</v>
      </c>
      <c r="O29" s="4" t="s">
        <v>358</v>
      </c>
    </row>
    <row r="30" spans="1:15" x14ac:dyDescent="0.25">
      <c r="A30" s="2">
        <v>45072.921979166669</v>
      </c>
      <c r="B30" s="3">
        <v>45072</v>
      </c>
      <c r="C30" s="3" t="s">
        <v>344</v>
      </c>
      <c r="D30" s="3"/>
      <c r="E30" s="4" t="s">
        <v>39</v>
      </c>
      <c r="F30" s="4" t="s">
        <v>423</v>
      </c>
      <c r="G30" s="4" t="s">
        <v>196</v>
      </c>
      <c r="H30" s="4" t="s">
        <v>430</v>
      </c>
      <c r="I30" s="4">
        <v>9354005861</v>
      </c>
      <c r="J30" s="4" t="s">
        <v>431</v>
      </c>
      <c r="K30" s="4" t="s">
        <v>74</v>
      </c>
      <c r="L30" s="4" t="s">
        <v>348</v>
      </c>
      <c r="M30" s="4" t="s">
        <v>168</v>
      </c>
      <c r="N30" s="4" t="s">
        <v>349</v>
      </c>
      <c r="O30" s="4" t="s">
        <v>36</v>
      </c>
    </row>
    <row r="31" spans="1:15" x14ac:dyDescent="0.25">
      <c r="A31" s="2">
        <v>45072.923946759256</v>
      </c>
      <c r="B31" s="3">
        <v>45072</v>
      </c>
      <c r="C31" s="3" t="s">
        <v>344</v>
      </c>
      <c r="D31" s="3"/>
      <c r="E31" s="4" t="s">
        <v>39</v>
      </c>
      <c r="F31" s="4" t="s">
        <v>423</v>
      </c>
      <c r="G31" s="4" t="s">
        <v>196</v>
      </c>
      <c r="H31" s="4" t="s">
        <v>432</v>
      </c>
      <c r="I31" s="4">
        <v>9810787615</v>
      </c>
      <c r="J31" s="4" t="s">
        <v>433</v>
      </c>
      <c r="K31" s="4" t="s">
        <v>74</v>
      </c>
      <c r="L31" s="4" t="s">
        <v>348</v>
      </c>
      <c r="M31" s="4" t="s">
        <v>421</v>
      </c>
      <c r="N31" s="4" t="s">
        <v>349</v>
      </c>
      <c r="O31" s="4" t="s">
        <v>36</v>
      </c>
    </row>
    <row r="32" spans="1:15" x14ac:dyDescent="0.25">
      <c r="A32" s="2">
        <v>45072.926631944443</v>
      </c>
      <c r="B32" s="3">
        <v>45072</v>
      </c>
      <c r="C32" s="3" t="s">
        <v>344</v>
      </c>
      <c r="D32" s="3"/>
      <c r="E32" s="4" t="s">
        <v>39</v>
      </c>
      <c r="F32" s="4" t="s">
        <v>423</v>
      </c>
      <c r="G32" s="4" t="s">
        <v>196</v>
      </c>
      <c r="H32" s="4" t="s">
        <v>434</v>
      </c>
      <c r="I32" s="4">
        <v>9990409166</v>
      </c>
      <c r="J32" s="4" t="s">
        <v>435</v>
      </c>
      <c r="K32" s="4" t="s">
        <v>74</v>
      </c>
      <c r="L32" s="4" t="s">
        <v>348</v>
      </c>
      <c r="M32" s="4" t="s">
        <v>34</v>
      </c>
      <c r="N32" s="4" t="s">
        <v>380</v>
      </c>
      <c r="O32" s="4" t="s">
        <v>358</v>
      </c>
    </row>
    <row r="33" spans="1:15" x14ac:dyDescent="0.25">
      <c r="A33" s="2">
        <v>45072.927939814814</v>
      </c>
      <c r="B33" s="3">
        <v>45072</v>
      </c>
      <c r="C33" s="3" t="s">
        <v>344</v>
      </c>
      <c r="D33" s="3"/>
      <c r="E33" s="4" t="s">
        <v>39</v>
      </c>
      <c r="F33" s="4" t="s">
        <v>423</v>
      </c>
      <c r="G33" s="4" t="s">
        <v>196</v>
      </c>
      <c r="H33" s="4" t="s">
        <v>436</v>
      </c>
      <c r="I33" s="4">
        <v>9319631619</v>
      </c>
      <c r="J33" s="4" t="s">
        <v>437</v>
      </c>
      <c r="K33" s="4" t="s">
        <v>74</v>
      </c>
      <c r="L33" s="4" t="s">
        <v>348</v>
      </c>
      <c r="M33" s="4" t="s">
        <v>425</v>
      </c>
      <c r="N33" s="4" t="s">
        <v>380</v>
      </c>
      <c r="O33" s="4" t="s">
        <v>358</v>
      </c>
    </row>
    <row r="34" spans="1:15" x14ac:dyDescent="0.25">
      <c r="A34" s="2">
        <v>45072.930914351855</v>
      </c>
      <c r="B34" s="3">
        <v>45072</v>
      </c>
      <c r="C34" s="3" t="s">
        <v>344</v>
      </c>
      <c r="D34" s="3"/>
      <c r="E34" s="4" t="s">
        <v>39</v>
      </c>
      <c r="F34" s="4" t="s">
        <v>423</v>
      </c>
      <c r="G34" s="4" t="s">
        <v>196</v>
      </c>
      <c r="H34" s="4" t="s">
        <v>438</v>
      </c>
      <c r="I34" s="4">
        <v>9311342707</v>
      </c>
      <c r="J34" s="4" t="s">
        <v>439</v>
      </c>
      <c r="K34" s="4" t="s">
        <v>74</v>
      </c>
      <c r="L34" s="4" t="s">
        <v>348</v>
      </c>
      <c r="M34" s="4" t="s">
        <v>421</v>
      </c>
      <c r="N34" s="4" t="s">
        <v>349</v>
      </c>
      <c r="O34" s="4" t="s">
        <v>36</v>
      </c>
    </row>
    <row r="35" spans="1:15" x14ac:dyDescent="0.25">
      <c r="A35" s="2">
        <v>45073.303530092591</v>
      </c>
      <c r="B35" s="3">
        <v>45073</v>
      </c>
      <c r="C35" s="3" t="s">
        <v>344</v>
      </c>
      <c r="D35" s="3"/>
      <c r="E35" s="4" t="s">
        <v>49</v>
      </c>
      <c r="F35" s="4" t="s">
        <v>52</v>
      </c>
      <c r="G35" s="4" t="s">
        <v>50</v>
      </c>
      <c r="H35" s="4" t="s">
        <v>277</v>
      </c>
      <c r="I35" s="4">
        <v>8588900240</v>
      </c>
      <c r="J35" s="4" t="s">
        <v>440</v>
      </c>
      <c r="K35" s="4" t="s">
        <v>140</v>
      </c>
      <c r="L35" s="4" t="s">
        <v>409</v>
      </c>
      <c r="M35" s="4" t="s">
        <v>379</v>
      </c>
      <c r="N35" s="4" t="s">
        <v>349</v>
      </c>
      <c r="O35" s="4" t="s">
        <v>36</v>
      </c>
    </row>
    <row r="36" spans="1:15" x14ac:dyDescent="0.25">
      <c r="A36" s="2">
        <v>45073.306979166664</v>
      </c>
      <c r="B36" s="3">
        <v>45073</v>
      </c>
      <c r="C36" s="3" t="s">
        <v>344</v>
      </c>
      <c r="D36" s="3"/>
      <c r="E36" s="4" t="s">
        <v>49</v>
      </c>
      <c r="F36" s="4" t="s">
        <v>52</v>
      </c>
      <c r="G36" s="4" t="s">
        <v>50</v>
      </c>
      <c r="H36" s="4" t="s">
        <v>441</v>
      </c>
      <c r="I36" s="4">
        <v>9555555562</v>
      </c>
      <c r="J36" s="4" t="s">
        <v>442</v>
      </c>
      <c r="K36" s="4" t="s">
        <v>140</v>
      </c>
      <c r="L36" s="4" t="s">
        <v>409</v>
      </c>
      <c r="M36" s="4" t="s">
        <v>379</v>
      </c>
      <c r="N36" s="4" t="s">
        <v>349</v>
      </c>
      <c r="O36" s="4" t="s">
        <v>36</v>
      </c>
    </row>
    <row r="37" spans="1:15" x14ac:dyDescent="0.25">
      <c r="A37" s="2">
        <v>45073.310358796298</v>
      </c>
      <c r="B37" s="3">
        <v>45073</v>
      </c>
      <c r="C37" s="3" t="s">
        <v>344</v>
      </c>
      <c r="D37" s="3"/>
      <c r="E37" s="4" t="s">
        <v>49</v>
      </c>
      <c r="F37" s="4" t="s">
        <v>52</v>
      </c>
      <c r="G37" s="4" t="s">
        <v>50</v>
      </c>
      <c r="H37" s="4" t="s">
        <v>443</v>
      </c>
      <c r="I37" s="4">
        <v>9899450679</v>
      </c>
      <c r="J37" s="4" t="s">
        <v>444</v>
      </c>
      <c r="K37" s="4" t="s">
        <v>140</v>
      </c>
      <c r="L37" s="4" t="s">
        <v>409</v>
      </c>
      <c r="M37" s="4" t="s">
        <v>379</v>
      </c>
      <c r="N37" s="4" t="s">
        <v>349</v>
      </c>
      <c r="O37" s="4" t="s">
        <v>36</v>
      </c>
    </row>
    <row r="38" spans="1:15" x14ac:dyDescent="0.25">
      <c r="A38" s="2">
        <v>45073.312314814815</v>
      </c>
      <c r="B38" s="3">
        <v>45073</v>
      </c>
      <c r="C38" s="3" t="s">
        <v>344</v>
      </c>
      <c r="D38" s="3"/>
      <c r="E38" s="4" t="s">
        <v>49</v>
      </c>
      <c r="F38" s="4" t="s">
        <v>52</v>
      </c>
      <c r="G38" s="4" t="s">
        <v>50</v>
      </c>
      <c r="H38" s="4" t="s">
        <v>445</v>
      </c>
      <c r="I38" s="4">
        <v>9871995167</v>
      </c>
      <c r="J38" s="4" t="s">
        <v>446</v>
      </c>
      <c r="K38" s="4" t="s">
        <v>140</v>
      </c>
      <c r="L38" s="4" t="s">
        <v>409</v>
      </c>
      <c r="M38" s="4" t="s">
        <v>379</v>
      </c>
      <c r="N38" s="4" t="s">
        <v>349</v>
      </c>
      <c r="O38" s="4" t="s">
        <v>36</v>
      </c>
    </row>
    <row r="39" spans="1:15" x14ac:dyDescent="0.25">
      <c r="A39" s="2">
        <v>45073.314722222225</v>
      </c>
      <c r="B39" s="3">
        <v>45073</v>
      </c>
      <c r="C39" s="3" t="s">
        <v>344</v>
      </c>
      <c r="D39" s="3"/>
      <c r="E39" s="4" t="s">
        <v>49</v>
      </c>
      <c r="F39" s="4" t="s">
        <v>52</v>
      </c>
      <c r="G39" s="4" t="s">
        <v>50</v>
      </c>
      <c r="H39" s="4" t="s">
        <v>55</v>
      </c>
      <c r="I39" s="4">
        <v>9818660102</v>
      </c>
      <c r="J39" s="4" t="s">
        <v>447</v>
      </c>
      <c r="K39" s="4" t="s">
        <v>140</v>
      </c>
      <c r="L39" s="4" t="s">
        <v>409</v>
      </c>
      <c r="M39" s="4" t="s">
        <v>379</v>
      </c>
      <c r="N39" s="4" t="s">
        <v>349</v>
      </c>
      <c r="O39" s="4" t="s">
        <v>36</v>
      </c>
    </row>
    <row r="40" spans="1:15" x14ac:dyDescent="0.25">
      <c r="A40" s="2">
        <v>45073.317256944443</v>
      </c>
      <c r="B40" s="3">
        <v>45073</v>
      </c>
      <c r="C40" s="3" t="s">
        <v>344</v>
      </c>
      <c r="D40" s="3"/>
      <c r="E40" s="4" t="s">
        <v>49</v>
      </c>
      <c r="F40" s="4" t="s">
        <v>52</v>
      </c>
      <c r="G40" s="4" t="s">
        <v>50</v>
      </c>
      <c r="H40" s="4" t="s">
        <v>55</v>
      </c>
      <c r="I40" s="4">
        <v>8802935114</v>
      </c>
      <c r="J40" s="4" t="s">
        <v>448</v>
      </c>
      <c r="K40" s="4" t="s">
        <v>140</v>
      </c>
      <c r="L40" s="4" t="s">
        <v>409</v>
      </c>
      <c r="M40" s="4" t="s">
        <v>379</v>
      </c>
      <c r="N40" s="4" t="s">
        <v>349</v>
      </c>
      <c r="O40" s="4" t="s">
        <v>36</v>
      </c>
    </row>
    <row r="41" spans="1:15" x14ac:dyDescent="0.25">
      <c r="A41" s="2">
        <v>45073.319467592592</v>
      </c>
      <c r="B41" s="3">
        <v>45073</v>
      </c>
      <c r="C41" s="3" t="s">
        <v>344</v>
      </c>
      <c r="D41" s="3"/>
      <c r="E41" s="4" t="s">
        <v>49</v>
      </c>
      <c r="F41" s="4" t="s">
        <v>52</v>
      </c>
      <c r="G41" s="4" t="s">
        <v>50</v>
      </c>
      <c r="H41" s="4" t="s">
        <v>441</v>
      </c>
      <c r="I41" s="4">
        <v>9215617027</v>
      </c>
      <c r="J41" s="4" t="s">
        <v>449</v>
      </c>
      <c r="K41" s="4" t="s">
        <v>140</v>
      </c>
      <c r="L41" s="4" t="s">
        <v>409</v>
      </c>
      <c r="M41" s="4" t="s">
        <v>379</v>
      </c>
      <c r="N41" s="4" t="s">
        <v>349</v>
      </c>
      <c r="O41" s="4" t="s">
        <v>36</v>
      </c>
    </row>
    <row r="42" spans="1:15" x14ac:dyDescent="0.25">
      <c r="A42" s="2">
        <v>45073.321226851855</v>
      </c>
      <c r="B42" s="3">
        <v>45073</v>
      </c>
      <c r="C42" s="3" t="s">
        <v>344</v>
      </c>
      <c r="D42" s="3"/>
      <c r="E42" s="4" t="s">
        <v>49</v>
      </c>
      <c r="F42" s="4" t="s">
        <v>52</v>
      </c>
      <c r="G42" s="4" t="s">
        <v>50</v>
      </c>
      <c r="H42" s="4" t="s">
        <v>450</v>
      </c>
      <c r="I42" s="4">
        <v>9711151717</v>
      </c>
      <c r="J42" s="4" t="s">
        <v>451</v>
      </c>
      <c r="K42" s="4" t="s">
        <v>140</v>
      </c>
      <c r="L42" s="4" t="s">
        <v>409</v>
      </c>
      <c r="M42" s="4" t="s">
        <v>379</v>
      </c>
      <c r="N42" s="4" t="s">
        <v>349</v>
      </c>
      <c r="O42" s="4" t="s">
        <v>36</v>
      </c>
    </row>
    <row r="43" spans="1:15" x14ac:dyDescent="0.25">
      <c r="A43" s="2">
        <v>45073.323344907411</v>
      </c>
      <c r="B43" s="3">
        <v>45073</v>
      </c>
      <c r="C43" s="3" t="s">
        <v>344</v>
      </c>
      <c r="D43" s="3"/>
      <c r="E43" s="4" t="s">
        <v>49</v>
      </c>
      <c r="F43" s="4" t="s">
        <v>52</v>
      </c>
      <c r="G43" s="4" t="s">
        <v>50</v>
      </c>
      <c r="H43" s="4" t="s">
        <v>452</v>
      </c>
      <c r="I43" s="4">
        <v>9910971755</v>
      </c>
      <c r="J43" s="4" t="s">
        <v>453</v>
      </c>
      <c r="K43" s="4" t="s">
        <v>140</v>
      </c>
      <c r="L43" s="4" t="s">
        <v>348</v>
      </c>
      <c r="M43" s="4" t="s">
        <v>27</v>
      </c>
      <c r="N43" s="4" t="s">
        <v>380</v>
      </c>
      <c r="O43" s="4" t="s">
        <v>36</v>
      </c>
    </row>
    <row r="44" spans="1:15" x14ac:dyDescent="0.25">
      <c r="A44" s="2">
        <v>45073.325972222221</v>
      </c>
      <c r="B44" s="3">
        <v>45073</v>
      </c>
      <c r="C44" s="3" t="s">
        <v>344</v>
      </c>
      <c r="D44" s="3"/>
      <c r="E44" s="4" t="s">
        <v>49</v>
      </c>
      <c r="F44" s="4" t="s">
        <v>52</v>
      </c>
      <c r="G44" s="4" t="s">
        <v>50</v>
      </c>
      <c r="H44" s="4" t="s">
        <v>454</v>
      </c>
      <c r="I44" s="4">
        <v>9717744585</v>
      </c>
      <c r="J44" s="4" t="s">
        <v>455</v>
      </c>
      <c r="K44" s="4" t="s">
        <v>140</v>
      </c>
      <c r="L44" s="4" t="s">
        <v>396</v>
      </c>
      <c r="M44" s="4" t="s">
        <v>456</v>
      </c>
      <c r="N44" s="4" t="s">
        <v>349</v>
      </c>
      <c r="O44" s="4" t="s">
        <v>36</v>
      </c>
    </row>
    <row r="45" spans="1:15" x14ac:dyDescent="0.25">
      <c r="A45" s="2">
        <v>45073.329444444447</v>
      </c>
      <c r="B45" s="3">
        <v>45073</v>
      </c>
      <c r="C45" s="3" t="s">
        <v>344</v>
      </c>
      <c r="D45" s="3"/>
      <c r="E45" s="4" t="s">
        <v>49</v>
      </c>
      <c r="F45" s="4" t="s">
        <v>52</v>
      </c>
      <c r="G45" s="4" t="s">
        <v>50</v>
      </c>
      <c r="H45" s="4" t="s">
        <v>457</v>
      </c>
      <c r="I45" s="4">
        <v>9560745009</v>
      </c>
      <c r="J45" s="4" t="s">
        <v>458</v>
      </c>
      <c r="K45" s="4" t="s">
        <v>140</v>
      </c>
      <c r="L45" s="4" t="s">
        <v>355</v>
      </c>
      <c r="M45" s="4" t="s">
        <v>391</v>
      </c>
      <c r="N45" s="4" t="s">
        <v>349</v>
      </c>
      <c r="O45" s="4" t="s">
        <v>36</v>
      </c>
    </row>
    <row r="46" spans="1:15" x14ac:dyDescent="0.25">
      <c r="A46" s="2">
        <v>45073.331388888888</v>
      </c>
      <c r="B46" s="3">
        <v>45073</v>
      </c>
      <c r="C46" s="3" t="s">
        <v>344</v>
      </c>
      <c r="D46" s="3"/>
      <c r="E46" s="4" t="s">
        <v>49</v>
      </c>
      <c r="F46" s="4" t="s">
        <v>52</v>
      </c>
      <c r="G46" s="4" t="s">
        <v>50</v>
      </c>
      <c r="H46" s="4" t="s">
        <v>459</v>
      </c>
      <c r="I46" s="4">
        <v>8744921814</v>
      </c>
      <c r="J46" s="4" t="s">
        <v>460</v>
      </c>
      <c r="K46" s="4" t="s">
        <v>140</v>
      </c>
      <c r="L46" s="4" t="s">
        <v>409</v>
      </c>
      <c r="M46" s="4" t="s">
        <v>379</v>
      </c>
      <c r="N46" s="4" t="s">
        <v>349</v>
      </c>
      <c r="O46" s="4" t="s">
        <v>36</v>
      </c>
    </row>
    <row r="47" spans="1:15" x14ac:dyDescent="0.25">
      <c r="A47" s="2">
        <v>45073.504652777781</v>
      </c>
      <c r="B47" s="3">
        <v>45073</v>
      </c>
      <c r="C47" s="3" t="s">
        <v>344</v>
      </c>
      <c r="D47" s="3"/>
      <c r="E47" s="4" t="s">
        <v>350</v>
      </c>
      <c r="F47" s="4" t="s">
        <v>351</v>
      </c>
      <c r="G47" s="4" t="s">
        <v>352</v>
      </c>
      <c r="H47" s="4" t="s">
        <v>428</v>
      </c>
      <c r="I47" s="4">
        <v>9935377045</v>
      </c>
      <c r="J47" s="4" t="s">
        <v>461</v>
      </c>
      <c r="K47" s="4" t="s">
        <v>252</v>
      </c>
      <c r="L47" s="4" t="s">
        <v>348</v>
      </c>
      <c r="M47" s="4" t="s">
        <v>388</v>
      </c>
      <c r="N47" s="4" t="s">
        <v>380</v>
      </c>
      <c r="O47" s="4" t="s">
        <v>36</v>
      </c>
    </row>
    <row r="48" spans="1:15" x14ac:dyDescent="0.25">
      <c r="A48" s="2">
        <v>45073.508356481485</v>
      </c>
      <c r="B48" s="3">
        <v>45073</v>
      </c>
      <c r="C48" s="3" t="s">
        <v>344</v>
      </c>
      <c r="D48" s="3"/>
      <c r="E48" s="4" t="s">
        <v>350</v>
      </c>
      <c r="F48" s="4" t="s">
        <v>351</v>
      </c>
      <c r="G48" s="4" t="s">
        <v>352</v>
      </c>
      <c r="H48" s="4" t="s">
        <v>462</v>
      </c>
      <c r="I48" s="4">
        <v>9026781947</v>
      </c>
      <c r="J48" s="4" t="s">
        <v>463</v>
      </c>
      <c r="K48" s="4" t="s">
        <v>252</v>
      </c>
      <c r="L48" s="4" t="s">
        <v>348</v>
      </c>
      <c r="M48" s="4" t="s">
        <v>388</v>
      </c>
      <c r="N48" s="4" t="s">
        <v>349</v>
      </c>
      <c r="O48" s="4" t="s">
        <v>36</v>
      </c>
    </row>
    <row r="49" spans="1:15" x14ac:dyDescent="0.25">
      <c r="A49" s="2">
        <v>45073.523206018515</v>
      </c>
      <c r="B49" s="3">
        <v>45073</v>
      </c>
      <c r="C49" s="3" t="s">
        <v>344</v>
      </c>
      <c r="D49" s="3"/>
      <c r="E49" s="4" t="s">
        <v>350</v>
      </c>
      <c r="F49" s="4" t="s">
        <v>351</v>
      </c>
      <c r="G49" s="4" t="s">
        <v>352</v>
      </c>
      <c r="H49" s="4" t="s">
        <v>464</v>
      </c>
      <c r="I49" s="4">
        <v>9956346500</v>
      </c>
      <c r="J49" s="4" t="s">
        <v>465</v>
      </c>
      <c r="K49" s="4" t="s">
        <v>252</v>
      </c>
      <c r="L49" s="4" t="s">
        <v>348</v>
      </c>
      <c r="M49" s="4" t="s">
        <v>388</v>
      </c>
      <c r="N49" s="4" t="s">
        <v>349</v>
      </c>
      <c r="O49" s="4" t="s">
        <v>36</v>
      </c>
    </row>
    <row r="50" spans="1:15" x14ac:dyDescent="0.25">
      <c r="A50" s="2">
        <v>45073.557083333333</v>
      </c>
      <c r="B50" s="3">
        <v>45073</v>
      </c>
      <c r="C50" s="3" t="s">
        <v>344</v>
      </c>
      <c r="D50" s="3"/>
      <c r="E50" s="4" t="s">
        <v>350</v>
      </c>
      <c r="F50" s="4" t="s">
        <v>365</v>
      </c>
      <c r="G50" s="4" t="s">
        <v>352</v>
      </c>
      <c r="H50" s="4" t="s">
        <v>466</v>
      </c>
      <c r="I50" s="4">
        <v>7985830642</v>
      </c>
      <c r="J50" s="4" t="s">
        <v>467</v>
      </c>
      <c r="K50" s="4" t="s">
        <v>252</v>
      </c>
      <c r="L50" s="4" t="s">
        <v>348</v>
      </c>
      <c r="M50" s="4" t="s">
        <v>27</v>
      </c>
      <c r="N50" s="4" t="s">
        <v>349</v>
      </c>
      <c r="O50" s="4" t="s">
        <v>36</v>
      </c>
    </row>
    <row r="51" spans="1:15" x14ac:dyDescent="0.25">
      <c r="A51" s="2">
        <v>45073.557523148149</v>
      </c>
      <c r="B51" s="3">
        <v>45073</v>
      </c>
      <c r="C51" s="3" t="s">
        <v>344</v>
      </c>
      <c r="D51" s="3"/>
      <c r="E51" s="4" t="s">
        <v>468</v>
      </c>
      <c r="F51" s="4" t="s">
        <v>381</v>
      </c>
      <c r="G51" s="4" t="s">
        <v>310</v>
      </c>
      <c r="H51" s="4" t="s">
        <v>469</v>
      </c>
      <c r="I51" s="4">
        <v>9871108886</v>
      </c>
      <c r="J51" s="4" t="s">
        <v>470</v>
      </c>
      <c r="K51" s="4" t="s">
        <v>74</v>
      </c>
      <c r="L51" s="4" t="s">
        <v>348</v>
      </c>
      <c r="M51" s="4" t="s">
        <v>168</v>
      </c>
      <c r="N51" s="4" t="s">
        <v>349</v>
      </c>
      <c r="O51" s="4" t="s">
        <v>36</v>
      </c>
    </row>
    <row r="52" spans="1:15" x14ac:dyDescent="0.25">
      <c r="A52" s="2">
        <v>45073.564016203702</v>
      </c>
      <c r="B52" s="3">
        <v>45073</v>
      </c>
      <c r="C52" s="3" t="s">
        <v>344</v>
      </c>
      <c r="D52" s="3"/>
      <c r="E52" s="4" t="s">
        <v>350</v>
      </c>
      <c r="F52" s="4" t="s">
        <v>351</v>
      </c>
      <c r="G52" s="4" t="s">
        <v>352</v>
      </c>
      <c r="H52" s="4" t="s">
        <v>471</v>
      </c>
      <c r="I52" s="4">
        <v>7607364033</v>
      </c>
      <c r="J52" s="4" t="s">
        <v>472</v>
      </c>
      <c r="K52" s="4" t="s">
        <v>252</v>
      </c>
      <c r="L52" s="4" t="s">
        <v>348</v>
      </c>
      <c r="M52" s="4" t="s">
        <v>384</v>
      </c>
      <c r="N52" s="4" t="s">
        <v>349</v>
      </c>
      <c r="O52" s="4" t="s">
        <v>36</v>
      </c>
    </row>
    <row r="53" spans="1:15" x14ac:dyDescent="0.25">
      <c r="A53" s="2">
        <v>45073.565937500003</v>
      </c>
      <c r="B53" s="3">
        <v>45073</v>
      </c>
      <c r="C53" s="3" t="s">
        <v>344</v>
      </c>
      <c r="D53" s="3"/>
      <c r="E53" s="4" t="s">
        <v>39</v>
      </c>
      <c r="F53" s="4" t="s">
        <v>423</v>
      </c>
      <c r="G53" s="4" t="s">
        <v>196</v>
      </c>
      <c r="H53" s="4" t="s">
        <v>473</v>
      </c>
      <c r="I53" s="4">
        <v>9810928717</v>
      </c>
      <c r="J53" s="4" t="s">
        <v>474</v>
      </c>
      <c r="K53" s="4" t="s">
        <v>74</v>
      </c>
      <c r="L53" s="4" t="s">
        <v>348</v>
      </c>
      <c r="M53" s="4" t="s">
        <v>27</v>
      </c>
      <c r="N53" s="4" t="s">
        <v>475</v>
      </c>
      <c r="O53" s="4" t="s">
        <v>29</v>
      </c>
    </row>
    <row r="54" spans="1:15" x14ac:dyDescent="0.25">
      <c r="A54" s="2">
        <v>45073.573437500003</v>
      </c>
      <c r="B54" s="3">
        <v>45073</v>
      </c>
      <c r="C54" s="3" t="s">
        <v>344</v>
      </c>
      <c r="D54" s="3"/>
      <c r="E54" s="4" t="s">
        <v>39</v>
      </c>
      <c r="F54" s="4" t="s">
        <v>423</v>
      </c>
      <c r="G54" s="4" t="s">
        <v>196</v>
      </c>
      <c r="H54" s="4" t="s">
        <v>476</v>
      </c>
      <c r="I54" s="4">
        <v>8077015163</v>
      </c>
      <c r="J54" s="4" t="s">
        <v>474</v>
      </c>
      <c r="K54" s="4" t="s">
        <v>74</v>
      </c>
      <c r="L54" s="4" t="s">
        <v>348</v>
      </c>
      <c r="M54" s="4" t="s">
        <v>421</v>
      </c>
      <c r="N54" s="4" t="s">
        <v>475</v>
      </c>
      <c r="O54" s="4" t="s">
        <v>36</v>
      </c>
    </row>
    <row r="55" spans="1:15" x14ac:dyDescent="0.25">
      <c r="A55" s="2">
        <v>45073.581064814818</v>
      </c>
      <c r="B55" s="3">
        <v>45073</v>
      </c>
      <c r="C55" s="3" t="s">
        <v>344</v>
      </c>
      <c r="D55" s="3"/>
      <c r="E55" s="4" t="s">
        <v>39</v>
      </c>
      <c r="F55" s="4" t="s">
        <v>423</v>
      </c>
      <c r="G55" s="4" t="s">
        <v>196</v>
      </c>
      <c r="H55" s="4" t="s">
        <v>477</v>
      </c>
      <c r="I55" s="4">
        <v>9871793112</v>
      </c>
      <c r="J55" s="4" t="s">
        <v>478</v>
      </c>
      <c r="K55" s="4" t="s">
        <v>74</v>
      </c>
      <c r="L55" s="4" t="s">
        <v>348</v>
      </c>
      <c r="M55" s="4" t="s">
        <v>421</v>
      </c>
      <c r="N55" s="4" t="s">
        <v>475</v>
      </c>
      <c r="O55" s="4" t="s">
        <v>36</v>
      </c>
    </row>
    <row r="56" spans="1:15" x14ac:dyDescent="0.25">
      <c r="A56" s="2">
        <v>45073.589386574073</v>
      </c>
      <c r="B56" s="3">
        <v>45073</v>
      </c>
      <c r="C56" s="3" t="s">
        <v>344</v>
      </c>
      <c r="D56" s="3"/>
      <c r="E56" s="4" t="s">
        <v>350</v>
      </c>
      <c r="F56" s="4" t="s">
        <v>351</v>
      </c>
      <c r="G56" s="4" t="s">
        <v>352</v>
      </c>
      <c r="H56" s="4" t="s">
        <v>479</v>
      </c>
      <c r="I56" s="4">
        <v>9936637491</v>
      </c>
      <c r="J56" s="4" t="s">
        <v>480</v>
      </c>
      <c r="K56" s="4" t="s">
        <v>252</v>
      </c>
      <c r="L56" s="4" t="s">
        <v>396</v>
      </c>
      <c r="M56" s="4" t="s">
        <v>27</v>
      </c>
      <c r="N56" s="4" t="s">
        <v>380</v>
      </c>
      <c r="O56" s="4" t="s">
        <v>36</v>
      </c>
    </row>
    <row r="57" spans="1:15" x14ac:dyDescent="0.25">
      <c r="A57" s="2">
        <v>45073.593935185185</v>
      </c>
      <c r="B57" s="3">
        <v>45073</v>
      </c>
      <c r="C57" s="3" t="s">
        <v>344</v>
      </c>
      <c r="D57" s="3"/>
      <c r="E57" s="4" t="s">
        <v>350</v>
      </c>
      <c r="F57" s="4" t="s">
        <v>351</v>
      </c>
      <c r="G57" s="4" t="s">
        <v>352</v>
      </c>
      <c r="H57" s="4" t="s">
        <v>481</v>
      </c>
      <c r="I57" s="4">
        <v>8737893433</v>
      </c>
      <c r="J57" s="4" t="s">
        <v>482</v>
      </c>
      <c r="K57" s="4" t="s">
        <v>252</v>
      </c>
      <c r="L57" s="4" t="s">
        <v>396</v>
      </c>
      <c r="M57" s="4" t="s">
        <v>384</v>
      </c>
      <c r="N57" s="4" t="s">
        <v>349</v>
      </c>
      <c r="O57" s="4" t="s">
        <v>36</v>
      </c>
    </row>
    <row r="58" spans="1:15" x14ac:dyDescent="0.25">
      <c r="A58" s="2">
        <v>45073.597673611112</v>
      </c>
      <c r="B58" s="3">
        <v>45073</v>
      </c>
      <c r="C58" s="3" t="s">
        <v>344</v>
      </c>
      <c r="D58" s="3"/>
      <c r="E58" s="4" t="s">
        <v>468</v>
      </c>
      <c r="F58" s="4" t="s">
        <v>381</v>
      </c>
      <c r="G58" s="4" t="s">
        <v>310</v>
      </c>
      <c r="H58" s="4" t="s">
        <v>483</v>
      </c>
      <c r="I58" s="4">
        <v>9818151612</v>
      </c>
      <c r="J58" s="4" t="s">
        <v>484</v>
      </c>
      <c r="K58" s="4" t="s">
        <v>74</v>
      </c>
      <c r="L58" s="4" t="s">
        <v>348</v>
      </c>
      <c r="M58" s="4" t="s">
        <v>417</v>
      </c>
      <c r="N58" s="4" t="s">
        <v>349</v>
      </c>
      <c r="O58" s="4" t="s">
        <v>36</v>
      </c>
    </row>
    <row r="59" spans="1:15" x14ac:dyDescent="0.25">
      <c r="A59" s="2">
        <v>45073.599849537037</v>
      </c>
      <c r="B59" s="3">
        <v>45073</v>
      </c>
      <c r="C59" s="3" t="s">
        <v>344</v>
      </c>
      <c r="D59" s="3"/>
      <c r="E59" s="4" t="s">
        <v>350</v>
      </c>
      <c r="F59" s="4" t="s">
        <v>351</v>
      </c>
      <c r="G59" s="4" t="s">
        <v>352</v>
      </c>
      <c r="H59" s="4" t="s">
        <v>485</v>
      </c>
      <c r="I59" s="4">
        <v>8574805128</v>
      </c>
      <c r="J59" s="4" t="s">
        <v>486</v>
      </c>
      <c r="K59" s="4" t="s">
        <v>252</v>
      </c>
      <c r="L59" s="4" t="s">
        <v>348</v>
      </c>
      <c r="M59" s="4" t="s">
        <v>27</v>
      </c>
      <c r="N59" s="4" t="s">
        <v>349</v>
      </c>
      <c r="O59" s="4" t="s">
        <v>36</v>
      </c>
    </row>
    <row r="60" spans="1:15" x14ac:dyDescent="0.25">
      <c r="A60" s="2">
        <v>45073.599999999999</v>
      </c>
      <c r="B60" s="3">
        <v>45073</v>
      </c>
      <c r="C60" s="3" t="s">
        <v>344</v>
      </c>
      <c r="D60" s="3"/>
      <c r="E60" s="4" t="s">
        <v>468</v>
      </c>
      <c r="F60" s="4" t="s">
        <v>381</v>
      </c>
      <c r="G60" s="4" t="s">
        <v>310</v>
      </c>
      <c r="H60" s="4" t="s">
        <v>487</v>
      </c>
      <c r="I60" s="4">
        <v>8368300487</v>
      </c>
      <c r="J60" s="4" t="s">
        <v>488</v>
      </c>
      <c r="K60" s="4" t="s">
        <v>74</v>
      </c>
      <c r="L60" s="4" t="s">
        <v>348</v>
      </c>
      <c r="M60" s="4" t="s">
        <v>384</v>
      </c>
      <c r="N60" s="4" t="s">
        <v>349</v>
      </c>
      <c r="O60" s="4" t="s">
        <v>358</v>
      </c>
    </row>
    <row r="61" spans="1:15" x14ac:dyDescent="0.25">
      <c r="A61" s="2">
        <v>45073.601030092592</v>
      </c>
      <c r="B61" s="3">
        <v>45073</v>
      </c>
      <c r="C61" s="3" t="s">
        <v>344</v>
      </c>
      <c r="D61" s="3"/>
      <c r="E61" s="4" t="s">
        <v>468</v>
      </c>
      <c r="F61" s="4" t="s">
        <v>381</v>
      </c>
      <c r="G61" s="4" t="s">
        <v>310</v>
      </c>
      <c r="H61" s="4" t="s">
        <v>489</v>
      </c>
      <c r="I61" s="4">
        <v>9911071684</v>
      </c>
      <c r="J61" s="4" t="s">
        <v>490</v>
      </c>
      <c r="K61" s="4" t="s">
        <v>74</v>
      </c>
      <c r="L61" s="4" t="s">
        <v>348</v>
      </c>
      <c r="M61" s="4" t="s">
        <v>384</v>
      </c>
      <c r="N61" s="4" t="s">
        <v>349</v>
      </c>
      <c r="O61" s="4" t="s">
        <v>36</v>
      </c>
    </row>
    <row r="62" spans="1:15" x14ac:dyDescent="0.25">
      <c r="A62" s="2">
        <v>45073.602696759262</v>
      </c>
      <c r="B62" s="3">
        <v>45073</v>
      </c>
      <c r="C62" s="3" t="s">
        <v>344</v>
      </c>
      <c r="D62" s="3"/>
      <c r="E62" s="4" t="s">
        <v>468</v>
      </c>
      <c r="F62" s="4" t="s">
        <v>381</v>
      </c>
      <c r="G62" s="4" t="s">
        <v>310</v>
      </c>
      <c r="H62" s="4" t="s">
        <v>491</v>
      </c>
      <c r="I62" s="4">
        <v>9899862184</v>
      </c>
      <c r="J62" s="4" t="s">
        <v>492</v>
      </c>
      <c r="K62" s="4" t="s">
        <v>74</v>
      </c>
      <c r="L62" s="4" t="s">
        <v>348</v>
      </c>
      <c r="M62" s="4" t="s">
        <v>493</v>
      </c>
      <c r="N62" s="4" t="s">
        <v>349</v>
      </c>
      <c r="O62" s="4" t="s">
        <v>36</v>
      </c>
    </row>
    <row r="63" spans="1:15" x14ac:dyDescent="0.25">
      <c r="A63" s="2">
        <v>45073.603622685187</v>
      </c>
      <c r="B63" s="3">
        <v>45073</v>
      </c>
      <c r="C63" s="3" t="s">
        <v>344</v>
      </c>
      <c r="D63" s="3"/>
      <c r="E63" s="4" t="s">
        <v>468</v>
      </c>
      <c r="F63" s="4" t="s">
        <v>381</v>
      </c>
      <c r="G63" s="4" t="s">
        <v>310</v>
      </c>
      <c r="H63" s="4" t="s">
        <v>494</v>
      </c>
      <c r="I63" s="4">
        <v>8377875583</v>
      </c>
      <c r="J63" s="4" t="s">
        <v>495</v>
      </c>
      <c r="K63" s="4" t="s">
        <v>74</v>
      </c>
      <c r="L63" s="4" t="s">
        <v>348</v>
      </c>
      <c r="M63" s="4" t="s">
        <v>27</v>
      </c>
      <c r="N63" s="4" t="s">
        <v>349</v>
      </c>
      <c r="O63" s="4" t="s">
        <v>36</v>
      </c>
    </row>
    <row r="64" spans="1:15" x14ac:dyDescent="0.25">
      <c r="A64" s="2">
        <v>45073.604710648149</v>
      </c>
      <c r="B64" s="3">
        <v>45073</v>
      </c>
      <c r="C64" s="3" t="s">
        <v>344</v>
      </c>
      <c r="D64" s="3"/>
      <c r="E64" s="4" t="s">
        <v>468</v>
      </c>
      <c r="F64" s="4" t="s">
        <v>381</v>
      </c>
      <c r="G64" s="4" t="s">
        <v>310</v>
      </c>
      <c r="H64" s="4" t="s">
        <v>496</v>
      </c>
      <c r="I64" s="4">
        <v>9910379888</v>
      </c>
      <c r="J64" s="4" t="s">
        <v>497</v>
      </c>
      <c r="K64" s="4" t="s">
        <v>74</v>
      </c>
      <c r="L64" s="4" t="s">
        <v>348</v>
      </c>
      <c r="M64" s="4" t="s">
        <v>391</v>
      </c>
      <c r="N64" s="4" t="s">
        <v>349</v>
      </c>
      <c r="O64" s="4" t="s">
        <v>36</v>
      </c>
    </row>
    <row r="65" spans="1:15" x14ac:dyDescent="0.25">
      <c r="A65" s="2">
        <v>45073.605671296296</v>
      </c>
      <c r="B65" s="3">
        <v>45073</v>
      </c>
      <c r="C65" s="3" t="s">
        <v>344</v>
      </c>
      <c r="D65" s="3"/>
      <c r="E65" s="4" t="s">
        <v>468</v>
      </c>
      <c r="F65" s="4" t="s">
        <v>381</v>
      </c>
      <c r="G65" s="4" t="s">
        <v>310</v>
      </c>
      <c r="H65" s="4" t="s">
        <v>498</v>
      </c>
      <c r="I65" s="4">
        <v>9910008519</v>
      </c>
      <c r="J65" s="4" t="s">
        <v>499</v>
      </c>
      <c r="K65" s="4" t="s">
        <v>74</v>
      </c>
      <c r="L65" s="4" t="s">
        <v>348</v>
      </c>
      <c r="M65" s="4" t="s">
        <v>168</v>
      </c>
      <c r="N65" s="4" t="s">
        <v>349</v>
      </c>
      <c r="O65" s="4" t="s">
        <v>36</v>
      </c>
    </row>
    <row r="66" spans="1:15" x14ac:dyDescent="0.25">
      <c r="A66" s="2">
        <v>45073.607083333336</v>
      </c>
      <c r="B66" s="3">
        <v>45073</v>
      </c>
      <c r="C66" s="3" t="s">
        <v>344</v>
      </c>
      <c r="D66" s="3"/>
      <c r="E66" s="4" t="s">
        <v>468</v>
      </c>
      <c r="F66" s="4" t="s">
        <v>381</v>
      </c>
      <c r="G66" s="4" t="s">
        <v>310</v>
      </c>
      <c r="H66" s="4" t="s">
        <v>500</v>
      </c>
      <c r="I66" s="4">
        <v>8368533036</v>
      </c>
      <c r="J66" s="4" t="s">
        <v>501</v>
      </c>
      <c r="K66" s="4" t="s">
        <v>74</v>
      </c>
      <c r="L66" s="4" t="s">
        <v>348</v>
      </c>
      <c r="M66" s="4" t="s">
        <v>384</v>
      </c>
      <c r="N66" s="4" t="s">
        <v>349</v>
      </c>
      <c r="O66" s="4" t="s">
        <v>358</v>
      </c>
    </row>
    <row r="67" spans="1:15" x14ac:dyDescent="0.25">
      <c r="A67" s="2">
        <v>45073.611898148149</v>
      </c>
      <c r="B67" s="3">
        <v>45073</v>
      </c>
      <c r="C67" s="3" t="s">
        <v>344</v>
      </c>
      <c r="D67" s="3"/>
      <c r="E67" s="4" t="s">
        <v>350</v>
      </c>
      <c r="F67" s="4" t="s">
        <v>404</v>
      </c>
      <c r="G67" s="4" t="s">
        <v>352</v>
      </c>
      <c r="H67" s="4" t="s">
        <v>502</v>
      </c>
      <c r="I67" s="4">
        <v>9936351826</v>
      </c>
      <c r="J67" s="4" t="s">
        <v>503</v>
      </c>
      <c r="K67" s="4" t="s">
        <v>252</v>
      </c>
      <c r="L67" s="4" t="s">
        <v>355</v>
      </c>
      <c r="M67" s="4" t="s">
        <v>388</v>
      </c>
      <c r="N67" s="4" t="s">
        <v>349</v>
      </c>
      <c r="O67" s="4" t="s">
        <v>358</v>
      </c>
    </row>
    <row r="68" spans="1:15" x14ac:dyDescent="0.25">
      <c r="A68" s="2">
        <v>45073.665706018517</v>
      </c>
      <c r="B68" s="3">
        <v>45073</v>
      </c>
      <c r="C68" s="3" t="s">
        <v>344</v>
      </c>
      <c r="D68" s="3"/>
      <c r="E68" s="4" t="s">
        <v>468</v>
      </c>
      <c r="F68" s="4" t="s">
        <v>381</v>
      </c>
      <c r="G68" s="4" t="s">
        <v>310</v>
      </c>
      <c r="H68" s="4" t="s">
        <v>504</v>
      </c>
      <c r="I68" s="4">
        <v>9310047116</v>
      </c>
      <c r="J68" s="4" t="s">
        <v>505</v>
      </c>
      <c r="K68" s="4" t="s">
        <v>74</v>
      </c>
      <c r="L68" s="4" t="s">
        <v>348</v>
      </c>
      <c r="M68" s="4" t="s">
        <v>27</v>
      </c>
      <c r="N68" s="4" t="s">
        <v>349</v>
      </c>
      <c r="O68" s="4" t="s">
        <v>358</v>
      </c>
    </row>
    <row r="69" spans="1:15" x14ac:dyDescent="0.25">
      <c r="A69" s="2">
        <v>45073.666886574072</v>
      </c>
      <c r="B69" s="3">
        <v>45073</v>
      </c>
      <c r="C69" s="3" t="s">
        <v>344</v>
      </c>
      <c r="D69" s="3"/>
      <c r="E69" s="4" t="s">
        <v>468</v>
      </c>
      <c r="F69" s="4" t="s">
        <v>381</v>
      </c>
      <c r="G69" s="4" t="s">
        <v>310</v>
      </c>
      <c r="H69" s="4" t="s">
        <v>506</v>
      </c>
      <c r="I69" s="4">
        <v>8527891450</v>
      </c>
      <c r="J69" s="4" t="s">
        <v>507</v>
      </c>
      <c r="K69" s="4" t="s">
        <v>74</v>
      </c>
      <c r="L69" s="4" t="s">
        <v>348</v>
      </c>
      <c r="M69" s="4" t="s">
        <v>414</v>
      </c>
      <c r="N69" s="4" t="s">
        <v>349</v>
      </c>
      <c r="O69" s="4" t="s">
        <v>358</v>
      </c>
    </row>
    <row r="70" spans="1:15" x14ac:dyDescent="0.25">
      <c r="A70" s="2">
        <v>45073.701863425929</v>
      </c>
      <c r="B70" s="3">
        <v>45073</v>
      </c>
      <c r="C70" s="3" t="s">
        <v>344</v>
      </c>
      <c r="D70" s="3"/>
      <c r="E70" s="4" t="s">
        <v>350</v>
      </c>
      <c r="F70" s="4" t="s">
        <v>351</v>
      </c>
      <c r="G70" s="4" t="s">
        <v>352</v>
      </c>
      <c r="H70" s="4" t="s">
        <v>508</v>
      </c>
      <c r="I70" s="4">
        <v>7388666000</v>
      </c>
      <c r="J70" s="4" t="s">
        <v>509</v>
      </c>
      <c r="K70" s="4" t="s">
        <v>252</v>
      </c>
      <c r="L70" s="4" t="s">
        <v>355</v>
      </c>
      <c r="M70" s="4" t="s">
        <v>510</v>
      </c>
      <c r="N70" s="4" t="s">
        <v>349</v>
      </c>
      <c r="O70" s="4" t="s">
        <v>36</v>
      </c>
    </row>
    <row r="71" spans="1:15" x14ac:dyDescent="0.25">
      <c r="A71" s="2">
        <v>45075.486759259256</v>
      </c>
      <c r="B71" s="3">
        <v>45075</v>
      </c>
      <c r="C71" s="3" t="s">
        <v>344</v>
      </c>
      <c r="D71" s="3"/>
      <c r="E71" s="4" t="s">
        <v>350</v>
      </c>
      <c r="F71" s="4" t="s">
        <v>351</v>
      </c>
      <c r="G71" s="4" t="s">
        <v>352</v>
      </c>
      <c r="H71" s="4" t="s">
        <v>479</v>
      </c>
      <c r="I71" s="4">
        <v>9336123086</v>
      </c>
      <c r="J71" s="4" t="s">
        <v>511</v>
      </c>
      <c r="K71" s="4" t="s">
        <v>252</v>
      </c>
      <c r="L71" s="4" t="s">
        <v>348</v>
      </c>
      <c r="M71" s="4" t="s">
        <v>168</v>
      </c>
      <c r="N71" s="4" t="s">
        <v>349</v>
      </c>
      <c r="O71" s="4" t="s">
        <v>358</v>
      </c>
    </row>
    <row r="72" spans="1:15" x14ac:dyDescent="0.25">
      <c r="A72" s="2">
        <v>45075.495937500003</v>
      </c>
      <c r="B72" s="3">
        <v>45075</v>
      </c>
      <c r="C72" s="3" t="s">
        <v>344</v>
      </c>
      <c r="D72" s="3"/>
      <c r="E72" s="4" t="s">
        <v>350</v>
      </c>
      <c r="F72" s="4" t="s">
        <v>351</v>
      </c>
      <c r="G72" s="4" t="s">
        <v>352</v>
      </c>
      <c r="H72" s="4" t="s">
        <v>512</v>
      </c>
      <c r="I72" s="4">
        <v>6393959319</v>
      </c>
      <c r="J72" s="4" t="s">
        <v>513</v>
      </c>
      <c r="K72" s="4" t="s">
        <v>252</v>
      </c>
      <c r="L72" s="4" t="s">
        <v>396</v>
      </c>
      <c r="M72" s="4" t="s">
        <v>168</v>
      </c>
      <c r="N72" s="4" t="s">
        <v>349</v>
      </c>
      <c r="O72" s="4" t="s">
        <v>36</v>
      </c>
    </row>
    <row r="73" spans="1:15" x14ac:dyDescent="0.25">
      <c r="A73" s="2">
        <v>45075.509131944447</v>
      </c>
      <c r="B73" s="3">
        <v>45075</v>
      </c>
      <c r="C73" s="3" t="s">
        <v>344</v>
      </c>
      <c r="D73" s="3"/>
      <c r="E73" s="4" t="s">
        <v>350</v>
      </c>
      <c r="F73" s="4" t="s">
        <v>351</v>
      </c>
      <c r="G73" s="4" t="s">
        <v>352</v>
      </c>
      <c r="H73" s="4" t="s">
        <v>392</v>
      </c>
      <c r="I73" s="4">
        <v>7376521314</v>
      </c>
      <c r="J73" s="4" t="s">
        <v>514</v>
      </c>
      <c r="K73" s="4" t="s">
        <v>252</v>
      </c>
      <c r="L73" s="4" t="s">
        <v>348</v>
      </c>
      <c r="M73" s="4" t="s">
        <v>27</v>
      </c>
      <c r="N73" s="4" t="s">
        <v>349</v>
      </c>
      <c r="O73" s="4" t="s">
        <v>358</v>
      </c>
    </row>
    <row r="74" spans="1:15" x14ac:dyDescent="0.25">
      <c r="A74" s="2">
        <v>45075.53162037037</v>
      </c>
      <c r="B74" s="3">
        <v>45075</v>
      </c>
      <c r="C74" s="3" t="s">
        <v>344</v>
      </c>
      <c r="D74" s="3"/>
      <c r="E74" s="4" t="s">
        <v>350</v>
      </c>
      <c r="F74" s="4" t="s">
        <v>351</v>
      </c>
      <c r="G74" s="4" t="s">
        <v>352</v>
      </c>
      <c r="H74" s="4" t="s">
        <v>515</v>
      </c>
      <c r="I74" s="4">
        <v>9369939964</v>
      </c>
      <c r="J74" s="4" t="s">
        <v>516</v>
      </c>
      <c r="K74" s="4" t="s">
        <v>252</v>
      </c>
      <c r="L74" s="4" t="s">
        <v>348</v>
      </c>
      <c r="M74" s="4" t="s">
        <v>27</v>
      </c>
      <c r="N74" s="4" t="s">
        <v>349</v>
      </c>
      <c r="O74" s="4" t="s">
        <v>36</v>
      </c>
    </row>
    <row r="75" spans="1:15" x14ac:dyDescent="0.25">
      <c r="A75" s="2">
        <v>45075.53837962963</v>
      </c>
      <c r="B75" s="3">
        <v>45075</v>
      </c>
      <c r="C75" s="3" t="s">
        <v>344</v>
      </c>
      <c r="D75" s="3"/>
      <c r="E75" s="4" t="s">
        <v>350</v>
      </c>
      <c r="F75" s="4" t="s">
        <v>351</v>
      </c>
      <c r="G75" s="4" t="s">
        <v>352</v>
      </c>
      <c r="H75" s="4" t="s">
        <v>517</v>
      </c>
      <c r="I75" s="4">
        <v>7317884212</v>
      </c>
      <c r="J75" s="4" t="s">
        <v>518</v>
      </c>
      <c r="K75" s="4" t="s">
        <v>252</v>
      </c>
      <c r="L75" s="4" t="s">
        <v>348</v>
      </c>
      <c r="M75" s="4" t="s">
        <v>27</v>
      </c>
      <c r="N75" s="4" t="s">
        <v>349</v>
      </c>
      <c r="O75" s="4" t="s">
        <v>36</v>
      </c>
    </row>
    <row r="76" spans="1:15" x14ac:dyDescent="0.25">
      <c r="A76" s="2">
        <v>45075.555300925924</v>
      </c>
      <c r="B76" s="3">
        <v>45075</v>
      </c>
      <c r="C76" s="3" t="s">
        <v>344</v>
      </c>
      <c r="D76" s="3"/>
      <c r="E76" s="4" t="s">
        <v>350</v>
      </c>
      <c r="F76" s="4" t="s">
        <v>351</v>
      </c>
      <c r="G76" s="4" t="s">
        <v>352</v>
      </c>
      <c r="H76" s="4" t="s">
        <v>519</v>
      </c>
      <c r="I76" s="4">
        <v>9026962008</v>
      </c>
      <c r="J76" s="4" t="s">
        <v>354</v>
      </c>
      <c r="K76" s="4" t="s">
        <v>252</v>
      </c>
      <c r="L76" s="4" t="s">
        <v>348</v>
      </c>
      <c r="M76" s="4" t="s">
        <v>27</v>
      </c>
      <c r="N76" s="4" t="s">
        <v>349</v>
      </c>
      <c r="O76" s="4" t="s">
        <v>358</v>
      </c>
    </row>
    <row r="77" spans="1:15" x14ac:dyDescent="0.25">
      <c r="A77" s="2">
        <v>45075.579872685186</v>
      </c>
      <c r="B77" s="3">
        <v>45075</v>
      </c>
      <c r="C77" s="3" t="s">
        <v>344</v>
      </c>
      <c r="D77" s="3"/>
      <c r="E77" s="4" t="s">
        <v>39</v>
      </c>
      <c r="F77" s="4" t="s">
        <v>423</v>
      </c>
      <c r="G77" s="4" t="s">
        <v>196</v>
      </c>
      <c r="H77" s="4" t="s">
        <v>520</v>
      </c>
      <c r="I77" s="4">
        <v>7417064065</v>
      </c>
      <c r="J77" s="4" t="s">
        <v>521</v>
      </c>
      <c r="K77" s="4" t="s">
        <v>74</v>
      </c>
      <c r="L77" s="4" t="s">
        <v>348</v>
      </c>
      <c r="M77" s="4" t="s">
        <v>522</v>
      </c>
      <c r="N77" s="4" t="s">
        <v>380</v>
      </c>
      <c r="O77" s="4" t="s">
        <v>36</v>
      </c>
    </row>
    <row r="78" spans="1:15" x14ac:dyDescent="0.25">
      <c r="A78" s="2">
        <v>45075.599664351852</v>
      </c>
      <c r="B78" s="3">
        <v>45075</v>
      </c>
      <c r="C78" s="3" t="s">
        <v>344</v>
      </c>
      <c r="D78" s="3"/>
      <c r="E78" s="4" t="s">
        <v>350</v>
      </c>
      <c r="F78" s="4" t="s">
        <v>351</v>
      </c>
      <c r="G78" s="4" t="s">
        <v>352</v>
      </c>
      <c r="H78" s="4" t="s">
        <v>523</v>
      </c>
      <c r="I78" s="4">
        <v>9651410512</v>
      </c>
      <c r="J78" s="4" t="s">
        <v>524</v>
      </c>
      <c r="K78" s="4" t="s">
        <v>252</v>
      </c>
      <c r="L78" s="4" t="s">
        <v>348</v>
      </c>
      <c r="M78" s="4" t="s">
        <v>168</v>
      </c>
      <c r="N78" s="4" t="s">
        <v>349</v>
      </c>
      <c r="O78" s="4" t="s">
        <v>36</v>
      </c>
    </row>
    <row r="79" spans="1:15" x14ac:dyDescent="0.25">
      <c r="A79" s="2">
        <v>45075.668124999997</v>
      </c>
      <c r="B79" s="3">
        <v>45075</v>
      </c>
      <c r="C79" s="3" t="s">
        <v>344</v>
      </c>
      <c r="D79" s="3"/>
      <c r="E79" s="4" t="s">
        <v>39</v>
      </c>
      <c r="F79" s="4" t="s">
        <v>423</v>
      </c>
      <c r="G79" s="4" t="s">
        <v>196</v>
      </c>
      <c r="H79" s="4" t="s">
        <v>525</v>
      </c>
      <c r="I79" s="4">
        <v>9717077174</v>
      </c>
      <c r="J79" s="4" t="s">
        <v>521</v>
      </c>
      <c r="K79" s="4" t="s">
        <v>74</v>
      </c>
      <c r="L79" s="4" t="s">
        <v>348</v>
      </c>
      <c r="M79" s="4" t="s">
        <v>526</v>
      </c>
      <c r="N79" s="4" t="s">
        <v>380</v>
      </c>
      <c r="O79" s="4" t="s">
        <v>36</v>
      </c>
    </row>
    <row r="80" spans="1:15" x14ac:dyDescent="0.25">
      <c r="A80" s="2">
        <v>45075.677210648151</v>
      </c>
      <c r="B80" s="3">
        <v>45075</v>
      </c>
      <c r="C80" s="3" t="s">
        <v>344</v>
      </c>
      <c r="D80" s="3"/>
      <c r="E80" s="4" t="s">
        <v>39</v>
      </c>
      <c r="F80" s="4" t="s">
        <v>423</v>
      </c>
      <c r="G80" s="4" t="s">
        <v>196</v>
      </c>
      <c r="H80" s="4" t="s">
        <v>477</v>
      </c>
      <c r="I80" s="4">
        <v>9871793112</v>
      </c>
      <c r="J80" s="4" t="s">
        <v>527</v>
      </c>
      <c r="K80" s="4" t="s">
        <v>74</v>
      </c>
      <c r="L80" s="4" t="s">
        <v>348</v>
      </c>
      <c r="M80" s="4" t="s">
        <v>421</v>
      </c>
      <c r="N80" s="4" t="s">
        <v>349</v>
      </c>
      <c r="O80" s="4" t="s">
        <v>36</v>
      </c>
    </row>
    <row r="81" spans="1:15" x14ac:dyDescent="0.25">
      <c r="A81" s="2">
        <v>45075.678680555553</v>
      </c>
      <c r="B81" s="3">
        <v>45075</v>
      </c>
      <c r="C81" s="3" t="s">
        <v>344</v>
      </c>
      <c r="D81" s="3"/>
      <c r="E81" s="4" t="s">
        <v>39</v>
      </c>
      <c r="F81" s="4" t="s">
        <v>423</v>
      </c>
      <c r="G81" s="4" t="s">
        <v>196</v>
      </c>
      <c r="H81" s="4" t="s">
        <v>528</v>
      </c>
      <c r="I81" s="4">
        <v>9871995003</v>
      </c>
      <c r="J81" s="4" t="s">
        <v>529</v>
      </c>
      <c r="K81" s="4" t="s">
        <v>74</v>
      </c>
      <c r="L81" s="4" t="s">
        <v>348</v>
      </c>
      <c r="M81" s="4" t="s">
        <v>421</v>
      </c>
      <c r="N81" s="4" t="s">
        <v>349</v>
      </c>
      <c r="O81" s="4" t="s">
        <v>36</v>
      </c>
    </row>
    <row r="82" spans="1:15" x14ac:dyDescent="0.25">
      <c r="A82" s="2">
        <v>45075.681574074071</v>
      </c>
      <c r="B82" s="3">
        <v>45075</v>
      </c>
      <c r="C82" s="3" t="s">
        <v>344</v>
      </c>
      <c r="D82" s="3"/>
      <c r="E82" s="4" t="s">
        <v>39</v>
      </c>
      <c r="F82" s="4" t="s">
        <v>423</v>
      </c>
      <c r="G82" s="4" t="s">
        <v>196</v>
      </c>
      <c r="H82" s="4" t="s">
        <v>530</v>
      </c>
      <c r="I82" s="4">
        <v>9810739452</v>
      </c>
      <c r="J82" s="4" t="s">
        <v>435</v>
      </c>
      <c r="K82" s="4" t="s">
        <v>74</v>
      </c>
      <c r="L82" s="4" t="s">
        <v>348</v>
      </c>
      <c r="M82" s="4" t="s">
        <v>421</v>
      </c>
      <c r="N82" s="4" t="s">
        <v>349</v>
      </c>
      <c r="O82" s="4" t="s">
        <v>358</v>
      </c>
    </row>
    <row r="83" spans="1:15" x14ac:dyDescent="0.25">
      <c r="A83" s="2">
        <v>45075.683067129627</v>
      </c>
      <c r="B83" s="3">
        <v>45075</v>
      </c>
      <c r="C83" s="3" t="s">
        <v>344</v>
      </c>
      <c r="D83" s="3"/>
      <c r="E83" s="4" t="s">
        <v>39</v>
      </c>
      <c r="F83" s="4" t="s">
        <v>423</v>
      </c>
      <c r="G83" s="4" t="s">
        <v>196</v>
      </c>
      <c r="H83" s="4" t="s">
        <v>531</v>
      </c>
      <c r="I83" s="4">
        <v>9971225571</v>
      </c>
      <c r="J83" s="4" t="s">
        <v>532</v>
      </c>
      <c r="K83" s="4" t="s">
        <v>74</v>
      </c>
      <c r="L83" s="4" t="s">
        <v>348</v>
      </c>
      <c r="M83" s="4" t="s">
        <v>421</v>
      </c>
      <c r="N83" s="4" t="s">
        <v>349</v>
      </c>
      <c r="O83" s="4" t="s">
        <v>29</v>
      </c>
    </row>
    <row r="84" spans="1:15" x14ac:dyDescent="0.25">
      <c r="A84" s="2">
        <v>45075.685254629629</v>
      </c>
      <c r="B84" s="3">
        <v>45075</v>
      </c>
      <c r="C84" s="3" t="s">
        <v>344</v>
      </c>
      <c r="D84" s="3"/>
      <c r="E84" s="4" t="s">
        <v>39</v>
      </c>
      <c r="F84" s="4" t="s">
        <v>423</v>
      </c>
      <c r="G84" s="4" t="s">
        <v>196</v>
      </c>
      <c r="H84" s="4" t="s">
        <v>533</v>
      </c>
      <c r="I84" s="4">
        <v>9810928717</v>
      </c>
      <c r="J84" s="4" t="s">
        <v>534</v>
      </c>
      <c r="K84" s="4" t="s">
        <v>74</v>
      </c>
      <c r="L84" s="4" t="s">
        <v>348</v>
      </c>
      <c r="M84" s="4" t="s">
        <v>421</v>
      </c>
      <c r="N84" s="4" t="s">
        <v>349</v>
      </c>
      <c r="O84" s="4" t="s">
        <v>358</v>
      </c>
    </row>
    <row r="85" spans="1:15" x14ac:dyDescent="0.25">
      <c r="A85" s="2">
        <v>45076.45553240741</v>
      </c>
      <c r="B85" s="3">
        <v>45076</v>
      </c>
      <c r="C85" s="3" t="s">
        <v>344</v>
      </c>
      <c r="D85" s="3"/>
      <c r="E85" s="4" t="s">
        <v>39</v>
      </c>
      <c r="F85" s="4" t="s">
        <v>423</v>
      </c>
      <c r="G85" s="4" t="s">
        <v>196</v>
      </c>
      <c r="H85" s="4" t="s">
        <v>535</v>
      </c>
      <c r="I85" s="4">
        <v>7503050017</v>
      </c>
      <c r="J85" s="4" t="s">
        <v>536</v>
      </c>
      <c r="K85" s="4" t="s">
        <v>74</v>
      </c>
      <c r="L85" s="4" t="s">
        <v>348</v>
      </c>
      <c r="M85" s="4" t="s">
        <v>421</v>
      </c>
      <c r="N85" s="4" t="s">
        <v>349</v>
      </c>
      <c r="O85" s="4" t="s">
        <v>36</v>
      </c>
    </row>
    <row r="86" spans="1:15" x14ac:dyDescent="0.25">
      <c r="A86" s="2">
        <v>45076.460752314815</v>
      </c>
      <c r="B86" s="3">
        <v>45076</v>
      </c>
      <c r="C86" s="3" t="s">
        <v>344</v>
      </c>
      <c r="D86" s="3"/>
      <c r="E86" s="4" t="s">
        <v>39</v>
      </c>
      <c r="F86" s="4" t="s">
        <v>423</v>
      </c>
      <c r="G86" s="4" t="s">
        <v>196</v>
      </c>
      <c r="H86" s="4" t="s">
        <v>537</v>
      </c>
      <c r="I86" s="4">
        <v>9958493449</v>
      </c>
      <c r="J86" s="4" t="s">
        <v>538</v>
      </c>
      <c r="K86" s="4" t="s">
        <v>74</v>
      </c>
      <c r="L86" s="4" t="s">
        <v>348</v>
      </c>
      <c r="M86" s="4" t="s">
        <v>421</v>
      </c>
      <c r="N86" s="4" t="s">
        <v>349</v>
      </c>
      <c r="O86" s="4" t="s">
        <v>36</v>
      </c>
    </row>
    <row r="87" spans="1:15" x14ac:dyDescent="0.25">
      <c r="A87" s="2">
        <v>45076.467939814815</v>
      </c>
      <c r="B87" s="3">
        <v>45076</v>
      </c>
      <c r="C87" s="3" t="s">
        <v>344</v>
      </c>
      <c r="D87" s="3"/>
      <c r="E87" s="4" t="s">
        <v>39</v>
      </c>
      <c r="F87" s="4" t="s">
        <v>423</v>
      </c>
      <c r="G87" s="4" t="s">
        <v>196</v>
      </c>
      <c r="H87" s="4" t="s">
        <v>539</v>
      </c>
      <c r="I87" s="4">
        <v>6396042724</v>
      </c>
      <c r="J87" s="4" t="s">
        <v>540</v>
      </c>
      <c r="K87" s="4" t="s">
        <v>74</v>
      </c>
      <c r="L87" s="4" t="s">
        <v>348</v>
      </c>
      <c r="M87" s="4" t="s">
        <v>421</v>
      </c>
      <c r="N87" s="4" t="s">
        <v>349</v>
      </c>
      <c r="O87" s="4" t="s">
        <v>36</v>
      </c>
    </row>
    <row r="88" spans="1:15" x14ac:dyDescent="0.25">
      <c r="A88" s="2">
        <v>45076.473564814813</v>
      </c>
      <c r="B88" s="3">
        <v>45076</v>
      </c>
      <c r="C88" s="3" t="s">
        <v>344</v>
      </c>
      <c r="D88" s="3"/>
      <c r="E88" s="4" t="s">
        <v>39</v>
      </c>
      <c r="F88" s="4" t="s">
        <v>423</v>
      </c>
      <c r="G88" s="4" t="s">
        <v>196</v>
      </c>
      <c r="H88" s="4" t="s">
        <v>541</v>
      </c>
      <c r="I88" s="4">
        <v>9899919696</v>
      </c>
      <c r="J88" s="4" t="s">
        <v>542</v>
      </c>
      <c r="K88" s="4" t="s">
        <v>74</v>
      </c>
      <c r="L88" s="4" t="s">
        <v>348</v>
      </c>
      <c r="M88" s="4" t="s">
        <v>421</v>
      </c>
      <c r="N88" s="4" t="s">
        <v>349</v>
      </c>
      <c r="O88" s="4" t="s">
        <v>36</v>
      </c>
    </row>
    <row r="89" spans="1:15" x14ac:dyDescent="0.25">
      <c r="A89" s="2">
        <v>45076.480312500003</v>
      </c>
      <c r="B89" s="3">
        <v>45076</v>
      </c>
      <c r="C89" s="3" t="s">
        <v>344</v>
      </c>
      <c r="D89" s="3"/>
      <c r="E89" s="4" t="s">
        <v>39</v>
      </c>
      <c r="F89" s="4" t="s">
        <v>423</v>
      </c>
      <c r="G89" s="4" t="s">
        <v>196</v>
      </c>
      <c r="H89" s="4" t="s">
        <v>543</v>
      </c>
      <c r="I89" s="4">
        <v>9953468030</v>
      </c>
      <c r="J89" s="4" t="s">
        <v>544</v>
      </c>
      <c r="K89" s="4" t="s">
        <v>74</v>
      </c>
      <c r="L89" s="4" t="s">
        <v>348</v>
      </c>
      <c r="M89" s="4" t="s">
        <v>421</v>
      </c>
      <c r="N89" s="4" t="s">
        <v>349</v>
      </c>
      <c r="O89" s="4" t="s">
        <v>36</v>
      </c>
    </row>
    <row r="90" spans="1:15" x14ac:dyDescent="0.25">
      <c r="A90" s="2">
        <v>45076.494351851848</v>
      </c>
      <c r="B90" s="3">
        <v>45076</v>
      </c>
      <c r="C90" s="3" t="s">
        <v>344</v>
      </c>
      <c r="D90" s="3"/>
      <c r="E90" s="4" t="s">
        <v>39</v>
      </c>
      <c r="F90" s="4" t="s">
        <v>423</v>
      </c>
      <c r="G90" s="4" t="s">
        <v>196</v>
      </c>
      <c r="H90" s="4" t="s">
        <v>545</v>
      </c>
      <c r="I90" s="4">
        <v>9810868685</v>
      </c>
      <c r="J90" s="4" t="s">
        <v>546</v>
      </c>
      <c r="K90" s="4" t="s">
        <v>74</v>
      </c>
      <c r="L90" s="4" t="s">
        <v>348</v>
      </c>
      <c r="M90" s="4" t="s">
        <v>421</v>
      </c>
      <c r="N90" s="4" t="s">
        <v>349</v>
      </c>
      <c r="O90" s="4" t="s">
        <v>36</v>
      </c>
    </row>
    <row r="91" spans="1:15" x14ac:dyDescent="0.25">
      <c r="A91" s="2">
        <v>45076.501481481479</v>
      </c>
      <c r="B91" s="3">
        <v>45076</v>
      </c>
      <c r="C91" s="3" t="s">
        <v>344</v>
      </c>
      <c r="D91" s="3"/>
      <c r="E91" s="4" t="s">
        <v>39</v>
      </c>
      <c r="F91" s="4" t="s">
        <v>423</v>
      </c>
      <c r="G91" s="4" t="s">
        <v>196</v>
      </c>
      <c r="H91" s="4" t="s">
        <v>547</v>
      </c>
      <c r="I91" s="4">
        <v>9891685227</v>
      </c>
      <c r="J91" s="4" t="s">
        <v>548</v>
      </c>
      <c r="K91" s="4" t="s">
        <v>74</v>
      </c>
      <c r="L91" s="4" t="s">
        <v>348</v>
      </c>
      <c r="M91" s="4" t="s">
        <v>27</v>
      </c>
      <c r="N91" s="4" t="s">
        <v>349</v>
      </c>
      <c r="O91" s="4" t="s">
        <v>36</v>
      </c>
    </row>
    <row r="92" spans="1:15" x14ac:dyDescent="0.25">
      <c r="A92" s="2">
        <v>45076.512407407405</v>
      </c>
      <c r="B92" s="3">
        <v>45076</v>
      </c>
      <c r="C92" s="3" t="s">
        <v>344</v>
      </c>
      <c r="D92" s="3"/>
      <c r="E92" s="4" t="s">
        <v>39</v>
      </c>
      <c r="F92" s="4" t="s">
        <v>423</v>
      </c>
      <c r="G92" s="4" t="s">
        <v>196</v>
      </c>
      <c r="H92" s="4" t="s">
        <v>549</v>
      </c>
      <c r="I92" s="4">
        <v>7703897937</v>
      </c>
      <c r="J92" s="4" t="s">
        <v>550</v>
      </c>
      <c r="K92" s="4" t="s">
        <v>74</v>
      </c>
      <c r="L92" s="4" t="s">
        <v>348</v>
      </c>
      <c r="M92" s="4" t="s">
        <v>421</v>
      </c>
      <c r="N92" s="4" t="s">
        <v>349</v>
      </c>
      <c r="O92" s="4" t="s">
        <v>36</v>
      </c>
    </row>
    <row r="93" spans="1:15" x14ac:dyDescent="0.25">
      <c r="A93" s="2">
        <v>45076.513275462959</v>
      </c>
      <c r="B93" s="3">
        <v>45076</v>
      </c>
      <c r="C93" s="3" t="s">
        <v>344</v>
      </c>
      <c r="D93" s="3"/>
      <c r="E93" s="4" t="s">
        <v>39</v>
      </c>
      <c r="F93" s="4" t="s">
        <v>423</v>
      </c>
      <c r="G93" s="4" t="s">
        <v>196</v>
      </c>
      <c r="H93" s="4" t="s">
        <v>551</v>
      </c>
      <c r="I93" s="4">
        <v>9818845139</v>
      </c>
      <c r="J93" s="4" t="s">
        <v>536</v>
      </c>
      <c r="K93" s="4" t="s">
        <v>74</v>
      </c>
      <c r="L93" s="4" t="s">
        <v>348</v>
      </c>
      <c r="M93" s="4" t="s">
        <v>421</v>
      </c>
      <c r="N93" s="4" t="s">
        <v>349</v>
      </c>
      <c r="O93" s="4" t="s">
        <v>358</v>
      </c>
    </row>
    <row r="94" spans="1:15" x14ac:dyDescent="0.25">
      <c r="A94" s="2">
        <v>45076.514826388891</v>
      </c>
      <c r="B94" s="3">
        <v>45076</v>
      </c>
      <c r="C94" s="3" t="s">
        <v>344</v>
      </c>
      <c r="D94" s="3"/>
      <c r="E94" s="4" t="s">
        <v>39</v>
      </c>
      <c r="F94" s="4" t="s">
        <v>423</v>
      </c>
      <c r="G94" s="4" t="s">
        <v>196</v>
      </c>
      <c r="H94" s="4" t="s">
        <v>552</v>
      </c>
      <c r="I94" s="4">
        <v>7503050017</v>
      </c>
      <c r="J94" s="4" t="s">
        <v>536</v>
      </c>
      <c r="K94" s="4" t="s">
        <v>74</v>
      </c>
      <c r="L94" s="4" t="s">
        <v>348</v>
      </c>
      <c r="M94" s="4" t="s">
        <v>421</v>
      </c>
      <c r="N94" s="4" t="s">
        <v>349</v>
      </c>
      <c r="O94" s="4" t="s">
        <v>36</v>
      </c>
    </row>
    <row r="95" spans="1:15" x14ac:dyDescent="0.25">
      <c r="A95" s="2">
        <v>45076.516168981485</v>
      </c>
      <c r="B95" s="3">
        <v>45076</v>
      </c>
      <c r="C95" s="3" t="s">
        <v>344</v>
      </c>
      <c r="D95" s="3"/>
      <c r="E95" s="4" t="s">
        <v>39</v>
      </c>
      <c r="F95" s="4" t="s">
        <v>423</v>
      </c>
      <c r="G95" s="4" t="s">
        <v>196</v>
      </c>
      <c r="H95" s="4" t="s">
        <v>553</v>
      </c>
      <c r="I95" s="4">
        <v>8285916786</v>
      </c>
      <c r="J95" s="4" t="s">
        <v>554</v>
      </c>
      <c r="K95" s="4" t="s">
        <v>74</v>
      </c>
      <c r="L95" s="4" t="s">
        <v>348</v>
      </c>
      <c r="M95" s="4" t="s">
        <v>421</v>
      </c>
      <c r="N95" s="4" t="s">
        <v>349</v>
      </c>
      <c r="O95" s="4" t="s">
        <v>36</v>
      </c>
    </row>
    <row r="96" spans="1:15" x14ac:dyDescent="0.25">
      <c r="A96" s="2">
        <v>45076.518773148149</v>
      </c>
      <c r="B96" s="3">
        <v>45076</v>
      </c>
      <c r="C96" s="3" t="s">
        <v>344</v>
      </c>
      <c r="D96" s="3"/>
      <c r="E96" s="4" t="s">
        <v>39</v>
      </c>
      <c r="F96" s="4" t="s">
        <v>423</v>
      </c>
      <c r="G96" s="4" t="s">
        <v>196</v>
      </c>
      <c r="H96" s="4" t="s">
        <v>555</v>
      </c>
      <c r="I96" s="4">
        <v>9958395702</v>
      </c>
      <c r="J96" s="4" t="s">
        <v>536</v>
      </c>
      <c r="K96" s="4" t="s">
        <v>74</v>
      </c>
      <c r="L96" s="4" t="s">
        <v>348</v>
      </c>
      <c r="M96" s="4" t="s">
        <v>421</v>
      </c>
      <c r="N96" s="4" t="s">
        <v>349</v>
      </c>
      <c r="O96" s="4" t="s">
        <v>36</v>
      </c>
    </row>
    <row r="97" spans="1:15" x14ac:dyDescent="0.25">
      <c r="A97" s="2">
        <v>45076.557962962965</v>
      </c>
      <c r="B97" s="3">
        <v>45076</v>
      </c>
      <c r="C97" s="3" t="s">
        <v>344</v>
      </c>
      <c r="D97" s="3"/>
      <c r="E97" s="4" t="s">
        <v>350</v>
      </c>
      <c r="F97" s="4" t="s">
        <v>351</v>
      </c>
      <c r="G97" s="4" t="s">
        <v>352</v>
      </c>
      <c r="H97" s="4" t="s">
        <v>556</v>
      </c>
      <c r="I97" s="4">
        <v>9336482136</v>
      </c>
      <c r="J97" s="4" t="s">
        <v>557</v>
      </c>
      <c r="K97" s="4" t="s">
        <v>252</v>
      </c>
      <c r="L97" s="4" t="s">
        <v>396</v>
      </c>
      <c r="M97" s="4" t="s">
        <v>384</v>
      </c>
      <c r="N97" s="4" t="s">
        <v>349</v>
      </c>
      <c r="O97" s="4" t="s">
        <v>36</v>
      </c>
    </row>
    <row r="98" spans="1:15" x14ac:dyDescent="0.25">
      <c r="A98" s="2">
        <v>45076.575335648151</v>
      </c>
      <c r="B98" s="3">
        <v>45076</v>
      </c>
      <c r="C98" s="3" t="s">
        <v>344</v>
      </c>
      <c r="D98" s="3"/>
      <c r="E98" s="4" t="s">
        <v>350</v>
      </c>
      <c r="F98" s="4" t="s">
        <v>351</v>
      </c>
      <c r="G98" s="4" t="s">
        <v>352</v>
      </c>
      <c r="H98" s="4" t="s">
        <v>558</v>
      </c>
      <c r="I98" s="4">
        <v>9140419932</v>
      </c>
      <c r="J98" s="4" t="s">
        <v>557</v>
      </c>
      <c r="K98" s="4" t="s">
        <v>252</v>
      </c>
      <c r="L98" s="4" t="s">
        <v>396</v>
      </c>
      <c r="M98" s="4" t="s">
        <v>384</v>
      </c>
      <c r="N98" s="4" t="s">
        <v>349</v>
      </c>
      <c r="O98" s="4" t="s">
        <v>36</v>
      </c>
    </row>
    <row r="99" spans="1:15" x14ac:dyDescent="0.25">
      <c r="A99" s="2">
        <v>45076.584270833337</v>
      </c>
      <c r="B99" s="3">
        <v>45076</v>
      </c>
      <c r="C99" s="3" t="s">
        <v>344</v>
      </c>
      <c r="D99" s="3"/>
      <c r="E99" s="4" t="s">
        <v>350</v>
      </c>
      <c r="F99" s="4" t="s">
        <v>559</v>
      </c>
      <c r="G99" s="4" t="s">
        <v>352</v>
      </c>
      <c r="H99" s="4" t="s">
        <v>560</v>
      </c>
      <c r="I99" s="4">
        <v>9919304910</v>
      </c>
      <c r="J99" s="4" t="s">
        <v>561</v>
      </c>
      <c r="K99" s="4" t="s">
        <v>252</v>
      </c>
      <c r="L99" s="4" t="s">
        <v>348</v>
      </c>
      <c r="M99" s="4" t="s">
        <v>384</v>
      </c>
      <c r="N99" s="4" t="s">
        <v>349</v>
      </c>
      <c r="O99" s="4" t="s">
        <v>36</v>
      </c>
    </row>
    <row r="100" spans="1:15" x14ac:dyDescent="0.25">
      <c r="A100" s="2">
        <v>45076.685219907406</v>
      </c>
      <c r="B100" s="3">
        <v>45076</v>
      </c>
      <c r="C100" s="3" t="s">
        <v>344</v>
      </c>
      <c r="D100" s="3"/>
      <c r="E100" s="4" t="s">
        <v>49</v>
      </c>
      <c r="F100" s="4" t="s">
        <v>52</v>
      </c>
      <c r="G100" s="4" t="s">
        <v>50</v>
      </c>
      <c r="H100" s="4" t="s">
        <v>562</v>
      </c>
      <c r="I100" s="4">
        <v>8447553686</v>
      </c>
      <c r="J100" s="4" t="s">
        <v>563</v>
      </c>
      <c r="K100" s="4" t="s">
        <v>140</v>
      </c>
      <c r="L100" s="4" t="s">
        <v>409</v>
      </c>
      <c r="M100" s="4" t="s">
        <v>564</v>
      </c>
      <c r="N100" s="4" t="s">
        <v>349</v>
      </c>
      <c r="O100" s="4" t="s">
        <v>36</v>
      </c>
    </row>
    <row r="101" spans="1:15" x14ac:dyDescent="0.25">
      <c r="A101" s="2">
        <v>45076.687210648146</v>
      </c>
      <c r="B101" s="3">
        <v>45076</v>
      </c>
      <c r="C101" s="3" t="s">
        <v>344</v>
      </c>
      <c r="D101" s="3"/>
      <c r="E101" s="4" t="s">
        <v>350</v>
      </c>
      <c r="F101" s="4" t="s">
        <v>52</v>
      </c>
      <c r="G101" s="4" t="s">
        <v>352</v>
      </c>
      <c r="H101" s="4" t="s">
        <v>565</v>
      </c>
      <c r="I101" s="4">
        <v>9839878475</v>
      </c>
      <c r="J101" s="4" t="s">
        <v>566</v>
      </c>
      <c r="K101" s="4" t="s">
        <v>252</v>
      </c>
      <c r="L101" s="4" t="s">
        <v>348</v>
      </c>
      <c r="M101" s="4" t="s">
        <v>384</v>
      </c>
      <c r="N101" s="4" t="s">
        <v>349</v>
      </c>
      <c r="O101" s="4" t="s">
        <v>358</v>
      </c>
    </row>
    <row r="102" spans="1:15" x14ac:dyDescent="0.25">
      <c r="A102" s="2">
        <v>45076.693240740744</v>
      </c>
      <c r="B102" s="3">
        <v>45076</v>
      </c>
      <c r="C102" s="3" t="s">
        <v>344</v>
      </c>
      <c r="D102" s="3"/>
      <c r="E102" s="4" t="s">
        <v>350</v>
      </c>
      <c r="F102" s="4" t="s">
        <v>404</v>
      </c>
      <c r="G102" s="4" t="s">
        <v>352</v>
      </c>
      <c r="H102" s="4" t="s">
        <v>567</v>
      </c>
      <c r="I102" s="4">
        <v>9044525892</v>
      </c>
      <c r="J102" s="4" t="s">
        <v>568</v>
      </c>
      <c r="K102" s="4" t="s">
        <v>252</v>
      </c>
      <c r="L102" s="4" t="s">
        <v>348</v>
      </c>
      <c r="M102" s="4" t="s">
        <v>384</v>
      </c>
      <c r="N102" s="4" t="s">
        <v>349</v>
      </c>
      <c r="O102" s="4" t="s">
        <v>36</v>
      </c>
    </row>
    <row r="103" spans="1:15" x14ac:dyDescent="0.25">
      <c r="A103" s="2">
        <v>45076.69636574074</v>
      </c>
      <c r="B103" s="3">
        <v>45076</v>
      </c>
      <c r="C103" s="3" t="s">
        <v>344</v>
      </c>
      <c r="D103" s="3"/>
      <c r="E103" s="4" t="s">
        <v>49</v>
      </c>
      <c r="F103" s="4" t="s">
        <v>52</v>
      </c>
      <c r="G103" s="4" t="s">
        <v>50</v>
      </c>
      <c r="H103" s="4" t="s">
        <v>569</v>
      </c>
      <c r="I103" s="4">
        <v>9811407036</v>
      </c>
      <c r="J103" s="4" t="s">
        <v>570</v>
      </c>
      <c r="K103" s="4" t="s">
        <v>140</v>
      </c>
      <c r="L103" s="4" t="s">
        <v>409</v>
      </c>
      <c r="M103" s="4" t="s">
        <v>379</v>
      </c>
      <c r="N103" s="4" t="s">
        <v>349</v>
      </c>
      <c r="O103" s="4" t="s">
        <v>36</v>
      </c>
    </row>
    <row r="104" spans="1:15" x14ac:dyDescent="0.25">
      <c r="A104" s="2">
        <v>45076.698263888888</v>
      </c>
      <c r="B104" s="3">
        <v>45076</v>
      </c>
      <c r="C104" s="3" t="s">
        <v>344</v>
      </c>
      <c r="D104" s="3"/>
      <c r="E104" s="4" t="s">
        <v>49</v>
      </c>
      <c r="F104" s="4" t="s">
        <v>52</v>
      </c>
      <c r="G104" s="4" t="s">
        <v>50</v>
      </c>
      <c r="H104" s="4" t="s">
        <v>571</v>
      </c>
      <c r="I104" s="4">
        <v>9654067800</v>
      </c>
      <c r="J104" s="4" t="s">
        <v>572</v>
      </c>
      <c r="K104" s="4" t="s">
        <v>140</v>
      </c>
      <c r="L104" s="4" t="s">
        <v>409</v>
      </c>
      <c r="M104" s="4" t="s">
        <v>379</v>
      </c>
      <c r="N104" s="4" t="s">
        <v>349</v>
      </c>
      <c r="O104" s="4" t="s">
        <v>36</v>
      </c>
    </row>
    <row r="105" spans="1:15" x14ac:dyDescent="0.25">
      <c r="A105" s="2">
        <v>45076.700729166667</v>
      </c>
      <c r="B105" s="3">
        <v>45076</v>
      </c>
      <c r="C105" s="3" t="s">
        <v>344</v>
      </c>
      <c r="D105" s="3"/>
      <c r="E105" s="4" t="s">
        <v>49</v>
      </c>
      <c r="F105" s="4" t="s">
        <v>52</v>
      </c>
      <c r="G105" s="4" t="s">
        <v>50</v>
      </c>
      <c r="H105" s="4" t="s">
        <v>302</v>
      </c>
      <c r="I105" s="4">
        <v>9899205251</v>
      </c>
      <c r="J105" s="4" t="s">
        <v>573</v>
      </c>
      <c r="K105" s="4" t="s">
        <v>140</v>
      </c>
      <c r="L105" s="4" t="s">
        <v>409</v>
      </c>
      <c r="M105" s="4" t="s">
        <v>379</v>
      </c>
      <c r="N105" s="4" t="s">
        <v>349</v>
      </c>
      <c r="O105" s="4" t="s">
        <v>36</v>
      </c>
    </row>
    <row r="106" spans="1:15" x14ac:dyDescent="0.25">
      <c r="A106" s="2">
        <v>45076.702465277776</v>
      </c>
      <c r="B106" s="3">
        <v>45076</v>
      </c>
      <c r="C106" s="3" t="s">
        <v>344</v>
      </c>
      <c r="D106" s="3"/>
      <c r="E106" s="4" t="s">
        <v>49</v>
      </c>
      <c r="F106" s="4" t="s">
        <v>52</v>
      </c>
      <c r="G106" s="4" t="s">
        <v>50</v>
      </c>
      <c r="H106" s="4" t="s">
        <v>574</v>
      </c>
      <c r="I106" s="4">
        <v>7795795795</v>
      </c>
      <c r="J106" s="4" t="s">
        <v>573</v>
      </c>
      <c r="K106" s="4" t="s">
        <v>140</v>
      </c>
      <c r="L106" s="4" t="s">
        <v>409</v>
      </c>
      <c r="M106" s="4" t="s">
        <v>384</v>
      </c>
      <c r="N106" s="4" t="s">
        <v>349</v>
      </c>
      <c r="O106" s="4" t="s">
        <v>36</v>
      </c>
    </row>
    <row r="107" spans="1:15" x14ac:dyDescent="0.25">
      <c r="A107" s="2">
        <v>45076.704131944447</v>
      </c>
      <c r="B107" s="3">
        <v>45076</v>
      </c>
      <c r="C107" s="3" t="s">
        <v>344</v>
      </c>
      <c r="D107" s="3"/>
      <c r="E107" s="4" t="s">
        <v>49</v>
      </c>
      <c r="F107" s="4" t="s">
        <v>52</v>
      </c>
      <c r="G107" s="4" t="s">
        <v>50</v>
      </c>
      <c r="H107" s="4" t="s">
        <v>575</v>
      </c>
      <c r="I107" s="4">
        <v>9711475588</v>
      </c>
      <c r="J107" s="4" t="s">
        <v>573</v>
      </c>
      <c r="K107" s="4" t="s">
        <v>140</v>
      </c>
      <c r="L107" s="4" t="s">
        <v>409</v>
      </c>
      <c r="M107" s="4" t="s">
        <v>379</v>
      </c>
      <c r="N107" s="4" t="s">
        <v>349</v>
      </c>
      <c r="O107" s="4" t="s">
        <v>36</v>
      </c>
    </row>
    <row r="108" spans="1:15" x14ac:dyDescent="0.25">
      <c r="A108" s="2">
        <v>45076.709282407406</v>
      </c>
      <c r="B108" s="3">
        <v>45076</v>
      </c>
      <c r="C108" s="3" t="s">
        <v>344</v>
      </c>
      <c r="D108" s="3"/>
      <c r="E108" s="4" t="s">
        <v>350</v>
      </c>
      <c r="F108" s="4" t="s">
        <v>351</v>
      </c>
      <c r="G108" s="4" t="s">
        <v>352</v>
      </c>
      <c r="H108" s="4" t="s">
        <v>576</v>
      </c>
      <c r="I108" s="4">
        <v>9336030271</v>
      </c>
      <c r="J108" s="4" t="s">
        <v>577</v>
      </c>
      <c r="K108" s="4" t="s">
        <v>252</v>
      </c>
      <c r="L108" s="4" t="s">
        <v>348</v>
      </c>
      <c r="M108" s="4" t="s">
        <v>384</v>
      </c>
      <c r="N108" s="4" t="s">
        <v>349</v>
      </c>
      <c r="O108" s="4" t="s">
        <v>36</v>
      </c>
    </row>
    <row r="109" spans="1:15" x14ac:dyDescent="0.25">
      <c r="A109" s="2">
        <v>45076.772615740738</v>
      </c>
      <c r="B109" s="3">
        <v>45076</v>
      </c>
      <c r="C109" s="3" t="s">
        <v>344</v>
      </c>
      <c r="D109" s="3"/>
      <c r="E109" s="4" t="s">
        <v>350</v>
      </c>
      <c r="F109" s="4" t="s">
        <v>351</v>
      </c>
      <c r="G109" s="4" t="s">
        <v>352</v>
      </c>
      <c r="H109" s="4" t="s">
        <v>576</v>
      </c>
      <c r="I109" s="4">
        <v>8700351864</v>
      </c>
      <c r="J109" s="4" t="s">
        <v>578</v>
      </c>
      <c r="K109" s="4" t="s">
        <v>252</v>
      </c>
      <c r="L109" s="4" t="s">
        <v>348</v>
      </c>
      <c r="M109" s="4" t="s">
        <v>384</v>
      </c>
      <c r="N109" s="4" t="s">
        <v>349</v>
      </c>
      <c r="O109" s="4" t="s">
        <v>358</v>
      </c>
    </row>
    <row r="110" spans="1:15" x14ac:dyDescent="0.25">
      <c r="A110" s="2">
        <v>45077.494270833333</v>
      </c>
      <c r="B110" s="3">
        <v>45077</v>
      </c>
      <c r="C110" s="3" t="s">
        <v>344</v>
      </c>
      <c r="D110" s="3"/>
      <c r="E110" s="4" t="s">
        <v>49</v>
      </c>
      <c r="F110" s="4" t="s">
        <v>579</v>
      </c>
      <c r="G110" s="4" t="s">
        <v>50</v>
      </c>
      <c r="H110" s="4" t="s">
        <v>580</v>
      </c>
      <c r="I110" s="4">
        <v>8178282377</v>
      </c>
      <c r="J110" s="4" t="s">
        <v>154</v>
      </c>
      <c r="K110" s="4" t="s">
        <v>231</v>
      </c>
      <c r="L110" s="4" t="s">
        <v>409</v>
      </c>
      <c r="M110" s="4" t="s">
        <v>379</v>
      </c>
      <c r="N110" s="4" t="s">
        <v>349</v>
      </c>
      <c r="O110" s="4" t="s">
        <v>36</v>
      </c>
    </row>
    <row r="111" spans="1:15" x14ac:dyDescent="0.25">
      <c r="A111" s="2">
        <v>45077.527766203704</v>
      </c>
      <c r="B111" s="3">
        <v>45077</v>
      </c>
      <c r="C111" s="3" t="s">
        <v>344</v>
      </c>
      <c r="D111" s="3"/>
      <c r="E111" s="4" t="s">
        <v>350</v>
      </c>
      <c r="F111" s="4" t="s">
        <v>351</v>
      </c>
      <c r="G111" s="4" t="s">
        <v>352</v>
      </c>
      <c r="H111" s="4" t="s">
        <v>581</v>
      </c>
      <c r="I111" s="4">
        <v>9910944982</v>
      </c>
      <c r="J111" s="4" t="s">
        <v>582</v>
      </c>
      <c r="K111" s="4" t="s">
        <v>252</v>
      </c>
      <c r="L111" s="4" t="s">
        <v>396</v>
      </c>
      <c r="M111" s="4" t="s">
        <v>510</v>
      </c>
      <c r="N111" s="4" t="s">
        <v>349</v>
      </c>
      <c r="O111" s="4" t="s">
        <v>36</v>
      </c>
    </row>
    <row r="112" spans="1:15" x14ac:dyDescent="0.25">
      <c r="A112" s="2">
        <v>45077.543541666666</v>
      </c>
      <c r="B112" s="3">
        <v>45077</v>
      </c>
      <c r="C112" s="3" t="s">
        <v>344</v>
      </c>
      <c r="D112" s="3"/>
      <c r="E112" s="4" t="s">
        <v>350</v>
      </c>
      <c r="F112" s="4" t="s">
        <v>351</v>
      </c>
      <c r="G112" s="4" t="s">
        <v>352</v>
      </c>
      <c r="H112" s="4" t="s">
        <v>583</v>
      </c>
      <c r="I112" s="4">
        <v>9125825247</v>
      </c>
      <c r="J112" s="4" t="s">
        <v>584</v>
      </c>
      <c r="K112" s="4" t="s">
        <v>252</v>
      </c>
      <c r="L112" s="4" t="s">
        <v>348</v>
      </c>
      <c r="M112" s="4" t="s">
        <v>510</v>
      </c>
      <c r="N112" s="4" t="s">
        <v>349</v>
      </c>
      <c r="O112" s="4" t="s">
        <v>36</v>
      </c>
    </row>
    <row r="113" spans="1:15" x14ac:dyDescent="0.25">
      <c r="A113" s="2">
        <v>45077.595613425925</v>
      </c>
      <c r="B113" s="3">
        <v>45077</v>
      </c>
      <c r="C113" s="3" t="s">
        <v>344</v>
      </c>
      <c r="D113" s="3"/>
      <c r="E113" s="4" t="s">
        <v>49</v>
      </c>
      <c r="F113" s="4" t="s">
        <v>52</v>
      </c>
      <c r="G113" s="4" t="s">
        <v>50</v>
      </c>
      <c r="H113" s="4" t="s">
        <v>585</v>
      </c>
      <c r="I113" s="4">
        <v>9810324312</v>
      </c>
      <c r="J113" s="4" t="s">
        <v>586</v>
      </c>
      <c r="K113" s="4" t="s">
        <v>140</v>
      </c>
      <c r="L113" s="4" t="s">
        <v>348</v>
      </c>
      <c r="M113" s="4" t="s">
        <v>27</v>
      </c>
      <c r="N113" s="4" t="s">
        <v>349</v>
      </c>
      <c r="O113" s="4" t="s">
        <v>36</v>
      </c>
    </row>
    <row r="114" spans="1:15" x14ac:dyDescent="0.25">
      <c r="A114" s="2">
        <v>45077.597511574073</v>
      </c>
      <c r="B114" s="3">
        <v>45077</v>
      </c>
      <c r="C114" s="3" t="s">
        <v>344</v>
      </c>
      <c r="D114" s="3"/>
      <c r="E114" s="4" t="s">
        <v>49</v>
      </c>
      <c r="F114" s="4" t="s">
        <v>52</v>
      </c>
      <c r="G114" s="4" t="s">
        <v>50</v>
      </c>
      <c r="H114" s="4" t="s">
        <v>587</v>
      </c>
      <c r="I114" s="4">
        <v>9911365570</v>
      </c>
      <c r="J114" s="4" t="s">
        <v>588</v>
      </c>
      <c r="K114" s="4" t="s">
        <v>140</v>
      </c>
      <c r="L114" s="4" t="s">
        <v>348</v>
      </c>
      <c r="M114" s="4" t="s">
        <v>27</v>
      </c>
      <c r="N114" s="4" t="s">
        <v>349</v>
      </c>
      <c r="O114" s="4" t="s">
        <v>36</v>
      </c>
    </row>
    <row r="115" spans="1:15" x14ac:dyDescent="0.25">
      <c r="A115" s="2">
        <v>45077.610115740739</v>
      </c>
      <c r="B115" s="3">
        <v>45077</v>
      </c>
      <c r="C115" s="3" t="s">
        <v>344</v>
      </c>
      <c r="D115" s="3"/>
      <c r="E115" s="4" t="s">
        <v>39</v>
      </c>
      <c r="F115" s="4" t="s">
        <v>423</v>
      </c>
      <c r="G115" s="4" t="s">
        <v>196</v>
      </c>
      <c r="H115" s="4" t="s">
        <v>589</v>
      </c>
      <c r="I115" s="4">
        <v>9212222678</v>
      </c>
      <c r="J115" s="4" t="s">
        <v>590</v>
      </c>
      <c r="K115" s="4" t="s">
        <v>74</v>
      </c>
      <c r="L115" s="4" t="s">
        <v>348</v>
      </c>
      <c r="M115" s="4" t="s">
        <v>591</v>
      </c>
      <c r="N115" s="4" t="s">
        <v>349</v>
      </c>
      <c r="O115" s="4" t="s">
        <v>36</v>
      </c>
    </row>
    <row r="116" spans="1:15" x14ac:dyDescent="0.25">
      <c r="A116" s="2">
        <v>45077.615011574075</v>
      </c>
      <c r="B116" s="3">
        <v>45077</v>
      </c>
      <c r="C116" s="3" t="s">
        <v>344</v>
      </c>
      <c r="D116" s="3"/>
      <c r="E116" s="4" t="s">
        <v>39</v>
      </c>
      <c r="F116" s="4" t="s">
        <v>423</v>
      </c>
      <c r="G116" s="4" t="s">
        <v>196</v>
      </c>
      <c r="H116" s="4" t="s">
        <v>592</v>
      </c>
      <c r="I116" s="4">
        <v>9818573640</v>
      </c>
      <c r="J116" s="4" t="s">
        <v>536</v>
      </c>
      <c r="K116" s="4" t="s">
        <v>74</v>
      </c>
      <c r="L116" s="4" t="s">
        <v>348</v>
      </c>
      <c r="M116" s="4" t="s">
        <v>591</v>
      </c>
      <c r="N116" s="4" t="s">
        <v>349</v>
      </c>
      <c r="O116" s="4" t="s">
        <v>36</v>
      </c>
    </row>
    <row r="117" spans="1:15" x14ac:dyDescent="0.25">
      <c r="A117" s="2">
        <v>45077.655833333331</v>
      </c>
      <c r="B117" s="3">
        <v>45077</v>
      </c>
      <c r="C117" s="3" t="s">
        <v>344</v>
      </c>
      <c r="D117" s="3"/>
      <c r="E117" s="4" t="s">
        <v>39</v>
      </c>
      <c r="F117" s="4" t="s">
        <v>423</v>
      </c>
      <c r="G117" s="4" t="s">
        <v>196</v>
      </c>
      <c r="H117" s="4" t="s">
        <v>593</v>
      </c>
      <c r="I117" s="4">
        <v>9871119956</v>
      </c>
      <c r="J117" s="4" t="s">
        <v>594</v>
      </c>
      <c r="K117" s="4" t="s">
        <v>74</v>
      </c>
      <c r="L117" s="4" t="s">
        <v>348</v>
      </c>
      <c r="M117" s="4" t="s">
        <v>421</v>
      </c>
      <c r="N117" s="4" t="s">
        <v>349</v>
      </c>
      <c r="O117" s="4" t="s">
        <v>36</v>
      </c>
    </row>
    <row r="118" spans="1:15" x14ac:dyDescent="0.25">
      <c r="A118" s="2">
        <v>45077.656585648147</v>
      </c>
      <c r="B118" s="3">
        <v>45077</v>
      </c>
      <c r="C118" s="3" t="s">
        <v>344</v>
      </c>
      <c r="D118" s="3"/>
      <c r="E118" s="4" t="s">
        <v>39</v>
      </c>
      <c r="F118" s="4" t="s">
        <v>423</v>
      </c>
      <c r="G118" s="4" t="s">
        <v>196</v>
      </c>
      <c r="H118" s="4" t="s">
        <v>595</v>
      </c>
      <c r="I118" s="4">
        <v>9810178823</v>
      </c>
      <c r="J118" s="4" t="s">
        <v>536</v>
      </c>
      <c r="K118" s="4" t="s">
        <v>74</v>
      </c>
      <c r="L118" s="4" t="s">
        <v>348</v>
      </c>
      <c r="M118" s="4" t="s">
        <v>421</v>
      </c>
      <c r="N118" s="4" t="s">
        <v>349</v>
      </c>
      <c r="O118" s="4" t="s">
        <v>36</v>
      </c>
    </row>
    <row r="119" spans="1:15" x14ac:dyDescent="0.25">
      <c r="A119" s="2">
        <v>45077.657453703701</v>
      </c>
      <c r="B119" s="3">
        <v>45077</v>
      </c>
      <c r="C119" s="3" t="s">
        <v>344</v>
      </c>
      <c r="D119" s="3"/>
      <c r="E119" s="4" t="s">
        <v>39</v>
      </c>
      <c r="F119" s="4" t="s">
        <v>423</v>
      </c>
      <c r="G119" s="4" t="s">
        <v>196</v>
      </c>
      <c r="H119" s="4" t="s">
        <v>596</v>
      </c>
      <c r="I119" s="4">
        <v>9211143620</v>
      </c>
      <c r="J119" s="4" t="s">
        <v>597</v>
      </c>
      <c r="K119" s="4" t="s">
        <v>74</v>
      </c>
      <c r="L119" s="4" t="s">
        <v>348</v>
      </c>
      <c r="M119" s="4" t="s">
        <v>421</v>
      </c>
      <c r="N119" s="4" t="s">
        <v>349</v>
      </c>
      <c r="O119" s="4" t="s">
        <v>36</v>
      </c>
    </row>
    <row r="120" spans="1:15" x14ac:dyDescent="0.25">
      <c r="A120" s="2">
        <v>45077.658379629633</v>
      </c>
      <c r="B120" s="3">
        <v>45077</v>
      </c>
      <c r="C120" s="3" t="s">
        <v>344</v>
      </c>
      <c r="D120" s="3"/>
      <c r="E120" s="4" t="s">
        <v>39</v>
      </c>
      <c r="F120" s="4" t="s">
        <v>423</v>
      </c>
      <c r="G120" s="4" t="s">
        <v>196</v>
      </c>
      <c r="H120" s="4" t="s">
        <v>598</v>
      </c>
      <c r="I120" s="4">
        <v>8527476949</v>
      </c>
      <c r="J120" s="4" t="s">
        <v>536</v>
      </c>
      <c r="K120" s="4" t="s">
        <v>74</v>
      </c>
      <c r="L120" s="4" t="s">
        <v>348</v>
      </c>
      <c r="M120" s="4" t="s">
        <v>27</v>
      </c>
      <c r="N120" s="4" t="s">
        <v>349</v>
      </c>
      <c r="O120" s="4" t="s">
        <v>29</v>
      </c>
    </row>
    <row r="121" spans="1:15" x14ac:dyDescent="0.25">
      <c r="A121" s="2">
        <v>45077.659756944442</v>
      </c>
      <c r="B121" s="3">
        <v>45077</v>
      </c>
      <c r="C121" s="3" t="s">
        <v>344</v>
      </c>
      <c r="D121" s="3"/>
      <c r="E121" s="4" t="s">
        <v>39</v>
      </c>
      <c r="F121" s="4" t="s">
        <v>423</v>
      </c>
      <c r="G121" s="4" t="s">
        <v>196</v>
      </c>
      <c r="H121" s="4" t="s">
        <v>599</v>
      </c>
      <c r="I121" s="4">
        <v>8700668524</v>
      </c>
      <c r="J121" s="4" t="s">
        <v>600</v>
      </c>
      <c r="K121" s="4" t="s">
        <v>74</v>
      </c>
      <c r="L121" s="4" t="s">
        <v>348</v>
      </c>
      <c r="M121" s="4" t="s">
        <v>591</v>
      </c>
      <c r="N121" s="4" t="s">
        <v>475</v>
      </c>
      <c r="O121" s="4" t="s">
        <v>358</v>
      </c>
    </row>
    <row r="122" spans="1:15" x14ac:dyDescent="0.25">
      <c r="A122" s="2">
        <v>45077.660821759258</v>
      </c>
      <c r="B122" s="3">
        <v>45077</v>
      </c>
      <c r="C122" s="3" t="s">
        <v>344</v>
      </c>
      <c r="D122" s="3"/>
      <c r="E122" s="4" t="s">
        <v>39</v>
      </c>
      <c r="F122" s="4" t="s">
        <v>423</v>
      </c>
      <c r="G122" s="4" t="s">
        <v>196</v>
      </c>
      <c r="H122" s="4" t="s">
        <v>382</v>
      </c>
      <c r="I122" s="4">
        <v>9971693470</v>
      </c>
      <c r="J122" s="4" t="s">
        <v>601</v>
      </c>
      <c r="K122" s="4" t="s">
        <v>74</v>
      </c>
      <c r="L122" s="4" t="s">
        <v>348</v>
      </c>
      <c r="M122" s="4" t="s">
        <v>421</v>
      </c>
      <c r="N122" s="4" t="s">
        <v>475</v>
      </c>
      <c r="O122" s="4" t="s">
        <v>36</v>
      </c>
    </row>
    <row r="123" spans="1:15" x14ac:dyDescent="0.25">
      <c r="A123" s="2">
        <v>45077.661805555559</v>
      </c>
      <c r="B123" s="3">
        <v>45077</v>
      </c>
      <c r="C123" s="3" t="s">
        <v>344</v>
      </c>
      <c r="D123" s="3"/>
      <c r="E123" s="4" t="s">
        <v>39</v>
      </c>
      <c r="F123" s="4" t="s">
        <v>423</v>
      </c>
      <c r="G123" s="4" t="s">
        <v>196</v>
      </c>
      <c r="H123" s="4" t="s">
        <v>602</v>
      </c>
      <c r="I123" s="4">
        <v>8700560500</v>
      </c>
      <c r="J123" s="4" t="s">
        <v>603</v>
      </c>
      <c r="K123" s="4" t="s">
        <v>74</v>
      </c>
      <c r="L123" s="4" t="s">
        <v>348</v>
      </c>
      <c r="M123" s="4" t="s">
        <v>591</v>
      </c>
      <c r="N123" s="4" t="s">
        <v>349</v>
      </c>
      <c r="O123" s="4" t="s">
        <v>36</v>
      </c>
    </row>
    <row r="124" spans="1:15" x14ac:dyDescent="0.25">
      <c r="A124" s="2">
        <v>45077.716319444444</v>
      </c>
      <c r="B124" s="3">
        <v>45077</v>
      </c>
      <c r="C124" s="3" t="s">
        <v>344</v>
      </c>
      <c r="D124" s="3"/>
      <c r="E124" s="4" t="s">
        <v>350</v>
      </c>
      <c r="F124" s="4" t="s">
        <v>351</v>
      </c>
      <c r="G124" s="4" t="s">
        <v>352</v>
      </c>
      <c r="H124" s="4" t="s">
        <v>604</v>
      </c>
      <c r="I124" s="4">
        <v>9598444844</v>
      </c>
      <c r="J124" s="4" t="s">
        <v>605</v>
      </c>
      <c r="K124" s="4" t="s">
        <v>252</v>
      </c>
      <c r="L124" s="4" t="s">
        <v>348</v>
      </c>
      <c r="M124" s="4" t="s">
        <v>384</v>
      </c>
      <c r="N124" s="4" t="s">
        <v>349</v>
      </c>
      <c r="O124" s="4" t="s">
        <v>358</v>
      </c>
    </row>
    <row r="125" spans="1:15" x14ac:dyDescent="0.25">
      <c r="A125" s="2">
        <v>45077.733067129629</v>
      </c>
      <c r="B125" s="3">
        <v>45077</v>
      </c>
      <c r="C125" s="3" t="s">
        <v>344</v>
      </c>
      <c r="D125" s="3"/>
      <c r="E125" s="4" t="s">
        <v>350</v>
      </c>
      <c r="F125" s="4" t="s">
        <v>351</v>
      </c>
      <c r="G125" s="4" t="s">
        <v>352</v>
      </c>
      <c r="H125" s="4" t="s">
        <v>606</v>
      </c>
      <c r="I125" s="4">
        <v>6306256283</v>
      </c>
      <c r="J125" s="4" t="s">
        <v>607</v>
      </c>
      <c r="K125" s="4" t="s">
        <v>252</v>
      </c>
      <c r="L125" s="4" t="s">
        <v>396</v>
      </c>
      <c r="M125" s="4" t="s">
        <v>27</v>
      </c>
      <c r="N125" s="4" t="s">
        <v>349</v>
      </c>
      <c r="O125" s="4" t="s">
        <v>358</v>
      </c>
    </row>
    <row r="126" spans="1:15" x14ac:dyDescent="0.25">
      <c r="A126" s="2">
        <v>45077.742627314816</v>
      </c>
      <c r="B126" s="3">
        <v>45077</v>
      </c>
      <c r="C126" s="3" t="s">
        <v>344</v>
      </c>
      <c r="D126" s="3"/>
      <c r="E126" s="4" t="s">
        <v>350</v>
      </c>
      <c r="F126" s="4" t="s">
        <v>351</v>
      </c>
      <c r="G126" s="4" t="s">
        <v>352</v>
      </c>
      <c r="H126" s="4" t="s">
        <v>608</v>
      </c>
      <c r="I126" s="4">
        <v>8881746684</v>
      </c>
      <c r="J126" s="4" t="s">
        <v>609</v>
      </c>
      <c r="K126" s="4" t="s">
        <v>252</v>
      </c>
      <c r="L126" s="4" t="s">
        <v>348</v>
      </c>
      <c r="M126" s="4" t="s">
        <v>384</v>
      </c>
      <c r="N126" s="4" t="s">
        <v>349</v>
      </c>
      <c r="O126" s="4" t="s">
        <v>358</v>
      </c>
    </row>
    <row r="127" spans="1:15" x14ac:dyDescent="0.25">
      <c r="A127" s="2">
        <v>45077.758344907408</v>
      </c>
      <c r="B127" s="3">
        <v>45077</v>
      </c>
      <c r="C127" s="3" t="s">
        <v>344</v>
      </c>
      <c r="D127" s="3"/>
      <c r="E127" s="4" t="s">
        <v>350</v>
      </c>
      <c r="F127" s="4" t="s">
        <v>351</v>
      </c>
      <c r="G127" s="4" t="s">
        <v>352</v>
      </c>
      <c r="H127" s="4" t="s">
        <v>610</v>
      </c>
      <c r="I127" s="4">
        <v>7408164277</v>
      </c>
      <c r="J127" s="4" t="s">
        <v>611</v>
      </c>
      <c r="K127" s="4" t="s">
        <v>252</v>
      </c>
      <c r="L127" s="4" t="s">
        <v>348</v>
      </c>
      <c r="M127" s="4" t="s">
        <v>27</v>
      </c>
      <c r="N127" s="4" t="s">
        <v>349</v>
      </c>
      <c r="O127" s="4" t="s">
        <v>36</v>
      </c>
    </row>
    <row r="128" spans="1:15" x14ac:dyDescent="0.25">
      <c r="A128" s="2">
        <v>45077.763865740744</v>
      </c>
      <c r="B128" s="3">
        <v>45077</v>
      </c>
      <c r="C128" s="3" t="s">
        <v>344</v>
      </c>
      <c r="D128" s="3"/>
      <c r="E128" s="4" t="s">
        <v>350</v>
      </c>
      <c r="F128" s="4" t="s">
        <v>351</v>
      </c>
      <c r="G128" s="4" t="s">
        <v>352</v>
      </c>
      <c r="H128" s="4" t="s">
        <v>612</v>
      </c>
      <c r="I128" s="4">
        <v>6393333541</v>
      </c>
      <c r="J128" s="4" t="s">
        <v>613</v>
      </c>
      <c r="K128" s="4" t="s">
        <v>252</v>
      </c>
      <c r="L128" s="4" t="s">
        <v>348</v>
      </c>
      <c r="M128" s="4" t="s">
        <v>384</v>
      </c>
      <c r="N128" s="4" t="s">
        <v>349</v>
      </c>
      <c r="O128" s="4" t="s">
        <v>36</v>
      </c>
    </row>
    <row r="129" spans="1:15" x14ac:dyDescent="0.25">
      <c r="A129" s="2">
        <v>45077.784305555557</v>
      </c>
      <c r="B129" s="3">
        <v>45077</v>
      </c>
      <c r="C129" s="3" t="s">
        <v>344</v>
      </c>
      <c r="D129" s="3"/>
      <c r="E129" s="4" t="s">
        <v>32</v>
      </c>
      <c r="F129" s="4" t="s">
        <v>381</v>
      </c>
      <c r="G129" s="4" t="s">
        <v>310</v>
      </c>
      <c r="H129" s="4" t="s">
        <v>614</v>
      </c>
      <c r="I129" s="4">
        <v>9971925152</v>
      </c>
      <c r="J129" s="4" t="s">
        <v>30</v>
      </c>
      <c r="K129" s="4" t="s">
        <v>129</v>
      </c>
      <c r="L129" s="4" t="s">
        <v>348</v>
      </c>
      <c r="M129" s="4" t="s">
        <v>27</v>
      </c>
      <c r="N129" s="4" t="s">
        <v>349</v>
      </c>
      <c r="O129" s="4" t="s">
        <v>36</v>
      </c>
    </row>
    <row r="130" spans="1:15" x14ac:dyDescent="0.25">
      <c r="A130" s="2">
        <v>45077.785138888888</v>
      </c>
      <c r="B130" s="3">
        <v>45077</v>
      </c>
      <c r="C130" s="3" t="s">
        <v>344</v>
      </c>
      <c r="D130" s="3"/>
      <c r="E130" s="4" t="s">
        <v>32</v>
      </c>
      <c r="F130" s="4" t="s">
        <v>381</v>
      </c>
      <c r="G130" s="4" t="s">
        <v>310</v>
      </c>
      <c r="H130" s="4" t="s">
        <v>615</v>
      </c>
      <c r="I130" s="4">
        <v>98917881749</v>
      </c>
      <c r="J130" s="4" t="s">
        <v>30</v>
      </c>
      <c r="K130" s="4" t="s">
        <v>129</v>
      </c>
      <c r="L130" s="4" t="s">
        <v>348</v>
      </c>
      <c r="M130" s="4" t="s">
        <v>27</v>
      </c>
      <c r="N130" s="4" t="s">
        <v>349</v>
      </c>
      <c r="O130" s="4" t="s">
        <v>36</v>
      </c>
    </row>
    <row r="131" spans="1:15" x14ac:dyDescent="0.25">
      <c r="A131" s="2">
        <v>45077.786238425928</v>
      </c>
      <c r="B131" s="3">
        <v>45077</v>
      </c>
      <c r="C131" s="3" t="s">
        <v>344</v>
      </c>
      <c r="D131" s="3"/>
      <c r="E131" s="4" t="s">
        <v>32</v>
      </c>
      <c r="F131" s="4" t="s">
        <v>381</v>
      </c>
      <c r="G131" s="4" t="s">
        <v>310</v>
      </c>
      <c r="H131" s="4" t="s">
        <v>26</v>
      </c>
      <c r="I131" s="4">
        <v>9971925152</v>
      </c>
      <c r="J131" s="4" t="s">
        <v>30</v>
      </c>
      <c r="K131" s="4" t="s">
        <v>129</v>
      </c>
      <c r="L131" s="4" t="s">
        <v>348</v>
      </c>
      <c r="M131" s="4" t="s">
        <v>27</v>
      </c>
      <c r="N131" s="4" t="s">
        <v>349</v>
      </c>
      <c r="O131" s="4" t="s">
        <v>36</v>
      </c>
    </row>
    <row r="132" spans="1:15" x14ac:dyDescent="0.25">
      <c r="A132" s="2">
        <v>45077.787083333336</v>
      </c>
      <c r="B132" s="3">
        <v>45077</v>
      </c>
      <c r="C132" s="3" t="s">
        <v>344</v>
      </c>
      <c r="D132" s="3"/>
      <c r="E132" s="4" t="s">
        <v>32</v>
      </c>
      <c r="F132" s="4" t="s">
        <v>381</v>
      </c>
      <c r="G132" s="4" t="s">
        <v>310</v>
      </c>
      <c r="H132" s="4" t="s">
        <v>616</v>
      </c>
      <c r="I132" s="4">
        <v>9891781749</v>
      </c>
      <c r="J132" s="4" t="s">
        <v>30</v>
      </c>
      <c r="K132" s="4" t="s">
        <v>129</v>
      </c>
      <c r="L132" s="4" t="s">
        <v>348</v>
      </c>
      <c r="M132" s="4" t="s">
        <v>27</v>
      </c>
      <c r="N132" s="4" t="s">
        <v>349</v>
      </c>
      <c r="O132" s="4" t="s">
        <v>36</v>
      </c>
    </row>
    <row r="133" spans="1:15" x14ac:dyDescent="0.25">
      <c r="A133" s="2">
        <v>45077.788807870369</v>
      </c>
      <c r="B133" s="3">
        <v>45077</v>
      </c>
      <c r="C133" s="3" t="s">
        <v>344</v>
      </c>
      <c r="D133" s="3"/>
      <c r="E133" s="4" t="s">
        <v>32</v>
      </c>
      <c r="F133" s="4" t="s">
        <v>381</v>
      </c>
      <c r="G133" s="4" t="s">
        <v>310</v>
      </c>
      <c r="H133" s="4" t="s">
        <v>617</v>
      </c>
      <c r="I133" s="4">
        <v>9650172049</v>
      </c>
      <c r="J133" s="4" t="s">
        <v>618</v>
      </c>
      <c r="K133" s="4" t="s">
        <v>129</v>
      </c>
      <c r="L133" s="4" t="s">
        <v>348</v>
      </c>
      <c r="M133" s="4" t="s">
        <v>168</v>
      </c>
      <c r="N133" s="4" t="s">
        <v>349</v>
      </c>
      <c r="O133" s="4" t="s">
        <v>36</v>
      </c>
    </row>
    <row r="134" spans="1:15" x14ac:dyDescent="0.25">
      <c r="A134" s="2">
        <v>45077.790324074071</v>
      </c>
      <c r="B134" s="3">
        <v>45077</v>
      </c>
      <c r="C134" s="3" t="s">
        <v>344</v>
      </c>
      <c r="D134" s="3"/>
      <c r="E134" s="4" t="s">
        <v>32</v>
      </c>
      <c r="F134" s="4" t="s">
        <v>381</v>
      </c>
      <c r="G134" s="4" t="s">
        <v>310</v>
      </c>
      <c r="H134" s="4" t="s">
        <v>619</v>
      </c>
      <c r="I134" s="4">
        <v>9871311016</v>
      </c>
      <c r="J134" s="4" t="s">
        <v>618</v>
      </c>
      <c r="K134" s="4" t="s">
        <v>129</v>
      </c>
      <c r="L134" s="4" t="s">
        <v>348</v>
      </c>
      <c r="M134" s="4" t="s">
        <v>168</v>
      </c>
      <c r="N134" s="4" t="s">
        <v>349</v>
      </c>
      <c r="O134" s="4" t="s">
        <v>36</v>
      </c>
    </row>
    <row r="135" spans="1:15" x14ac:dyDescent="0.25">
      <c r="A135" s="2">
        <v>45077.791296296295</v>
      </c>
      <c r="B135" s="3">
        <v>45077</v>
      </c>
      <c r="C135" s="3" t="s">
        <v>344</v>
      </c>
      <c r="D135" s="3"/>
      <c r="E135" s="4" t="s">
        <v>32</v>
      </c>
      <c r="F135" s="4" t="s">
        <v>381</v>
      </c>
      <c r="G135" s="4" t="s">
        <v>310</v>
      </c>
      <c r="H135" s="4" t="s">
        <v>620</v>
      </c>
      <c r="I135" s="4">
        <v>9990671433</v>
      </c>
      <c r="J135" s="4" t="s">
        <v>618</v>
      </c>
      <c r="K135" s="4" t="s">
        <v>129</v>
      </c>
      <c r="L135" s="4" t="s">
        <v>396</v>
      </c>
      <c r="M135" s="4" t="s">
        <v>168</v>
      </c>
      <c r="N135" s="4" t="s">
        <v>349</v>
      </c>
      <c r="O135" s="4" t="s">
        <v>36</v>
      </c>
    </row>
    <row r="136" spans="1:15" x14ac:dyDescent="0.25">
      <c r="A136" s="2">
        <v>45077.827986111108</v>
      </c>
      <c r="B136" s="3">
        <v>45077</v>
      </c>
      <c r="C136" s="3" t="s">
        <v>344</v>
      </c>
      <c r="D136" s="3"/>
      <c r="E136" s="4" t="s">
        <v>350</v>
      </c>
      <c r="F136" s="4" t="s">
        <v>351</v>
      </c>
      <c r="G136" s="4" t="s">
        <v>352</v>
      </c>
      <c r="H136" s="4" t="s">
        <v>621</v>
      </c>
      <c r="I136" s="4">
        <v>9415130373</v>
      </c>
      <c r="J136" s="4" t="s">
        <v>622</v>
      </c>
      <c r="K136" s="4" t="s">
        <v>252</v>
      </c>
      <c r="L136" s="4" t="s">
        <v>396</v>
      </c>
      <c r="M136" s="4" t="s">
        <v>27</v>
      </c>
      <c r="N136" s="4" t="s">
        <v>349</v>
      </c>
      <c r="O136" s="4" t="s">
        <v>36</v>
      </c>
    </row>
    <row r="137" spans="1:15" x14ac:dyDescent="0.25">
      <c r="A137" s="2">
        <v>45077.83016203704</v>
      </c>
      <c r="B137" s="3">
        <v>45077</v>
      </c>
      <c r="C137" s="3" t="s">
        <v>344</v>
      </c>
      <c r="D137" s="3"/>
      <c r="E137" s="4" t="s">
        <v>350</v>
      </c>
      <c r="F137" s="4" t="s">
        <v>351</v>
      </c>
      <c r="G137" s="4" t="s">
        <v>352</v>
      </c>
      <c r="H137" s="4" t="s">
        <v>623</v>
      </c>
      <c r="I137" s="4">
        <v>9454936633</v>
      </c>
      <c r="J137" s="4" t="s">
        <v>624</v>
      </c>
      <c r="K137" s="4" t="s">
        <v>252</v>
      </c>
      <c r="L137" s="4" t="s">
        <v>396</v>
      </c>
      <c r="M137" s="4" t="s">
        <v>27</v>
      </c>
      <c r="N137" s="4" t="s">
        <v>349</v>
      </c>
      <c r="O137" s="4" t="s">
        <v>358</v>
      </c>
    </row>
    <row r="138" spans="1:15" x14ac:dyDescent="0.25">
      <c r="A138" s="2">
        <v>45077.840462962966</v>
      </c>
      <c r="B138" s="3">
        <v>45077</v>
      </c>
      <c r="C138" s="3" t="s">
        <v>344</v>
      </c>
      <c r="D138" s="3"/>
      <c r="E138" s="4" t="s">
        <v>350</v>
      </c>
      <c r="F138" s="4" t="s">
        <v>351</v>
      </c>
      <c r="G138" s="4" t="s">
        <v>352</v>
      </c>
      <c r="H138" s="4" t="s">
        <v>625</v>
      </c>
      <c r="I138" s="4">
        <v>7081118292</v>
      </c>
      <c r="J138" s="4" t="s">
        <v>626</v>
      </c>
      <c r="K138" s="4" t="s">
        <v>252</v>
      </c>
      <c r="L138" s="4" t="s">
        <v>348</v>
      </c>
      <c r="M138" s="4" t="s">
        <v>27</v>
      </c>
      <c r="N138" s="4" t="s">
        <v>349</v>
      </c>
      <c r="O138" s="4" t="s">
        <v>36</v>
      </c>
    </row>
    <row r="139" spans="1:15" x14ac:dyDescent="0.25">
      <c r="A139" s="2">
        <v>45077.845810185187</v>
      </c>
      <c r="B139" s="3">
        <v>45077</v>
      </c>
      <c r="C139" s="3" t="s">
        <v>344</v>
      </c>
      <c r="D139" s="3"/>
      <c r="E139" s="4" t="s">
        <v>350</v>
      </c>
      <c r="F139" s="4" t="s">
        <v>351</v>
      </c>
      <c r="G139" s="4" t="s">
        <v>352</v>
      </c>
      <c r="H139" s="4" t="s">
        <v>627</v>
      </c>
      <c r="I139" s="4">
        <v>9336219793</v>
      </c>
      <c r="J139" s="4" t="s">
        <v>628</v>
      </c>
      <c r="K139" s="4" t="s">
        <v>252</v>
      </c>
      <c r="L139" s="4" t="s">
        <v>396</v>
      </c>
      <c r="M139" s="4" t="s">
        <v>27</v>
      </c>
      <c r="N139" s="4" t="s">
        <v>349</v>
      </c>
      <c r="O139" s="4" t="s">
        <v>36</v>
      </c>
    </row>
    <row r="140" spans="1:15" x14ac:dyDescent="0.25">
      <c r="A140" s="2">
        <v>45077.852141203701</v>
      </c>
      <c r="B140" s="3">
        <v>45077</v>
      </c>
      <c r="C140" s="3" t="s">
        <v>344</v>
      </c>
      <c r="D140" s="3"/>
      <c r="E140" s="4" t="s">
        <v>350</v>
      </c>
      <c r="F140" s="4" t="s">
        <v>351</v>
      </c>
      <c r="G140" s="4" t="s">
        <v>352</v>
      </c>
      <c r="H140" s="4" t="s">
        <v>629</v>
      </c>
      <c r="I140" s="4">
        <v>9506700700</v>
      </c>
      <c r="J140" s="4" t="s">
        <v>624</v>
      </c>
      <c r="K140" s="4" t="s">
        <v>252</v>
      </c>
      <c r="L140" s="4" t="s">
        <v>396</v>
      </c>
      <c r="M140" s="4" t="s">
        <v>27</v>
      </c>
      <c r="N140" s="4" t="s">
        <v>349</v>
      </c>
      <c r="O140" s="4" t="s">
        <v>36</v>
      </c>
    </row>
    <row r="141" spans="1:15" x14ac:dyDescent="0.25">
      <c r="A141" s="2">
        <v>45077.862511574072</v>
      </c>
      <c r="B141" s="3">
        <v>45077</v>
      </c>
      <c r="C141" s="3" t="s">
        <v>344</v>
      </c>
      <c r="D141" s="3"/>
      <c r="E141" s="4" t="s">
        <v>350</v>
      </c>
      <c r="F141" s="4" t="s">
        <v>351</v>
      </c>
      <c r="G141" s="4" t="s">
        <v>352</v>
      </c>
      <c r="H141" s="4" t="s">
        <v>630</v>
      </c>
      <c r="I141" s="4">
        <v>9335354200</v>
      </c>
      <c r="J141" s="4" t="s">
        <v>624</v>
      </c>
      <c r="K141" s="4" t="s">
        <v>252</v>
      </c>
      <c r="L141" s="4" t="s">
        <v>348</v>
      </c>
      <c r="M141" s="4" t="s">
        <v>27</v>
      </c>
      <c r="N141" s="4" t="s">
        <v>349</v>
      </c>
      <c r="O141" s="4" t="s">
        <v>36</v>
      </c>
    </row>
    <row r="142" spans="1:15" x14ac:dyDescent="0.25">
      <c r="A142" s="2">
        <v>45077.880243055559</v>
      </c>
      <c r="B142" s="3">
        <v>45077</v>
      </c>
      <c r="C142" s="3" t="s">
        <v>344</v>
      </c>
      <c r="D142" s="3"/>
      <c r="E142" s="4" t="s">
        <v>49</v>
      </c>
      <c r="F142" s="4" t="s">
        <v>52</v>
      </c>
      <c r="G142" s="4" t="s">
        <v>50</v>
      </c>
      <c r="H142" s="4" t="s">
        <v>631</v>
      </c>
      <c r="I142" s="4">
        <v>8700167836</v>
      </c>
      <c r="J142" s="4" t="s">
        <v>632</v>
      </c>
      <c r="K142" s="4" t="s">
        <v>140</v>
      </c>
      <c r="L142" s="4" t="s">
        <v>409</v>
      </c>
      <c r="M142" s="4" t="s">
        <v>379</v>
      </c>
      <c r="N142" s="4" t="s">
        <v>349</v>
      </c>
      <c r="O142" s="4" t="s">
        <v>36</v>
      </c>
    </row>
    <row r="143" spans="1:15" x14ac:dyDescent="0.25">
      <c r="A143" s="2">
        <v>45077.88175925926</v>
      </c>
      <c r="B143" s="3">
        <v>45077</v>
      </c>
      <c r="C143" s="3" t="s">
        <v>344</v>
      </c>
      <c r="D143" s="3"/>
      <c r="E143" s="4" t="s">
        <v>49</v>
      </c>
      <c r="F143" s="4" t="s">
        <v>52</v>
      </c>
      <c r="G143" s="4" t="s">
        <v>50</v>
      </c>
      <c r="H143" s="4" t="s">
        <v>633</v>
      </c>
      <c r="I143" s="4">
        <v>8375884840</v>
      </c>
      <c r="J143" s="4" t="s">
        <v>634</v>
      </c>
      <c r="K143" s="4" t="s">
        <v>140</v>
      </c>
      <c r="L143" s="4" t="s">
        <v>409</v>
      </c>
      <c r="M143" s="4" t="s">
        <v>379</v>
      </c>
      <c r="N143" s="4" t="s">
        <v>349</v>
      </c>
      <c r="O143" s="4" t="s">
        <v>36</v>
      </c>
    </row>
    <row r="144" spans="1:15" x14ac:dyDescent="0.25">
      <c r="A144" s="2">
        <v>45077.883263888885</v>
      </c>
      <c r="B144" s="3">
        <v>45077</v>
      </c>
      <c r="C144" s="3" t="s">
        <v>344</v>
      </c>
      <c r="D144" s="3"/>
      <c r="E144" s="4" t="s">
        <v>49</v>
      </c>
      <c r="F144" s="4" t="s">
        <v>52</v>
      </c>
      <c r="G144" s="4" t="s">
        <v>50</v>
      </c>
      <c r="H144" s="4" t="s">
        <v>635</v>
      </c>
      <c r="I144" s="4">
        <v>9810036510</v>
      </c>
      <c r="J144" s="4" t="s">
        <v>632</v>
      </c>
      <c r="K144" s="4" t="s">
        <v>140</v>
      </c>
      <c r="L144" s="4" t="s">
        <v>409</v>
      </c>
      <c r="M144" s="4" t="s">
        <v>379</v>
      </c>
      <c r="N144" s="4" t="s">
        <v>349</v>
      </c>
      <c r="O144" s="4" t="s">
        <v>36</v>
      </c>
    </row>
    <row r="145" spans="1:15" x14ac:dyDescent="0.25">
      <c r="A145" s="2">
        <v>45077.884733796294</v>
      </c>
      <c r="B145" s="3">
        <v>45077</v>
      </c>
      <c r="C145" s="3" t="s">
        <v>344</v>
      </c>
      <c r="D145" s="3"/>
      <c r="E145" s="4" t="s">
        <v>49</v>
      </c>
      <c r="F145" s="4" t="s">
        <v>52</v>
      </c>
      <c r="G145" s="4" t="s">
        <v>50</v>
      </c>
      <c r="H145" s="4" t="s">
        <v>636</v>
      </c>
      <c r="I145" s="4">
        <v>9810530345</v>
      </c>
      <c r="J145" s="4" t="s">
        <v>632</v>
      </c>
      <c r="K145" s="4" t="s">
        <v>140</v>
      </c>
      <c r="L145" s="4" t="s">
        <v>409</v>
      </c>
      <c r="M145" s="4" t="s">
        <v>379</v>
      </c>
      <c r="N145" s="4" t="s">
        <v>349</v>
      </c>
      <c r="O145" s="4" t="s">
        <v>36</v>
      </c>
    </row>
    <row r="146" spans="1:15" x14ac:dyDescent="0.25">
      <c r="A146" s="2">
        <v>45077.885949074072</v>
      </c>
      <c r="B146" s="3">
        <v>45077</v>
      </c>
      <c r="C146" s="3" t="s">
        <v>344</v>
      </c>
      <c r="D146" s="3"/>
      <c r="E146" s="4" t="s">
        <v>49</v>
      </c>
      <c r="F146" s="4" t="s">
        <v>52</v>
      </c>
      <c r="G146" s="4" t="s">
        <v>50</v>
      </c>
      <c r="H146" s="4" t="s">
        <v>637</v>
      </c>
      <c r="I146" s="4">
        <v>9910300771</v>
      </c>
      <c r="J146" s="4" t="s">
        <v>632</v>
      </c>
      <c r="K146" s="4" t="s">
        <v>140</v>
      </c>
      <c r="L146" s="4" t="s">
        <v>409</v>
      </c>
      <c r="M146" s="4" t="s">
        <v>379</v>
      </c>
      <c r="N146" s="4" t="s">
        <v>349</v>
      </c>
      <c r="O146" s="4" t="s">
        <v>36</v>
      </c>
    </row>
    <row r="147" spans="1:15" x14ac:dyDescent="0.25">
      <c r="A147" s="2">
        <v>45077.887303240743</v>
      </c>
      <c r="B147" s="3">
        <v>45077</v>
      </c>
      <c r="C147" s="3" t="s">
        <v>344</v>
      </c>
      <c r="D147" s="3"/>
      <c r="E147" s="4" t="s">
        <v>49</v>
      </c>
      <c r="F147" s="4" t="s">
        <v>52</v>
      </c>
      <c r="G147" s="4" t="s">
        <v>50</v>
      </c>
      <c r="H147" s="4" t="s">
        <v>638</v>
      </c>
      <c r="I147" s="4">
        <v>9899748885</v>
      </c>
      <c r="J147" s="4" t="s">
        <v>632</v>
      </c>
      <c r="K147" s="4" t="s">
        <v>140</v>
      </c>
      <c r="L147" s="4" t="s">
        <v>409</v>
      </c>
      <c r="M147" s="4" t="s">
        <v>384</v>
      </c>
      <c r="N147" s="4" t="s">
        <v>349</v>
      </c>
      <c r="O147" s="4" t="s">
        <v>36</v>
      </c>
    </row>
    <row r="148" spans="1:15" x14ac:dyDescent="0.25">
      <c r="A148" s="2">
        <v>45077.889270833337</v>
      </c>
      <c r="B148" s="3">
        <v>45077</v>
      </c>
      <c r="C148" s="3" t="s">
        <v>344</v>
      </c>
      <c r="D148" s="3"/>
      <c r="E148" s="4" t="s">
        <v>49</v>
      </c>
      <c r="F148" s="4" t="s">
        <v>52</v>
      </c>
      <c r="G148" s="4" t="s">
        <v>50</v>
      </c>
      <c r="H148" s="4" t="s">
        <v>639</v>
      </c>
      <c r="I148" s="4">
        <v>97737883345</v>
      </c>
      <c r="J148" s="4" t="s">
        <v>632</v>
      </c>
      <c r="K148" s="4" t="s">
        <v>140</v>
      </c>
      <c r="L148" s="4" t="s">
        <v>409</v>
      </c>
      <c r="M148" s="4" t="s">
        <v>27</v>
      </c>
      <c r="N148" s="4" t="s">
        <v>349</v>
      </c>
      <c r="O148" s="4" t="s">
        <v>36</v>
      </c>
    </row>
    <row r="149" spans="1:15" x14ac:dyDescent="0.25">
      <c r="A149" s="2">
        <v>45078.492164351854</v>
      </c>
      <c r="B149" s="3">
        <v>45078</v>
      </c>
      <c r="C149" s="3" t="s">
        <v>24</v>
      </c>
      <c r="D149" s="3"/>
      <c r="E149" s="4" t="s">
        <v>49</v>
      </c>
      <c r="F149" s="4" t="s">
        <v>52</v>
      </c>
      <c r="G149" s="4" t="s">
        <v>50</v>
      </c>
      <c r="H149" s="4" t="s">
        <v>640</v>
      </c>
      <c r="I149" s="4">
        <v>9810878056</v>
      </c>
      <c r="J149" s="4" t="s">
        <v>641</v>
      </c>
      <c r="K149" s="4" t="s">
        <v>140</v>
      </c>
      <c r="L149" s="4" t="s">
        <v>409</v>
      </c>
      <c r="M149" s="4" t="s">
        <v>379</v>
      </c>
      <c r="N149" s="4" t="s">
        <v>380</v>
      </c>
      <c r="O149" s="4" t="s">
        <v>36</v>
      </c>
    </row>
    <row r="150" spans="1:15" x14ac:dyDescent="0.25">
      <c r="A150" s="2">
        <v>45078.508483796293</v>
      </c>
      <c r="B150" s="3">
        <v>45078</v>
      </c>
      <c r="C150" s="3" t="s">
        <v>24</v>
      </c>
      <c r="D150" s="3"/>
      <c r="E150" s="4" t="s">
        <v>49</v>
      </c>
      <c r="F150" s="4" t="s">
        <v>52</v>
      </c>
      <c r="G150" s="4" t="s">
        <v>50</v>
      </c>
      <c r="H150" s="4" t="s">
        <v>642</v>
      </c>
      <c r="I150" s="4">
        <v>8941839373</v>
      </c>
      <c r="J150" s="4" t="s">
        <v>643</v>
      </c>
      <c r="K150" s="4" t="s">
        <v>140</v>
      </c>
      <c r="L150" s="4" t="s">
        <v>409</v>
      </c>
      <c r="M150" s="4" t="s">
        <v>379</v>
      </c>
      <c r="N150" s="4" t="s">
        <v>380</v>
      </c>
      <c r="O150" s="4" t="s">
        <v>36</v>
      </c>
    </row>
    <row r="151" spans="1:15" x14ac:dyDescent="0.25">
      <c r="A151" s="2">
        <v>45078.52621527778</v>
      </c>
      <c r="B151" s="3">
        <v>45078</v>
      </c>
      <c r="C151" s="3" t="s">
        <v>24</v>
      </c>
      <c r="D151" s="3"/>
      <c r="E151" s="4" t="s">
        <v>49</v>
      </c>
      <c r="F151" s="4" t="s">
        <v>52</v>
      </c>
      <c r="G151" s="4" t="s">
        <v>50</v>
      </c>
      <c r="H151" s="4" t="s">
        <v>644</v>
      </c>
      <c r="I151" s="4">
        <v>9873383561</v>
      </c>
      <c r="J151" s="4" t="s">
        <v>645</v>
      </c>
      <c r="K151" s="4" t="s">
        <v>140</v>
      </c>
      <c r="L151" s="4" t="s">
        <v>409</v>
      </c>
      <c r="M151" s="4" t="s">
        <v>379</v>
      </c>
      <c r="N151" s="4" t="s">
        <v>349</v>
      </c>
      <c r="O151" s="4" t="s">
        <v>36</v>
      </c>
    </row>
    <row r="152" spans="1:15" x14ac:dyDescent="0.25">
      <c r="A152" s="2">
        <v>45078.588622685187</v>
      </c>
      <c r="B152" s="3">
        <v>45078</v>
      </c>
      <c r="C152" s="3" t="s">
        <v>24</v>
      </c>
      <c r="D152" s="3"/>
      <c r="E152" s="4" t="s">
        <v>350</v>
      </c>
      <c r="F152" s="4" t="s">
        <v>351</v>
      </c>
      <c r="G152" s="4" t="s">
        <v>352</v>
      </c>
      <c r="H152" s="4" t="s">
        <v>401</v>
      </c>
      <c r="I152" s="4">
        <v>9450149960</v>
      </c>
      <c r="J152" s="4" t="s">
        <v>646</v>
      </c>
      <c r="K152" s="4" t="s">
        <v>252</v>
      </c>
      <c r="L152" s="4" t="s">
        <v>348</v>
      </c>
      <c r="M152" s="4" t="s">
        <v>647</v>
      </c>
      <c r="N152" s="4" t="s">
        <v>647</v>
      </c>
      <c r="O152" s="4" t="s">
        <v>36</v>
      </c>
    </row>
    <row r="153" spans="1:15" x14ac:dyDescent="0.25">
      <c r="A153" s="2">
        <v>45078.742789351854</v>
      </c>
      <c r="B153" s="3">
        <v>45078</v>
      </c>
      <c r="C153" s="3" t="s">
        <v>24</v>
      </c>
      <c r="D153" s="3"/>
      <c r="E153" s="4" t="s">
        <v>32</v>
      </c>
      <c r="F153" s="4" t="s">
        <v>381</v>
      </c>
      <c r="G153" s="4" t="s">
        <v>310</v>
      </c>
      <c r="H153" s="4" t="s">
        <v>648</v>
      </c>
      <c r="I153" s="4">
        <v>7303626016</v>
      </c>
      <c r="J153" s="4" t="s">
        <v>30</v>
      </c>
      <c r="K153" s="4" t="s">
        <v>129</v>
      </c>
      <c r="L153" s="4" t="s">
        <v>348</v>
      </c>
      <c r="M153" s="4" t="s">
        <v>647</v>
      </c>
      <c r="N153" s="4" t="s">
        <v>349</v>
      </c>
      <c r="O153" s="4" t="s">
        <v>29</v>
      </c>
    </row>
    <row r="154" spans="1:15" x14ac:dyDescent="0.25">
      <c r="A154" s="2">
        <v>45078.743877314817</v>
      </c>
      <c r="B154" s="3">
        <v>45078</v>
      </c>
      <c r="C154" s="3" t="s">
        <v>24</v>
      </c>
      <c r="D154" s="3"/>
      <c r="E154" s="4" t="s">
        <v>32</v>
      </c>
      <c r="F154" s="4" t="s">
        <v>381</v>
      </c>
      <c r="G154" s="4" t="s">
        <v>310</v>
      </c>
      <c r="H154" s="4" t="s">
        <v>649</v>
      </c>
      <c r="I154" s="4">
        <v>9818224471</v>
      </c>
      <c r="J154" s="4" t="s">
        <v>30</v>
      </c>
      <c r="K154" s="4" t="s">
        <v>129</v>
      </c>
      <c r="L154" s="4" t="s">
        <v>348</v>
      </c>
      <c r="M154" s="4" t="s">
        <v>647</v>
      </c>
      <c r="N154" s="4" t="s">
        <v>349</v>
      </c>
      <c r="O154" s="4" t="s">
        <v>29</v>
      </c>
    </row>
    <row r="155" spans="1:15" x14ac:dyDescent="0.25">
      <c r="A155" s="2">
        <v>45078.745243055557</v>
      </c>
      <c r="B155" s="3">
        <v>45078</v>
      </c>
      <c r="C155" s="3" t="s">
        <v>24</v>
      </c>
      <c r="D155" s="3"/>
      <c r="E155" s="4" t="s">
        <v>32</v>
      </c>
      <c r="F155" s="4" t="s">
        <v>381</v>
      </c>
      <c r="G155" s="4" t="s">
        <v>310</v>
      </c>
      <c r="H155" s="4" t="s">
        <v>650</v>
      </c>
      <c r="I155" s="4">
        <v>9811573616</v>
      </c>
      <c r="J155" s="4" t="s">
        <v>30</v>
      </c>
      <c r="K155" s="4" t="s">
        <v>129</v>
      </c>
      <c r="L155" s="4" t="s">
        <v>348</v>
      </c>
      <c r="M155" s="4" t="s">
        <v>417</v>
      </c>
      <c r="N155" s="4" t="s">
        <v>380</v>
      </c>
      <c r="O155" s="4" t="s">
        <v>29</v>
      </c>
    </row>
    <row r="156" spans="1:15" x14ac:dyDescent="0.25">
      <c r="A156" s="2">
        <v>45078.746435185189</v>
      </c>
      <c r="B156" s="3">
        <v>45078</v>
      </c>
      <c r="C156" s="3" t="s">
        <v>24</v>
      </c>
      <c r="D156" s="3"/>
      <c r="E156" s="4" t="s">
        <v>32</v>
      </c>
      <c r="F156" s="4" t="s">
        <v>381</v>
      </c>
      <c r="G156" s="4" t="s">
        <v>310</v>
      </c>
      <c r="H156" s="4" t="s">
        <v>651</v>
      </c>
      <c r="I156" s="4">
        <v>8010417993</v>
      </c>
      <c r="J156" s="4" t="s">
        <v>652</v>
      </c>
      <c r="K156" s="4" t="s">
        <v>129</v>
      </c>
      <c r="L156" s="4" t="s">
        <v>348</v>
      </c>
      <c r="M156" s="4" t="s">
        <v>421</v>
      </c>
      <c r="N156" s="4" t="s">
        <v>380</v>
      </c>
      <c r="O156" s="4" t="s">
        <v>29</v>
      </c>
    </row>
    <row r="157" spans="1:15" x14ac:dyDescent="0.25">
      <c r="A157" s="2">
        <v>45078.748414351852</v>
      </c>
      <c r="B157" s="3">
        <v>45078</v>
      </c>
      <c r="C157" s="3" t="s">
        <v>24</v>
      </c>
      <c r="D157" s="3"/>
      <c r="E157" s="4" t="s">
        <v>32</v>
      </c>
      <c r="F157" s="4" t="s">
        <v>381</v>
      </c>
      <c r="G157" s="4" t="s">
        <v>310</v>
      </c>
      <c r="H157" s="4" t="s">
        <v>653</v>
      </c>
      <c r="I157" s="4">
        <v>9213797839</v>
      </c>
      <c r="J157" s="4" t="s">
        <v>652</v>
      </c>
      <c r="K157" s="4" t="s">
        <v>129</v>
      </c>
      <c r="L157" s="4" t="s">
        <v>348</v>
      </c>
      <c r="M157" s="4" t="s">
        <v>34</v>
      </c>
      <c r="N157" s="4" t="s">
        <v>349</v>
      </c>
      <c r="O157" s="4" t="s">
        <v>36</v>
      </c>
    </row>
    <row r="158" spans="1:15" x14ac:dyDescent="0.25">
      <c r="A158" s="2">
        <v>45078.756215277775</v>
      </c>
      <c r="B158" s="3">
        <v>45078</v>
      </c>
      <c r="C158" s="3" t="s">
        <v>24</v>
      </c>
      <c r="D158" s="3"/>
      <c r="E158" s="4" t="s">
        <v>32</v>
      </c>
      <c r="F158" s="4" t="s">
        <v>381</v>
      </c>
      <c r="G158" s="4" t="s">
        <v>310</v>
      </c>
      <c r="H158" s="4" t="s">
        <v>654</v>
      </c>
      <c r="I158" s="4">
        <v>7755023023</v>
      </c>
      <c r="J158" s="4" t="s">
        <v>655</v>
      </c>
      <c r="K158" s="4" t="s">
        <v>129</v>
      </c>
      <c r="L158" s="4" t="s">
        <v>348</v>
      </c>
      <c r="M158" s="4" t="s">
        <v>27</v>
      </c>
      <c r="N158" s="4" t="s">
        <v>380</v>
      </c>
      <c r="O158" s="4" t="s">
        <v>29</v>
      </c>
    </row>
    <row r="159" spans="1:15" x14ac:dyDescent="0.25">
      <c r="A159" s="2">
        <v>45079.484479166669</v>
      </c>
      <c r="B159" s="3">
        <v>45079</v>
      </c>
      <c r="C159" s="3" t="s">
        <v>24</v>
      </c>
      <c r="D159" s="3"/>
      <c r="E159" s="4" t="s">
        <v>350</v>
      </c>
      <c r="F159" s="4" t="s">
        <v>351</v>
      </c>
      <c r="G159" s="4" t="s">
        <v>352</v>
      </c>
      <c r="H159" s="4" t="s">
        <v>656</v>
      </c>
      <c r="I159" s="4">
        <v>7607000721</v>
      </c>
      <c r="J159" s="4" t="s">
        <v>657</v>
      </c>
      <c r="K159" s="4" t="s">
        <v>252</v>
      </c>
      <c r="L159" s="4" t="s">
        <v>348</v>
      </c>
      <c r="M159" s="4" t="s">
        <v>658</v>
      </c>
      <c r="N159" s="4" t="s">
        <v>349</v>
      </c>
      <c r="O159" s="4" t="s">
        <v>358</v>
      </c>
    </row>
    <row r="160" spans="1:15" x14ac:dyDescent="0.25">
      <c r="A160" s="2">
        <v>45079.536076388889</v>
      </c>
      <c r="B160" s="3">
        <v>45079</v>
      </c>
      <c r="C160" s="3" t="s">
        <v>24</v>
      </c>
      <c r="D160" s="3"/>
      <c r="E160" s="4" t="s">
        <v>350</v>
      </c>
      <c r="F160" s="4" t="s">
        <v>351</v>
      </c>
      <c r="G160" s="4" t="s">
        <v>352</v>
      </c>
      <c r="H160" s="4" t="s">
        <v>659</v>
      </c>
      <c r="I160" s="4">
        <v>8299401338</v>
      </c>
      <c r="J160" s="4" t="s">
        <v>577</v>
      </c>
      <c r="K160" s="4" t="s">
        <v>252</v>
      </c>
      <c r="L160" s="4" t="s">
        <v>396</v>
      </c>
      <c r="M160" s="4" t="s">
        <v>27</v>
      </c>
      <c r="N160" s="4" t="s">
        <v>349</v>
      </c>
      <c r="O160" s="4" t="s">
        <v>36</v>
      </c>
    </row>
    <row r="161" spans="1:15" x14ac:dyDescent="0.25">
      <c r="A161" s="2">
        <v>45079.561608796299</v>
      </c>
      <c r="B161" s="3">
        <v>45079</v>
      </c>
      <c r="C161" s="3" t="s">
        <v>24</v>
      </c>
      <c r="D161" s="3"/>
      <c r="E161" s="4" t="s">
        <v>350</v>
      </c>
      <c r="F161" s="4" t="s">
        <v>351</v>
      </c>
      <c r="G161" s="4" t="s">
        <v>352</v>
      </c>
      <c r="H161" s="4" t="s">
        <v>660</v>
      </c>
      <c r="I161" s="4">
        <v>7860043500</v>
      </c>
      <c r="J161" s="4" t="s">
        <v>661</v>
      </c>
      <c r="K161" s="4" t="s">
        <v>252</v>
      </c>
      <c r="L161" s="4" t="s">
        <v>355</v>
      </c>
      <c r="M161" s="4" t="s">
        <v>84</v>
      </c>
      <c r="N161" s="4" t="s">
        <v>349</v>
      </c>
      <c r="O161" s="4" t="s">
        <v>36</v>
      </c>
    </row>
    <row r="162" spans="1:15" x14ac:dyDescent="0.25">
      <c r="A162" s="2">
        <v>45079.59165509259</v>
      </c>
      <c r="B162" s="3">
        <v>45079</v>
      </c>
      <c r="C162" s="3" t="s">
        <v>24</v>
      </c>
      <c r="D162" s="3"/>
      <c r="E162" s="4" t="s">
        <v>350</v>
      </c>
      <c r="F162" s="4" t="s">
        <v>351</v>
      </c>
      <c r="G162" s="4" t="s">
        <v>352</v>
      </c>
      <c r="H162" s="4" t="s">
        <v>662</v>
      </c>
      <c r="I162" s="4">
        <v>9839067639</v>
      </c>
      <c r="J162" s="4" t="s">
        <v>663</v>
      </c>
      <c r="K162" s="4" t="s">
        <v>252</v>
      </c>
      <c r="L162" s="4" t="s">
        <v>348</v>
      </c>
      <c r="M162" s="4" t="s">
        <v>27</v>
      </c>
      <c r="N162" s="4" t="s">
        <v>349</v>
      </c>
      <c r="O162" s="4" t="s">
        <v>36</v>
      </c>
    </row>
    <row r="163" spans="1:15" x14ac:dyDescent="0.25">
      <c r="A163" s="2">
        <v>45079.600300925929</v>
      </c>
      <c r="B163" s="3">
        <v>45079</v>
      </c>
      <c r="C163" s="3" t="s">
        <v>24</v>
      </c>
      <c r="D163" s="3"/>
      <c r="E163" s="4" t="s">
        <v>350</v>
      </c>
      <c r="F163" s="4" t="s">
        <v>351</v>
      </c>
      <c r="G163" s="4" t="s">
        <v>352</v>
      </c>
      <c r="H163" s="4" t="s">
        <v>664</v>
      </c>
      <c r="I163" s="4">
        <v>9415154694</v>
      </c>
      <c r="J163" s="4" t="s">
        <v>665</v>
      </c>
      <c r="K163" s="4" t="s">
        <v>252</v>
      </c>
      <c r="L163" s="4" t="s">
        <v>348</v>
      </c>
      <c r="M163" s="4" t="s">
        <v>27</v>
      </c>
      <c r="N163" s="4" t="s">
        <v>349</v>
      </c>
      <c r="O163" s="4" t="s">
        <v>358</v>
      </c>
    </row>
    <row r="164" spans="1:15" x14ac:dyDescent="0.25">
      <c r="A164" s="2">
        <v>45079.610312500001</v>
      </c>
      <c r="B164" s="3">
        <v>45079</v>
      </c>
      <c r="C164" s="3" t="s">
        <v>24</v>
      </c>
      <c r="D164" s="3"/>
      <c r="E164" s="4" t="s">
        <v>350</v>
      </c>
      <c r="F164" s="4" t="s">
        <v>351</v>
      </c>
      <c r="G164" s="4" t="s">
        <v>352</v>
      </c>
      <c r="H164" s="4" t="s">
        <v>666</v>
      </c>
      <c r="I164" s="4">
        <v>9889924811</v>
      </c>
      <c r="J164" s="4" t="s">
        <v>667</v>
      </c>
      <c r="K164" s="4" t="s">
        <v>252</v>
      </c>
      <c r="L164" s="4" t="s">
        <v>348</v>
      </c>
      <c r="M164" s="4" t="s">
        <v>27</v>
      </c>
      <c r="N164" s="4" t="s">
        <v>349</v>
      </c>
      <c r="O164" s="4" t="s">
        <v>36</v>
      </c>
    </row>
    <row r="165" spans="1:15" x14ac:dyDescent="0.25">
      <c r="A165" s="2">
        <v>45079.619756944441</v>
      </c>
      <c r="B165" s="3">
        <v>45079</v>
      </c>
      <c r="C165" s="3" t="s">
        <v>24</v>
      </c>
      <c r="D165" s="3"/>
      <c r="E165" s="4" t="s">
        <v>350</v>
      </c>
      <c r="F165" s="4" t="s">
        <v>351</v>
      </c>
      <c r="G165" s="4" t="s">
        <v>352</v>
      </c>
      <c r="H165" s="4" t="s">
        <v>394</v>
      </c>
      <c r="I165" s="4">
        <v>9838652002</v>
      </c>
      <c r="J165" s="4" t="s">
        <v>668</v>
      </c>
      <c r="K165" s="4" t="s">
        <v>252</v>
      </c>
      <c r="L165" s="4" t="s">
        <v>396</v>
      </c>
      <c r="M165" s="4" t="s">
        <v>27</v>
      </c>
      <c r="N165" s="4" t="s">
        <v>349</v>
      </c>
      <c r="O165" s="4" t="s">
        <v>36</v>
      </c>
    </row>
    <row r="166" spans="1:15" x14ac:dyDescent="0.25">
      <c r="A166" s="2">
        <v>45079.674375000002</v>
      </c>
      <c r="B166" s="3">
        <v>45079</v>
      </c>
      <c r="C166" s="3" t="s">
        <v>24</v>
      </c>
      <c r="D166" s="3"/>
      <c r="E166" s="4" t="s">
        <v>350</v>
      </c>
      <c r="F166" s="4" t="s">
        <v>351</v>
      </c>
      <c r="G166" s="4" t="s">
        <v>352</v>
      </c>
      <c r="H166" s="4" t="s">
        <v>669</v>
      </c>
      <c r="I166" s="4">
        <v>9919387817</v>
      </c>
      <c r="J166" s="4" t="s">
        <v>670</v>
      </c>
      <c r="K166" s="4" t="s">
        <v>252</v>
      </c>
      <c r="L166" s="4" t="s">
        <v>348</v>
      </c>
      <c r="M166" s="4" t="s">
        <v>384</v>
      </c>
      <c r="N166" s="4" t="s">
        <v>349</v>
      </c>
      <c r="O166" s="4" t="s">
        <v>358</v>
      </c>
    </row>
    <row r="167" spans="1:15" x14ac:dyDescent="0.25">
      <c r="A167" s="2">
        <v>45079.685486111113</v>
      </c>
      <c r="B167" s="3">
        <v>45079</v>
      </c>
      <c r="C167" s="3" t="s">
        <v>24</v>
      </c>
      <c r="D167" s="3"/>
      <c r="E167" s="4" t="s">
        <v>350</v>
      </c>
      <c r="F167" s="4" t="s">
        <v>351</v>
      </c>
      <c r="G167" s="4" t="s">
        <v>352</v>
      </c>
      <c r="H167" s="4" t="s">
        <v>671</v>
      </c>
      <c r="I167" s="4">
        <v>9936580580</v>
      </c>
      <c r="J167" s="4" t="s">
        <v>672</v>
      </c>
      <c r="K167" s="4" t="s">
        <v>252</v>
      </c>
      <c r="L167" s="4" t="s">
        <v>348</v>
      </c>
      <c r="M167" s="4" t="s">
        <v>384</v>
      </c>
      <c r="N167" s="4" t="s">
        <v>349</v>
      </c>
      <c r="O167" s="4" t="s">
        <v>36</v>
      </c>
    </row>
    <row r="168" spans="1:15" x14ac:dyDescent="0.25">
      <c r="A168" s="2">
        <v>45079.729629629626</v>
      </c>
      <c r="B168" s="3">
        <v>45079</v>
      </c>
      <c r="C168" s="3" t="s">
        <v>24</v>
      </c>
      <c r="D168" s="3"/>
      <c r="E168" s="4" t="s">
        <v>350</v>
      </c>
      <c r="F168" s="4" t="s">
        <v>351</v>
      </c>
      <c r="G168" s="4" t="s">
        <v>352</v>
      </c>
      <c r="H168" s="4" t="s">
        <v>673</v>
      </c>
      <c r="I168" s="4">
        <v>9307146181</v>
      </c>
      <c r="J168" s="4" t="s">
        <v>674</v>
      </c>
      <c r="K168" s="4" t="s">
        <v>252</v>
      </c>
      <c r="L168" s="4" t="s">
        <v>348</v>
      </c>
      <c r="M168" s="4" t="s">
        <v>84</v>
      </c>
      <c r="N168" s="4" t="s">
        <v>349</v>
      </c>
      <c r="O168" s="4" t="s">
        <v>36</v>
      </c>
    </row>
    <row r="169" spans="1:15" x14ac:dyDescent="0.25">
      <c r="A169" s="2">
        <v>45079.738437499997</v>
      </c>
      <c r="B169" s="3">
        <v>45079</v>
      </c>
      <c r="C169" s="3" t="s">
        <v>24</v>
      </c>
      <c r="D169" s="3"/>
      <c r="E169" s="4" t="s">
        <v>350</v>
      </c>
      <c r="F169" s="4" t="s">
        <v>351</v>
      </c>
      <c r="G169" s="4" t="s">
        <v>352</v>
      </c>
      <c r="H169" s="4" t="s">
        <v>675</v>
      </c>
      <c r="I169" s="4">
        <v>9415052987</v>
      </c>
      <c r="J169" s="4" t="s">
        <v>676</v>
      </c>
      <c r="K169" s="4" t="s">
        <v>252</v>
      </c>
      <c r="L169" s="4" t="s">
        <v>348</v>
      </c>
      <c r="M169" s="4" t="s">
        <v>384</v>
      </c>
      <c r="N169" s="4" t="s">
        <v>349</v>
      </c>
      <c r="O169" s="4" t="s">
        <v>36</v>
      </c>
    </row>
    <row r="170" spans="1:15" x14ac:dyDescent="0.25">
      <c r="A170" s="2">
        <v>45079.748657407406</v>
      </c>
      <c r="B170" s="3">
        <v>45079</v>
      </c>
      <c r="C170" s="3" t="s">
        <v>24</v>
      </c>
      <c r="D170" s="3"/>
      <c r="E170" s="4" t="s">
        <v>350</v>
      </c>
      <c r="F170" s="4" t="s">
        <v>351</v>
      </c>
      <c r="G170" s="4" t="s">
        <v>352</v>
      </c>
      <c r="H170" s="4" t="s">
        <v>677</v>
      </c>
      <c r="I170" s="4">
        <v>900548662</v>
      </c>
      <c r="J170" s="4" t="s">
        <v>678</v>
      </c>
      <c r="K170" s="4" t="s">
        <v>252</v>
      </c>
      <c r="L170" s="4" t="s">
        <v>348</v>
      </c>
      <c r="M170" s="4" t="s">
        <v>384</v>
      </c>
      <c r="N170" s="4" t="s">
        <v>349</v>
      </c>
      <c r="O170" s="4" t="s">
        <v>358</v>
      </c>
    </row>
    <row r="171" spans="1:15" x14ac:dyDescent="0.25">
      <c r="A171" s="2">
        <v>45079.765659722223</v>
      </c>
      <c r="B171" s="3">
        <v>45079</v>
      </c>
      <c r="C171" s="3" t="s">
        <v>24</v>
      </c>
      <c r="D171" s="3"/>
      <c r="E171" s="4" t="s">
        <v>350</v>
      </c>
      <c r="F171" s="4" t="s">
        <v>351</v>
      </c>
      <c r="G171" s="4" t="s">
        <v>352</v>
      </c>
      <c r="H171" s="4" t="s">
        <v>679</v>
      </c>
      <c r="I171" s="4">
        <v>9369499183</v>
      </c>
      <c r="J171" s="4" t="s">
        <v>680</v>
      </c>
      <c r="K171" s="4" t="s">
        <v>252</v>
      </c>
      <c r="L171" s="4" t="s">
        <v>348</v>
      </c>
      <c r="M171" s="4" t="s">
        <v>84</v>
      </c>
      <c r="N171" s="4" t="s">
        <v>349</v>
      </c>
      <c r="O171" s="4" t="s">
        <v>36</v>
      </c>
    </row>
    <row r="172" spans="1:15" x14ac:dyDescent="0.25">
      <c r="A172" s="2">
        <v>45079.7815162037</v>
      </c>
      <c r="B172" s="3">
        <v>45079</v>
      </c>
      <c r="C172" s="3" t="s">
        <v>24</v>
      </c>
      <c r="D172" s="3"/>
      <c r="E172" s="4" t="s">
        <v>350</v>
      </c>
      <c r="F172" s="4" t="s">
        <v>351</v>
      </c>
      <c r="G172" s="4" t="s">
        <v>352</v>
      </c>
      <c r="H172" s="4" t="s">
        <v>681</v>
      </c>
      <c r="I172" s="4">
        <v>6392185271</v>
      </c>
      <c r="J172" s="4" t="s">
        <v>680</v>
      </c>
      <c r="K172" s="4" t="s">
        <v>252</v>
      </c>
      <c r="L172" s="4" t="s">
        <v>348</v>
      </c>
      <c r="M172" s="4" t="s">
        <v>384</v>
      </c>
      <c r="N172" s="4" t="s">
        <v>349</v>
      </c>
      <c r="O172" s="4" t="s">
        <v>36</v>
      </c>
    </row>
    <row r="173" spans="1:15" x14ac:dyDescent="0.25">
      <c r="A173" s="2">
        <v>45079.79383101852</v>
      </c>
      <c r="B173" s="3">
        <v>45079</v>
      </c>
      <c r="C173" s="3" t="s">
        <v>24</v>
      </c>
      <c r="D173" s="3"/>
      <c r="E173" s="4" t="s">
        <v>350</v>
      </c>
      <c r="F173" s="4" t="s">
        <v>351</v>
      </c>
      <c r="G173" s="4" t="s">
        <v>352</v>
      </c>
      <c r="H173" s="4" t="s">
        <v>682</v>
      </c>
      <c r="I173" s="4">
        <v>9935548707</v>
      </c>
      <c r="J173" s="4" t="s">
        <v>683</v>
      </c>
      <c r="K173" s="4" t="s">
        <v>252</v>
      </c>
      <c r="L173" s="4" t="s">
        <v>348</v>
      </c>
      <c r="M173" s="4" t="s">
        <v>384</v>
      </c>
      <c r="N173" s="4" t="s">
        <v>349</v>
      </c>
      <c r="O173" s="4" t="s">
        <v>36</v>
      </c>
    </row>
    <row r="174" spans="1:15" x14ac:dyDescent="0.25">
      <c r="A174" s="2">
        <v>45079.802071759259</v>
      </c>
      <c r="B174" s="3">
        <v>45079</v>
      </c>
      <c r="C174" s="3" t="s">
        <v>24</v>
      </c>
      <c r="D174" s="3"/>
      <c r="E174" s="4" t="s">
        <v>350</v>
      </c>
      <c r="F174" s="4" t="s">
        <v>351</v>
      </c>
      <c r="G174" s="4" t="s">
        <v>352</v>
      </c>
      <c r="H174" s="4" t="s">
        <v>684</v>
      </c>
      <c r="I174" s="4">
        <v>9839474475</v>
      </c>
      <c r="J174" s="4" t="s">
        <v>680</v>
      </c>
      <c r="K174" s="4" t="s">
        <v>252</v>
      </c>
      <c r="L174" s="4" t="s">
        <v>348</v>
      </c>
      <c r="M174" s="4" t="s">
        <v>384</v>
      </c>
      <c r="N174" s="4" t="s">
        <v>349</v>
      </c>
      <c r="O174" s="4" t="s">
        <v>36</v>
      </c>
    </row>
    <row r="175" spans="1:15" x14ac:dyDescent="0.25">
      <c r="A175" s="2">
        <v>45079.935810185183</v>
      </c>
      <c r="B175" s="3">
        <v>45079</v>
      </c>
      <c r="C175" s="3" t="s">
        <v>24</v>
      </c>
      <c r="D175" s="3"/>
      <c r="E175" s="4" t="s">
        <v>32</v>
      </c>
      <c r="F175" s="4" t="s">
        <v>381</v>
      </c>
      <c r="G175" s="4" t="s">
        <v>310</v>
      </c>
      <c r="H175" s="4" t="s">
        <v>685</v>
      </c>
      <c r="I175" s="4">
        <v>9999830331</v>
      </c>
      <c r="J175" s="4" t="s">
        <v>652</v>
      </c>
      <c r="K175" s="4" t="s">
        <v>129</v>
      </c>
      <c r="L175" s="4" t="s">
        <v>348</v>
      </c>
      <c r="M175" s="4" t="s">
        <v>27</v>
      </c>
      <c r="N175" s="4" t="s">
        <v>349</v>
      </c>
      <c r="O175" s="4" t="s">
        <v>36</v>
      </c>
    </row>
    <row r="176" spans="1:15" x14ac:dyDescent="0.25">
      <c r="A176" s="2">
        <v>45079.936631944445</v>
      </c>
      <c r="B176" s="3">
        <v>45079</v>
      </c>
      <c r="C176" s="3" t="s">
        <v>24</v>
      </c>
      <c r="D176" s="3"/>
      <c r="E176" s="4" t="s">
        <v>32</v>
      </c>
      <c r="F176" s="4" t="s">
        <v>381</v>
      </c>
      <c r="G176" s="4" t="s">
        <v>310</v>
      </c>
      <c r="H176" s="4" t="s">
        <v>686</v>
      </c>
      <c r="I176" s="4">
        <v>9910130273</v>
      </c>
      <c r="J176" s="4" t="s">
        <v>652</v>
      </c>
      <c r="K176" s="4" t="s">
        <v>129</v>
      </c>
      <c r="L176" s="4" t="s">
        <v>348</v>
      </c>
      <c r="M176" s="4" t="s">
        <v>168</v>
      </c>
      <c r="N176" s="4" t="s">
        <v>349</v>
      </c>
      <c r="O176" s="4" t="s">
        <v>36</v>
      </c>
    </row>
    <row r="177" spans="1:15" x14ac:dyDescent="0.25">
      <c r="A177" s="2">
        <v>45079.956273148149</v>
      </c>
      <c r="B177" s="3">
        <v>45079</v>
      </c>
      <c r="C177" s="3" t="s">
        <v>24</v>
      </c>
      <c r="D177" s="3"/>
      <c r="E177" s="4" t="s">
        <v>32</v>
      </c>
      <c r="F177" s="4" t="s">
        <v>381</v>
      </c>
      <c r="G177" s="4" t="s">
        <v>310</v>
      </c>
      <c r="H177" s="4" t="s">
        <v>687</v>
      </c>
      <c r="I177" s="4">
        <v>9136457707</v>
      </c>
      <c r="J177" s="4" t="s">
        <v>30</v>
      </c>
      <c r="K177" s="4" t="s">
        <v>129</v>
      </c>
      <c r="L177" s="4" t="s">
        <v>348</v>
      </c>
      <c r="M177" s="4" t="s">
        <v>168</v>
      </c>
      <c r="N177" s="4" t="s">
        <v>349</v>
      </c>
      <c r="O177" s="4" t="s">
        <v>36</v>
      </c>
    </row>
    <row r="178" spans="1:15" x14ac:dyDescent="0.25">
      <c r="A178" s="2">
        <v>45079.960509259261</v>
      </c>
      <c r="B178" s="3">
        <v>45079</v>
      </c>
      <c r="C178" s="3" t="s">
        <v>24</v>
      </c>
      <c r="D178" s="3"/>
      <c r="E178" s="4" t="s">
        <v>32</v>
      </c>
      <c r="F178" s="4" t="s">
        <v>381</v>
      </c>
      <c r="G178" s="4" t="s">
        <v>310</v>
      </c>
      <c r="H178" s="4" t="s">
        <v>688</v>
      </c>
      <c r="I178" s="4">
        <v>9250639449</v>
      </c>
      <c r="J178" s="4" t="s">
        <v>30</v>
      </c>
      <c r="K178" s="4" t="s">
        <v>129</v>
      </c>
      <c r="L178" s="4" t="s">
        <v>348</v>
      </c>
      <c r="M178" s="4" t="s">
        <v>27</v>
      </c>
      <c r="N178" s="4" t="s">
        <v>349</v>
      </c>
      <c r="O178" s="4" t="s">
        <v>36</v>
      </c>
    </row>
    <row r="179" spans="1:15" x14ac:dyDescent="0.25">
      <c r="A179" s="2">
        <v>45079.962025462963</v>
      </c>
      <c r="B179" s="3">
        <v>45079</v>
      </c>
      <c r="C179" s="3" t="s">
        <v>24</v>
      </c>
      <c r="D179" s="3"/>
      <c r="E179" s="4" t="s">
        <v>32</v>
      </c>
      <c r="F179" s="4" t="s">
        <v>381</v>
      </c>
      <c r="G179" s="4" t="s">
        <v>310</v>
      </c>
      <c r="H179" s="4" t="s">
        <v>689</v>
      </c>
      <c r="I179" s="4">
        <v>8130182339</v>
      </c>
      <c r="J179" s="4" t="s">
        <v>63</v>
      </c>
      <c r="K179" s="4" t="s">
        <v>129</v>
      </c>
      <c r="L179" s="4" t="s">
        <v>348</v>
      </c>
      <c r="M179" s="4" t="s">
        <v>168</v>
      </c>
      <c r="N179" s="4" t="s">
        <v>349</v>
      </c>
      <c r="O179" s="4" t="s">
        <v>36</v>
      </c>
    </row>
    <row r="180" spans="1:15" x14ac:dyDescent="0.25">
      <c r="A180" s="2">
        <v>45079.962870370371</v>
      </c>
      <c r="B180" s="3">
        <v>45079</v>
      </c>
      <c r="C180" s="3" t="s">
        <v>24</v>
      </c>
      <c r="D180" s="3"/>
      <c r="E180" s="4" t="s">
        <v>32</v>
      </c>
      <c r="F180" s="4" t="s">
        <v>381</v>
      </c>
      <c r="G180" s="4" t="s">
        <v>310</v>
      </c>
      <c r="H180" s="4" t="s">
        <v>604</v>
      </c>
      <c r="I180" s="4">
        <v>8700832672</v>
      </c>
      <c r="J180" s="4" t="s">
        <v>690</v>
      </c>
      <c r="K180" s="4" t="s">
        <v>129</v>
      </c>
      <c r="L180" s="4" t="s">
        <v>348</v>
      </c>
      <c r="M180" s="4" t="s">
        <v>27</v>
      </c>
      <c r="N180" s="4" t="s">
        <v>349</v>
      </c>
      <c r="O180" s="4" t="s">
        <v>29</v>
      </c>
    </row>
    <row r="181" spans="1:15" x14ac:dyDescent="0.25">
      <c r="A181" s="2">
        <v>45079.993935185186</v>
      </c>
      <c r="B181" s="3">
        <v>45079</v>
      </c>
      <c r="C181" s="3" t="s">
        <v>24</v>
      </c>
      <c r="D181" s="3"/>
      <c r="E181" s="4" t="s">
        <v>32</v>
      </c>
      <c r="F181" s="4" t="s">
        <v>381</v>
      </c>
      <c r="G181" s="4" t="s">
        <v>310</v>
      </c>
      <c r="H181" s="4" t="s">
        <v>691</v>
      </c>
      <c r="I181" s="4">
        <v>8826312885</v>
      </c>
      <c r="J181" s="4" t="s">
        <v>692</v>
      </c>
      <c r="K181" s="4" t="s">
        <v>129</v>
      </c>
      <c r="L181" s="4" t="s">
        <v>409</v>
      </c>
      <c r="M181" s="4" t="s">
        <v>417</v>
      </c>
      <c r="N181" s="4" t="s">
        <v>349</v>
      </c>
      <c r="O181" s="4" t="s">
        <v>36</v>
      </c>
    </row>
    <row r="182" spans="1:15" x14ac:dyDescent="0.25">
      <c r="A182" s="2">
        <v>45080.513252314813</v>
      </c>
      <c r="B182" s="3">
        <v>45080</v>
      </c>
      <c r="C182" s="3" t="s">
        <v>24</v>
      </c>
      <c r="D182" s="3"/>
      <c r="E182" s="4" t="s">
        <v>350</v>
      </c>
      <c r="F182" s="4" t="s">
        <v>351</v>
      </c>
      <c r="G182" s="4" t="s">
        <v>352</v>
      </c>
      <c r="H182" s="4" t="s">
        <v>531</v>
      </c>
      <c r="I182" s="4">
        <v>9795773471</v>
      </c>
      <c r="J182" s="4" t="s">
        <v>693</v>
      </c>
      <c r="K182" s="4" t="s">
        <v>252</v>
      </c>
      <c r="L182" s="4" t="s">
        <v>348</v>
      </c>
      <c r="M182" s="4" t="s">
        <v>384</v>
      </c>
      <c r="N182" s="4" t="s">
        <v>349</v>
      </c>
      <c r="O182" s="4" t="s">
        <v>36</v>
      </c>
    </row>
    <row r="183" spans="1:15" x14ac:dyDescent="0.25">
      <c r="A183" s="2">
        <v>45080.53328703704</v>
      </c>
      <c r="B183" s="3">
        <v>45080</v>
      </c>
      <c r="C183" s="3" t="s">
        <v>24</v>
      </c>
      <c r="D183" s="3"/>
      <c r="E183" s="4" t="s">
        <v>350</v>
      </c>
      <c r="F183" s="4" t="s">
        <v>351</v>
      </c>
      <c r="G183" s="4" t="s">
        <v>352</v>
      </c>
      <c r="H183" s="4" t="s">
        <v>530</v>
      </c>
      <c r="I183" s="4">
        <v>9919065345</v>
      </c>
      <c r="J183" s="4" t="s">
        <v>693</v>
      </c>
      <c r="K183" s="4" t="s">
        <v>252</v>
      </c>
      <c r="L183" s="4" t="s">
        <v>348</v>
      </c>
      <c r="M183" s="4" t="s">
        <v>384</v>
      </c>
      <c r="N183" s="4" t="s">
        <v>349</v>
      </c>
      <c r="O183" s="4" t="s">
        <v>36</v>
      </c>
    </row>
    <row r="184" spans="1:15" x14ac:dyDescent="0.25">
      <c r="A184" s="2">
        <v>45080.543090277781</v>
      </c>
      <c r="B184" s="3">
        <v>45080</v>
      </c>
      <c r="C184" s="3" t="s">
        <v>24</v>
      </c>
      <c r="D184" s="3"/>
      <c r="E184" s="4" t="s">
        <v>350</v>
      </c>
      <c r="F184" s="4" t="s">
        <v>351</v>
      </c>
      <c r="G184" s="4" t="s">
        <v>352</v>
      </c>
      <c r="H184" s="4" t="s">
        <v>694</v>
      </c>
      <c r="I184" s="4">
        <v>9236197015</v>
      </c>
      <c r="J184" s="4" t="s">
        <v>693</v>
      </c>
      <c r="K184" s="4" t="s">
        <v>252</v>
      </c>
      <c r="L184" s="4" t="s">
        <v>348</v>
      </c>
      <c r="M184" s="4" t="s">
        <v>384</v>
      </c>
      <c r="N184" s="4" t="s">
        <v>349</v>
      </c>
      <c r="O184" s="4" t="s">
        <v>36</v>
      </c>
    </row>
    <row r="185" spans="1:15" x14ac:dyDescent="0.25">
      <c r="A185" s="2">
        <v>45080.550520833334</v>
      </c>
      <c r="B185" s="3">
        <v>45080</v>
      </c>
      <c r="C185" s="3" t="s">
        <v>24</v>
      </c>
      <c r="D185" s="3"/>
      <c r="E185" s="4" t="s">
        <v>350</v>
      </c>
      <c r="F185" s="4" t="s">
        <v>351</v>
      </c>
      <c r="G185" s="4" t="s">
        <v>352</v>
      </c>
      <c r="H185" s="4" t="s">
        <v>695</v>
      </c>
      <c r="I185" s="4">
        <v>9889888880</v>
      </c>
      <c r="J185" s="4" t="s">
        <v>693</v>
      </c>
      <c r="K185" s="4" t="s">
        <v>252</v>
      </c>
      <c r="L185" s="4" t="s">
        <v>348</v>
      </c>
      <c r="M185" s="4" t="s">
        <v>384</v>
      </c>
      <c r="N185" s="4" t="s">
        <v>349</v>
      </c>
      <c r="O185" s="4" t="s">
        <v>36</v>
      </c>
    </row>
    <row r="186" spans="1:15" x14ac:dyDescent="0.25">
      <c r="A186" s="2">
        <v>45080.570925925924</v>
      </c>
      <c r="B186" s="3">
        <v>45080</v>
      </c>
      <c r="C186" s="3" t="s">
        <v>24</v>
      </c>
      <c r="D186" s="3"/>
      <c r="E186" s="4" t="s">
        <v>350</v>
      </c>
      <c r="F186" s="4" t="s">
        <v>351</v>
      </c>
      <c r="G186" s="4" t="s">
        <v>352</v>
      </c>
      <c r="H186" s="4" t="s">
        <v>696</v>
      </c>
      <c r="I186" s="4">
        <v>9026253572</v>
      </c>
      <c r="J186" s="4" t="s">
        <v>693</v>
      </c>
      <c r="K186" s="4" t="s">
        <v>252</v>
      </c>
      <c r="L186" s="4" t="s">
        <v>348</v>
      </c>
      <c r="M186" s="4" t="s">
        <v>384</v>
      </c>
      <c r="N186" s="4" t="s">
        <v>349</v>
      </c>
      <c r="O186" s="4" t="s">
        <v>36</v>
      </c>
    </row>
    <row r="187" spans="1:15" x14ac:dyDescent="0.25">
      <c r="A187" s="2">
        <v>45080.579097222224</v>
      </c>
      <c r="B187" s="3">
        <v>45080</v>
      </c>
      <c r="C187" s="3" t="s">
        <v>24</v>
      </c>
      <c r="D187" s="3"/>
      <c r="E187" s="4" t="s">
        <v>350</v>
      </c>
      <c r="F187" s="4" t="s">
        <v>351</v>
      </c>
      <c r="G187" s="4" t="s">
        <v>352</v>
      </c>
      <c r="H187" s="4" t="s">
        <v>697</v>
      </c>
      <c r="I187" s="4">
        <v>7522086291</v>
      </c>
      <c r="J187" s="4" t="s">
        <v>693</v>
      </c>
      <c r="K187" s="4" t="s">
        <v>252</v>
      </c>
      <c r="L187" s="4" t="s">
        <v>348</v>
      </c>
      <c r="M187" s="4" t="s">
        <v>384</v>
      </c>
      <c r="N187" s="4" t="s">
        <v>349</v>
      </c>
      <c r="O187" s="4" t="s">
        <v>36</v>
      </c>
    </row>
    <row r="188" spans="1:15" x14ac:dyDescent="0.25">
      <c r="A188" s="2">
        <v>45080.679340277777</v>
      </c>
      <c r="B188" s="3">
        <v>45080</v>
      </c>
      <c r="C188" s="3" t="s">
        <v>24</v>
      </c>
      <c r="D188" s="3"/>
      <c r="E188" s="4" t="s">
        <v>350</v>
      </c>
      <c r="F188" s="4" t="s">
        <v>351</v>
      </c>
      <c r="G188" s="4" t="s">
        <v>352</v>
      </c>
      <c r="H188" s="4" t="s">
        <v>698</v>
      </c>
      <c r="I188" s="4">
        <v>9935692855</v>
      </c>
      <c r="J188" s="4" t="s">
        <v>693</v>
      </c>
      <c r="K188" s="4" t="s">
        <v>252</v>
      </c>
      <c r="L188" s="4" t="s">
        <v>348</v>
      </c>
      <c r="M188" s="4" t="s">
        <v>384</v>
      </c>
      <c r="N188" s="4" t="s">
        <v>349</v>
      </c>
      <c r="O188" s="4" t="s">
        <v>36</v>
      </c>
    </row>
    <row r="189" spans="1:15" x14ac:dyDescent="0.25">
      <c r="A189" s="2">
        <v>45080.69321759259</v>
      </c>
      <c r="B189" s="3">
        <v>45080</v>
      </c>
      <c r="C189" s="3" t="s">
        <v>24</v>
      </c>
      <c r="D189" s="3"/>
      <c r="E189" s="4" t="s">
        <v>350</v>
      </c>
      <c r="F189" s="4" t="s">
        <v>699</v>
      </c>
      <c r="G189" s="4" t="s">
        <v>352</v>
      </c>
      <c r="H189" s="4" t="s">
        <v>700</v>
      </c>
      <c r="I189" s="4">
        <v>9793676556</v>
      </c>
      <c r="J189" s="4" t="s">
        <v>693</v>
      </c>
      <c r="K189" s="4" t="s">
        <v>252</v>
      </c>
      <c r="L189" s="4" t="s">
        <v>348</v>
      </c>
      <c r="M189" s="4" t="s">
        <v>384</v>
      </c>
      <c r="N189" s="4" t="s">
        <v>349</v>
      </c>
      <c r="O189" s="4" t="s">
        <v>36</v>
      </c>
    </row>
    <row r="190" spans="1:15" x14ac:dyDescent="0.25">
      <c r="A190" s="2">
        <v>45080.718449074076</v>
      </c>
      <c r="B190" s="3">
        <v>45080</v>
      </c>
      <c r="C190" s="3" t="s">
        <v>24</v>
      </c>
      <c r="D190" s="3"/>
      <c r="E190" s="4" t="s">
        <v>350</v>
      </c>
      <c r="F190" s="4" t="s">
        <v>351</v>
      </c>
      <c r="G190" s="4" t="s">
        <v>352</v>
      </c>
      <c r="H190" s="4" t="s">
        <v>701</v>
      </c>
      <c r="I190" s="4">
        <v>8887705072</v>
      </c>
      <c r="J190" s="4" t="s">
        <v>693</v>
      </c>
      <c r="K190" s="4" t="s">
        <v>252</v>
      </c>
      <c r="L190" s="4" t="s">
        <v>348</v>
      </c>
      <c r="M190" s="4" t="s">
        <v>384</v>
      </c>
      <c r="N190" s="4" t="s">
        <v>349</v>
      </c>
      <c r="O190" s="4" t="s">
        <v>358</v>
      </c>
    </row>
    <row r="191" spans="1:15" x14ac:dyDescent="0.25">
      <c r="A191" s="2">
        <v>45080.739976851852</v>
      </c>
      <c r="B191" s="3">
        <v>45080</v>
      </c>
      <c r="C191" s="3" t="s">
        <v>24</v>
      </c>
      <c r="D191" s="3"/>
      <c r="E191" s="4" t="s">
        <v>350</v>
      </c>
      <c r="F191" s="4" t="s">
        <v>351</v>
      </c>
      <c r="G191" s="4" t="s">
        <v>352</v>
      </c>
      <c r="H191" s="4" t="s">
        <v>702</v>
      </c>
      <c r="I191" s="4">
        <v>9415537876</v>
      </c>
      <c r="J191" s="4" t="s">
        <v>693</v>
      </c>
      <c r="K191" s="4" t="s">
        <v>252</v>
      </c>
      <c r="L191" s="4" t="s">
        <v>348</v>
      </c>
      <c r="M191" s="4" t="s">
        <v>384</v>
      </c>
      <c r="N191" s="4" t="s">
        <v>349</v>
      </c>
      <c r="O191" s="4" t="s">
        <v>358</v>
      </c>
    </row>
    <row r="192" spans="1:15" x14ac:dyDescent="0.25">
      <c r="A192" s="2">
        <v>45080.768495370372</v>
      </c>
      <c r="B192" s="3">
        <v>45080</v>
      </c>
      <c r="C192" s="3" t="s">
        <v>24</v>
      </c>
      <c r="D192" s="3"/>
      <c r="E192" s="4" t="s">
        <v>350</v>
      </c>
      <c r="F192" s="4" t="s">
        <v>703</v>
      </c>
      <c r="G192" s="4" t="s">
        <v>352</v>
      </c>
      <c r="H192" s="4" t="s">
        <v>704</v>
      </c>
      <c r="I192" s="4">
        <v>7860000888</v>
      </c>
      <c r="J192" s="4" t="s">
        <v>693</v>
      </c>
      <c r="K192" s="4" t="s">
        <v>252</v>
      </c>
      <c r="L192" s="4" t="s">
        <v>348</v>
      </c>
      <c r="M192" s="4" t="s">
        <v>27</v>
      </c>
      <c r="N192" s="4" t="s">
        <v>349</v>
      </c>
      <c r="O192" s="4" t="s">
        <v>36</v>
      </c>
    </row>
    <row r="193" spans="1:15" x14ac:dyDescent="0.25">
      <c r="A193" s="2">
        <v>45080.781134259261</v>
      </c>
      <c r="B193" s="3">
        <v>45080</v>
      </c>
      <c r="C193" s="3" t="s">
        <v>24</v>
      </c>
      <c r="D193" s="3"/>
      <c r="E193" s="4" t="s">
        <v>350</v>
      </c>
      <c r="F193" s="4" t="s">
        <v>351</v>
      </c>
      <c r="G193" s="4" t="s">
        <v>352</v>
      </c>
      <c r="H193" s="4" t="s">
        <v>705</v>
      </c>
      <c r="I193" s="4">
        <v>9452979173</v>
      </c>
      <c r="J193" s="4" t="s">
        <v>693</v>
      </c>
      <c r="K193" s="4" t="s">
        <v>252</v>
      </c>
      <c r="L193" s="4" t="s">
        <v>348</v>
      </c>
      <c r="M193" s="4" t="s">
        <v>27</v>
      </c>
      <c r="N193" s="4" t="s">
        <v>349</v>
      </c>
      <c r="O193" s="4" t="s">
        <v>36</v>
      </c>
    </row>
    <row r="194" spans="1:15" x14ac:dyDescent="0.25">
      <c r="A194" s="2">
        <v>45080.789629629631</v>
      </c>
      <c r="B194" s="3">
        <v>45080</v>
      </c>
      <c r="C194" s="3" t="s">
        <v>24</v>
      </c>
      <c r="D194" s="3"/>
      <c r="E194" s="4" t="s">
        <v>350</v>
      </c>
      <c r="F194" s="4" t="s">
        <v>351</v>
      </c>
      <c r="G194" s="4" t="s">
        <v>352</v>
      </c>
      <c r="H194" s="4" t="s">
        <v>706</v>
      </c>
      <c r="I194" s="4">
        <v>8840176954</v>
      </c>
      <c r="J194" s="4" t="s">
        <v>707</v>
      </c>
      <c r="K194" s="4" t="s">
        <v>252</v>
      </c>
      <c r="L194" s="4" t="s">
        <v>348</v>
      </c>
      <c r="M194" s="4" t="s">
        <v>27</v>
      </c>
      <c r="N194" s="4" t="s">
        <v>349</v>
      </c>
      <c r="O194" s="4" t="s">
        <v>358</v>
      </c>
    </row>
    <row r="195" spans="1:15" x14ac:dyDescent="0.25">
      <c r="A195" s="2">
        <v>45080.822696759256</v>
      </c>
      <c r="B195" s="3">
        <v>45080</v>
      </c>
      <c r="C195" s="3" t="s">
        <v>24</v>
      </c>
      <c r="D195" s="3"/>
      <c r="E195" s="4" t="s">
        <v>350</v>
      </c>
      <c r="F195" s="4" t="s">
        <v>351</v>
      </c>
      <c r="G195" s="4" t="s">
        <v>352</v>
      </c>
      <c r="H195" s="4" t="s">
        <v>708</v>
      </c>
      <c r="I195" s="4">
        <v>9696939282</v>
      </c>
      <c r="J195" s="4" t="s">
        <v>693</v>
      </c>
      <c r="K195" s="4" t="s">
        <v>252</v>
      </c>
      <c r="L195" s="4" t="s">
        <v>348</v>
      </c>
      <c r="M195" s="4" t="s">
        <v>27</v>
      </c>
      <c r="N195" s="4" t="s">
        <v>349</v>
      </c>
      <c r="O195" s="4" t="s">
        <v>358</v>
      </c>
    </row>
    <row r="196" spans="1:15" x14ac:dyDescent="0.25">
      <c r="A196" s="2">
        <v>45080.829525462963</v>
      </c>
      <c r="B196" s="3">
        <v>45080</v>
      </c>
      <c r="C196" s="3" t="s">
        <v>24</v>
      </c>
      <c r="D196" s="3"/>
      <c r="E196" s="4" t="s">
        <v>350</v>
      </c>
      <c r="F196" s="4" t="s">
        <v>351</v>
      </c>
      <c r="G196" s="4" t="s">
        <v>352</v>
      </c>
      <c r="H196" s="4" t="s">
        <v>709</v>
      </c>
      <c r="I196" s="4">
        <v>9336030271</v>
      </c>
      <c r="J196" s="4" t="s">
        <v>693</v>
      </c>
      <c r="K196" s="4" t="s">
        <v>252</v>
      </c>
      <c r="L196" s="4" t="s">
        <v>348</v>
      </c>
      <c r="M196" s="4" t="s">
        <v>27</v>
      </c>
      <c r="N196" s="4" t="s">
        <v>349</v>
      </c>
      <c r="O196" s="4" t="s">
        <v>36</v>
      </c>
    </row>
    <row r="197" spans="1:15" x14ac:dyDescent="0.25">
      <c r="A197" s="2">
        <v>45080.844606481478</v>
      </c>
      <c r="B197" s="3">
        <v>45080</v>
      </c>
      <c r="C197" s="3" t="s">
        <v>24</v>
      </c>
      <c r="D197" s="3"/>
      <c r="E197" s="4" t="s">
        <v>350</v>
      </c>
      <c r="F197" s="4" t="s">
        <v>351</v>
      </c>
      <c r="G197" s="4" t="s">
        <v>352</v>
      </c>
      <c r="H197" s="4" t="s">
        <v>710</v>
      </c>
      <c r="I197" s="4">
        <v>9794539000</v>
      </c>
      <c r="J197" s="4" t="s">
        <v>693</v>
      </c>
      <c r="K197" s="4" t="s">
        <v>252</v>
      </c>
      <c r="L197" s="4" t="s">
        <v>348</v>
      </c>
      <c r="M197" s="4" t="s">
        <v>27</v>
      </c>
      <c r="N197" s="4" t="s">
        <v>349</v>
      </c>
      <c r="O197" s="4" t="s">
        <v>36</v>
      </c>
    </row>
    <row r="198" spans="1:15" x14ac:dyDescent="0.25">
      <c r="A198" s="2">
        <v>45080.848252314812</v>
      </c>
      <c r="B198" s="3">
        <v>45080</v>
      </c>
      <c r="C198" s="3" t="s">
        <v>24</v>
      </c>
      <c r="D198" s="3"/>
      <c r="E198" s="4" t="s">
        <v>49</v>
      </c>
      <c r="F198" s="4" t="s">
        <v>711</v>
      </c>
      <c r="G198" s="4" t="s">
        <v>50</v>
      </c>
      <c r="H198" s="4" t="s">
        <v>712</v>
      </c>
      <c r="I198" s="4">
        <v>9811308061</v>
      </c>
      <c r="J198" s="4" t="s">
        <v>713</v>
      </c>
      <c r="K198" s="4" t="s">
        <v>140</v>
      </c>
      <c r="L198" s="4" t="s">
        <v>409</v>
      </c>
      <c r="M198" s="4" t="s">
        <v>379</v>
      </c>
      <c r="N198" s="4" t="s">
        <v>349</v>
      </c>
      <c r="O198" s="4" t="s">
        <v>36</v>
      </c>
    </row>
    <row r="199" spans="1:15" x14ac:dyDescent="0.25">
      <c r="A199" s="2">
        <v>45080.850821759261</v>
      </c>
      <c r="B199" s="3">
        <v>45080</v>
      </c>
      <c r="C199" s="3" t="s">
        <v>24</v>
      </c>
      <c r="D199" s="3"/>
      <c r="E199" s="4" t="s">
        <v>49</v>
      </c>
      <c r="F199" s="4" t="s">
        <v>52</v>
      </c>
      <c r="G199" s="4" t="s">
        <v>50</v>
      </c>
      <c r="H199" s="4" t="s">
        <v>714</v>
      </c>
      <c r="I199" s="4">
        <v>9811285663</v>
      </c>
      <c r="J199" s="4" t="s">
        <v>715</v>
      </c>
      <c r="K199" s="4" t="s">
        <v>140</v>
      </c>
      <c r="L199" s="4" t="s">
        <v>409</v>
      </c>
      <c r="M199" s="4" t="s">
        <v>425</v>
      </c>
      <c r="N199" s="4" t="s">
        <v>349</v>
      </c>
      <c r="O199" s="4" t="s">
        <v>36</v>
      </c>
    </row>
    <row r="200" spans="1:15" x14ac:dyDescent="0.25">
      <c r="A200" s="2">
        <v>45080.852581018517</v>
      </c>
      <c r="B200" s="3">
        <v>45080</v>
      </c>
      <c r="C200" s="3" t="s">
        <v>24</v>
      </c>
      <c r="D200" s="3"/>
      <c r="E200" s="4" t="s">
        <v>350</v>
      </c>
      <c r="F200" s="4" t="s">
        <v>351</v>
      </c>
      <c r="G200" s="4" t="s">
        <v>352</v>
      </c>
      <c r="H200" s="4" t="s">
        <v>716</v>
      </c>
      <c r="I200" s="4">
        <v>9369302580</v>
      </c>
      <c r="J200" s="4" t="s">
        <v>693</v>
      </c>
      <c r="K200" s="4" t="s">
        <v>252</v>
      </c>
      <c r="L200" s="4" t="s">
        <v>348</v>
      </c>
      <c r="M200" s="4" t="s">
        <v>27</v>
      </c>
      <c r="N200" s="4" t="s">
        <v>349</v>
      </c>
      <c r="O200" s="4" t="s">
        <v>36</v>
      </c>
    </row>
    <row r="201" spans="1:15" x14ac:dyDescent="0.25">
      <c r="A201" s="2">
        <v>45080.853229166663</v>
      </c>
      <c r="B201" s="3">
        <v>45080</v>
      </c>
      <c r="C201" s="3" t="s">
        <v>24</v>
      </c>
      <c r="D201" s="3"/>
      <c r="E201" s="4" t="s">
        <v>49</v>
      </c>
      <c r="F201" s="4" t="s">
        <v>52</v>
      </c>
      <c r="G201" s="4" t="s">
        <v>50</v>
      </c>
      <c r="H201" s="4" t="s">
        <v>717</v>
      </c>
      <c r="I201" s="4">
        <v>9891790042</v>
      </c>
      <c r="J201" s="4" t="s">
        <v>718</v>
      </c>
      <c r="K201" s="4" t="s">
        <v>140</v>
      </c>
      <c r="L201" s="4" t="s">
        <v>409</v>
      </c>
      <c r="M201" s="4" t="s">
        <v>379</v>
      </c>
      <c r="N201" s="4" t="s">
        <v>349</v>
      </c>
      <c r="O201" s="4" t="s">
        <v>36</v>
      </c>
    </row>
    <row r="202" spans="1:15" x14ac:dyDescent="0.25">
      <c r="A202" s="2">
        <v>45080.856666666667</v>
      </c>
      <c r="B202" s="3">
        <v>45080</v>
      </c>
      <c r="C202" s="3" t="s">
        <v>24</v>
      </c>
      <c r="D202" s="3"/>
      <c r="E202" s="4" t="s">
        <v>49</v>
      </c>
      <c r="F202" s="4" t="s">
        <v>52</v>
      </c>
      <c r="G202" s="4" t="s">
        <v>50</v>
      </c>
      <c r="H202" s="4" t="s">
        <v>719</v>
      </c>
      <c r="I202" s="4">
        <v>9415948774</v>
      </c>
      <c r="J202" s="4" t="s">
        <v>720</v>
      </c>
      <c r="K202" s="4" t="s">
        <v>140</v>
      </c>
      <c r="L202" s="4" t="s">
        <v>409</v>
      </c>
      <c r="M202" s="4" t="s">
        <v>34</v>
      </c>
      <c r="N202" s="4" t="s">
        <v>349</v>
      </c>
      <c r="O202" s="4" t="s">
        <v>36</v>
      </c>
    </row>
    <row r="203" spans="1:15" x14ac:dyDescent="0.25">
      <c r="A203" s="2">
        <v>45080.859780092593</v>
      </c>
      <c r="B203" s="3">
        <v>45080</v>
      </c>
      <c r="C203" s="3" t="s">
        <v>24</v>
      </c>
      <c r="D203" s="3"/>
      <c r="E203" s="4" t="s">
        <v>49</v>
      </c>
      <c r="F203" s="4" t="s">
        <v>52</v>
      </c>
      <c r="G203" s="4" t="s">
        <v>50</v>
      </c>
      <c r="H203" s="4" t="s">
        <v>721</v>
      </c>
      <c r="I203" s="4">
        <v>9818568450</v>
      </c>
      <c r="J203" s="4" t="s">
        <v>722</v>
      </c>
      <c r="K203" s="4" t="s">
        <v>140</v>
      </c>
      <c r="L203" s="4" t="s">
        <v>409</v>
      </c>
      <c r="M203" s="4" t="s">
        <v>379</v>
      </c>
      <c r="N203" s="4" t="s">
        <v>349</v>
      </c>
      <c r="O203" s="4" t="s">
        <v>36</v>
      </c>
    </row>
    <row r="204" spans="1:15" x14ac:dyDescent="0.25">
      <c r="A204" s="2">
        <v>45080.860266203701</v>
      </c>
      <c r="B204" s="3">
        <v>45080</v>
      </c>
      <c r="C204" s="3" t="s">
        <v>24</v>
      </c>
      <c r="D204" s="3"/>
      <c r="E204" s="4" t="s">
        <v>350</v>
      </c>
      <c r="F204" s="4" t="s">
        <v>351</v>
      </c>
      <c r="G204" s="4" t="s">
        <v>352</v>
      </c>
      <c r="H204" s="4" t="s">
        <v>723</v>
      </c>
      <c r="I204" s="4">
        <v>9936008844</v>
      </c>
      <c r="J204" s="4" t="s">
        <v>693</v>
      </c>
      <c r="K204" s="4" t="s">
        <v>252</v>
      </c>
      <c r="L204" s="4" t="s">
        <v>348</v>
      </c>
      <c r="M204" s="4" t="s">
        <v>27</v>
      </c>
      <c r="N204" s="4" t="s">
        <v>349</v>
      </c>
      <c r="O204" s="4" t="s">
        <v>36</v>
      </c>
    </row>
    <row r="205" spans="1:15" x14ac:dyDescent="0.25">
      <c r="A205" s="2">
        <v>45080.862627314818</v>
      </c>
      <c r="B205" s="3">
        <v>45080</v>
      </c>
      <c r="C205" s="3" t="s">
        <v>24</v>
      </c>
      <c r="D205" s="3"/>
      <c r="E205" s="4" t="s">
        <v>49</v>
      </c>
      <c r="F205" s="4" t="s">
        <v>52</v>
      </c>
      <c r="G205" s="4" t="s">
        <v>50</v>
      </c>
      <c r="H205" s="4" t="s">
        <v>724</v>
      </c>
      <c r="I205" s="4">
        <v>9811373637</v>
      </c>
      <c r="J205" s="4" t="s">
        <v>725</v>
      </c>
      <c r="K205" s="4" t="s">
        <v>140</v>
      </c>
      <c r="L205" s="4" t="s">
        <v>409</v>
      </c>
      <c r="M205" s="4" t="s">
        <v>379</v>
      </c>
      <c r="N205" s="4" t="s">
        <v>349</v>
      </c>
      <c r="O205" s="4" t="s">
        <v>36</v>
      </c>
    </row>
    <row r="206" spans="1:15" x14ac:dyDescent="0.25">
      <c r="A206" s="2">
        <v>45080.865347222221</v>
      </c>
      <c r="B206" s="3">
        <v>45080</v>
      </c>
      <c r="C206" s="3" t="s">
        <v>24</v>
      </c>
      <c r="D206" s="3"/>
      <c r="E206" s="4" t="s">
        <v>49</v>
      </c>
      <c r="F206" s="4" t="s">
        <v>52</v>
      </c>
      <c r="G206" s="4" t="s">
        <v>50</v>
      </c>
      <c r="H206" s="4" t="s">
        <v>726</v>
      </c>
      <c r="I206" s="4">
        <v>9654971322</v>
      </c>
      <c r="J206" s="4" t="s">
        <v>727</v>
      </c>
      <c r="K206" s="4" t="s">
        <v>140</v>
      </c>
      <c r="L206" s="4" t="s">
        <v>409</v>
      </c>
      <c r="M206" s="4" t="s">
        <v>34</v>
      </c>
      <c r="N206" s="4" t="s">
        <v>349</v>
      </c>
      <c r="O206" s="4" t="s">
        <v>36</v>
      </c>
    </row>
    <row r="207" spans="1:15" x14ac:dyDescent="0.25">
      <c r="A207" s="2">
        <v>45080.867013888892</v>
      </c>
      <c r="B207" s="3">
        <v>45080</v>
      </c>
      <c r="C207" s="3" t="s">
        <v>24</v>
      </c>
      <c r="D207" s="3"/>
      <c r="E207" s="4" t="s">
        <v>49</v>
      </c>
      <c r="F207" s="4" t="s">
        <v>52</v>
      </c>
      <c r="G207" s="4" t="s">
        <v>50</v>
      </c>
      <c r="H207" s="4" t="s">
        <v>728</v>
      </c>
      <c r="I207" s="4">
        <v>9811108378</v>
      </c>
      <c r="J207" s="4" t="s">
        <v>729</v>
      </c>
      <c r="K207" s="4" t="s">
        <v>140</v>
      </c>
      <c r="L207" s="4" t="s">
        <v>409</v>
      </c>
      <c r="M207" s="4" t="s">
        <v>379</v>
      </c>
      <c r="N207" s="4" t="s">
        <v>349</v>
      </c>
      <c r="O207" s="4" t="s">
        <v>36</v>
      </c>
    </row>
    <row r="208" spans="1:15" x14ac:dyDescent="0.25">
      <c r="A208" s="2">
        <v>45080.869016203702</v>
      </c>
      <c r="B208" s="3">
        <v>45080</v>
      </c>
      <c r="C208" s="3" t="s">
        <v>24</v>
      </c>
      <c r="D208" s="3"/>
      <c r="E208" s="4" t="s">
        <v>49</v>
      </c>
      <c r="F208" s="4" t="s">
        <v>52</v>
      </c>
      <c r="G208" s="4" t="s">
        <v>50</v>
      </c>
      <c r="H208" s="4" t="s">
        <v>730</v>
      </c>
      <c r="I208" s="4">
        <v>9871995167</v>
      </c>
      <c r="J208" s="4" t="s">
        <v>731</v>
      </c>
      <c r="K208" s="4" t="s">
        <v>140</v>
      </c>
      <c r="L208" s="4" t="s">
        <v>409</v>
      </c>
      <c r="M208" s="4" t="s">
        <v>379</v>
      </c>
      <c r="N208" s="4" t="s">
        <v>349</v>
      </c>
      <c r="O208" s="4" t="s">
        <v>36</v>
      </c>
    </row>
    <row r="209" spans="1:15" x14ac:dyDescent="0.25">
      <c r="A209" s="2">
        <v>45080.871168981481</v>
      </c>
      <c r="B209" s="3">
        <v>45080</v>
      </c>
      <c r="C209" s="3" t="s">
        <v>24</v>
      </c>
      <c r="D209" s="3"/>
      <c r="E209" s="4" t="s">
        <v>49</v>
      </c>
      <c r="F209" s="4" t="s">
        <v>52</v>
      </c>
      <c r="G209" s="4" t="s">
        <v>50</v>
      </c>
      <c r="H209" s="4" t="s">
        <v>732</v>
      </c>
      <c r="I209" s="4">
        <v>9555464795</v>
      </c>
      <c r="J209" s="4" t="s">
        <v>733</v>
      </c>
      <c r="K209" s="4" t="s">
        <v>140</v>
      </c>
      <c r="L209" s="4" t="s">
        <v>409</v>
      </c>
      <c r="M209" s="4" t="s">
        <v>379</v>
      </c>
      <c r="N209" s="4" t="s">
        <v>349</v>
      </c>
      <c r="O209" s="4" t="s">
        <v>36</v>
      </c>
    </row>
    <row r="210" spans="1:15" x14ac:dyDescent="0.25">
      <c r="A210" s="2">
        <v>45080.875081018516</v>
      </c>
      <c r="B210" s="3">
        <v>45080</v>
      </c>
      <c r="C210" s="3" t="s">
        <v>24</v>
      </c>
      <c r="D210" s="3"/>
      <c r="E210" s="4" t="s">
        <v>49</v>
      </c>
      <c r="F210" s="4" t="s">
        <v>52</v>
      </c>
      <c r="G210" s="4" t="s">
        <v>50</v>
      </c>
      <c r="H210" s="4" t="s">
        <v>734</v>
      </c>
      <c r="I210" s="4">
        <v>9718890505</v>
      </c>
      <c r="J210" s="4" t="s">
        <v>735</v>
      </c>
      <c r="K210" s="4" t="s">
        <v>140</v>
      </c>
      <c r="L210" s="4" t="s">
        <v>409</v>
      </c>
      <c r="M210" s="4" t="s">
        <v>379</v>
      </c>
      <c r="N210" s="4" t="s">
        <v>349</v>
      </c>
      <c r="O210" s="4" t="s">
        <v>36</v>
      </c>
    </row>
    <row r="211" spans="1:15" x14ac:dyDescent="0.25">
      <c r="A211" s="2">
        <v>45080.877129629633</v>
      </c>
      <c r="B211" s="3">
        <v>45080</v>
      </c>
      <c r="C211" s="3" t="s">
        <v>24</v>
      </c>
      <c r="D211" s="3"/>
      <c r="E211" s="4" t="s">
        <v>49</v>
      </c>
      <c r="F211" s="4" t="s">
        <v>52</v>
      </c>
      <c r="G211" s="4" t="s">
        <v>50</v>
      </c>
      <c r="H211" s="4" t="s">
        <v>642</v>
      </c>
      <c r="I211" s="4">
        <v>8941839373</v>
      </c>
      <c r="J211" s="4" t="s">
        <v>736</v>
      </c>
      <c r="K211" s="4" t="s">
        <v>140</v>
      </c>
      <c r="L211" s="4" t="s">
        <v>409</v>
      </c>
      <c r="M211" s="4" t="s">
        <v>379</v>
      </c>
      <c r="N211" s="4" t="s">
        <v>349</v>
      </c>
      <c r="O211" s="4" t="s">
        <v>36</v>
      </c>
    </row>
    <row r="212" spans="1:15" x14ac:dyDescent="0.25">
      <c r="A212" s="2">
        <v>45080.879641203705</v>
      </c>
      <c r="B212" s="3">
        <v>45080</v>
      </c>
      <c r="C212" s="3" t="s">
        <v>24</v>
      </c>
      <c r="D212" s="3"/>
      <c r="E212" s="4" t="s">
        <v>49</v>
      </c>
      <c r="F212" s="4" t="s">
        <v>52</v>
      </c>
      <c r="G212" s="4" t="s">
        <v>50</v>
      </c>
      <c r="H212" s="4" t="s">
        <v>737</v>
      </c>
      <c r="I212" s="4">
        <v>8802935114</v>
      </c>
      <c r="J212" s="4" t="s">
        <v>738</v>
      </c>
      <c r="K212" s="4" t="s">
        <v>140</v>
      </c>
      <c r="L212" s="4" t="s">
        <v>409</v>
      </c>
      <c r="M212" s="4" t="s">
        <v>379</v>
      </c>
      <c r="N212" s="4" t="s">
        <v>349</v>
      </c>
      <c r="O212" s="4" t="s">
        <v>36</v>
      </c>
    </row>
    <row r="213" spans="1:15" x14ac:dyDescent="0.25">
      <c r="A213" s="2">
        <v>45080.882314814815</v>
      </c>
      <c r="B213" s="3">
        <v>45080</v>
      </c>
      <c r="C213" s="3" t="s">
        <v>24</v>
      </c>
      <c r="D213" s="3"/>
      <c r="E213" s="4" t="s">
        <v>49</v>
      </c>
      <c r="F213" s="4" t="s">
        <v>52</v>
      </c>
      <c r="G213" s="4" t="s">
        <v>50</v>
      </c>
      <c r="H213" s="4" t="s">
        <v>739</v>
      </c>
      <c r="I213" s="4">
        <v>98109225022</v>
      </c>
      <c r="J213" s="4" t="s">
        <v>740</v>
      </c>
      <c r="K213" s="4" t="s">
        <v>140</v>
      </c>
      <c r="L213" s="4" t="s">
        <v>409</v>
      </c>
      <c r="M213" s="4" t="s">
        <v>379</v>
      </c>
      <c r="N213" s="4" t="s">
        <v>349</v>
      </c>
      <c r="O213" s="4" t="s">
        <v>36</v>
      </c>
    </row>
    <row r="214" spans="1:15" x14ac:dyDescent="0.25">
      <c r="A214" s="2">
        <v>45081.875092592592</v>
      </c>
      <c r="B214" s="3">
        <v>45081</v>
      </c>
      <c r="C214" s="3" t="s">
        <v>24</v>
      </c>
      <c r="D214" s="3"/>
      <c r="E214" s="4" t="s">
        <v>49</v>
      </c>
      <c r="F214" s="4" t="s">
        <v>52</v>
      </c>
      <c r="G214" s="4" t="s">
        <v>50</v>
      </c>
      <c r="H214" s="4" t="s">
        <v>741</v>
      </c>
      <c r="I214" s="4">
        <v>9811778359</v>
      </c>
      <c r="J214" s="4" t="s">
        <v>742</v>
      </c>
      <c r="K214" s="4" t="s">
        <v>140</v>
      </c>
      <c r="L214" s="4" t="s">
        <v>409</v>
      </c>
      <c r="M214" s="4" t="s">
        <v>379</v>
      </c>
      <c r="N214" s="4" t="s">
        <v>349</v>
      </c>
      <c r="O214" s="4" t="s">
        <v>36</v>
      </c>
    </row>
    <row r="215" spans="1:15" x14ac:dyDescent="0.25">
      <c r="A215" s="2">
        <v>45081.877141203702</v>
      </c>
      <c r="B215" s="3">
        <v>45081</v>
      </c>
      <c r="C215" s="3" t="s">
        <v>24</v>
      </c>
      <c r="D215" s="3"/>
      <c r="E215" s="4" t="s">
        <v>49</v>
      </c>
      <c r="F215" s="4" t="s">
        <v>52</v>
      </c>
      <c r="G215" s="4" t="s">
        <v>50</v>
      </c>
      <c r="H215" s="4" t="s">
        <v>743</v>
      </c>
      <c r="I215" s="4">
        <v>9891214868</v>
      </c>
      <c r="J215" s="4" t="s">
        <v>744</v>
      </c>
      <c r="K215" s="4" t="s">
        <v>140</v>
      </c>
      <c r="L215" s="4" t="s">
        <v>409</v>
      </c>
      <c r="M215" s="4" t="s">
        <v>379</v>
      </c>
      <c r="N215" s="4" t="s">
        <v>349</v>
      </c>
      <c r="O215" s="4" t="s">
        <v>36</v>
      </c>
    </row>
    <row r="216" spans="1:15" x14ac:dyDescent="0.25">
      <c r="A216" s="2">
        <v>45081.879513888889</v>
      </c>
      <c r="B216" s="3">
        <v>45081</v>
      </c>
      <c r="C216" s="3" t="s">
        <v>24</v>
      </c>
      <c r="D216" s="3"/>
      <c r="E216" s="4" t="s">
        <v>49</v>
      </c>
      <c r="F216" s="4" t="s">
        <v>52</v>
      </c>
      <c r="G216" s="4" t="s">
        <v>50</v>
      </c>
      <c r="H216" s="4" t="s">
        <v>745</v>
      </c>
      <c r="I216" s="4">
        <v>9811359133</v>
      </c>
      <c r="J216" s="4" t="s">
        <v>746</v>
      </c>
      <c r="K216" s="4" t="s">
        <v>140</v>
      </c>
      <c r="L216" s="4" t="s">
        <v>409</v>
      </c>
      <c r="M216" s="4" t="s">
        <v>379</v>
      </c>
      <c r="N216" s="4" t="s">
        <v>349</v>
      </c>
      <c r="O216" s="4" t="s">
        <v>36</v>
      </c>
    </row>
    <row r="217" spans="1:15" x14ac:dyDescent="0.25">
      <c r="A217" s="2">
        <v>45081.88144675926</v>
      </c>
      <c r="B217" s="3">
        <v>45081</v>
      </c>
      <c r="C217" s="3" t="s">
        <v>24</v>
      </c>
      <c r="D217" s="3"/>
      <c r="E217" s="4" t="s">
        <v>49</v>
      </c>
      <c r="F217" s="4" t="s">
        <v>52</v>
      </c>
      <c r="G217" s="4" t="s">
        <v>50</v>
      </c>
      <c r="H217" s="4" t="s">
        <v>747</v>
      </c>
      <c r="I217" s="4">
        <v>9818892703</v>
      </c>
      <c r="J217" s="4" t="s">
        <v>748</v>
      </c>
      <c r="K217" s="4" t="s">
        <v>140</v>
      </c>
      <c r="L217" s="4" t="s">
        <v>409</v>
      </c>
      <c r="M217" s="4" t="s">
        <v>379</v>
      </c>
      <c r="N217" s="4" t="s">
        <v>349</v>
      </c>
      <c r="O217" s="4" t="s">
        <v>36</v>
      </c>
    </row>
    <row r="218" spans="1:15" x14ac:dyDescent="0.25">
      <c r="A218" s="2">
        <v>45082.67324074074</v>
      </c>
      <c r="B218" s="3">
        <v>45082</v>
      </c>
      <c r="C218" s="3" t="s">
        <v>24</v>
      </c>
      <c r="D218" s="3"/>
      <c r="E218" s="4" t="s">
        <v>749</v>
      </c>
      <c r="F218" s="4" t="s">
        <v>381</v>
      </c>
      <c r="G218" s="4" t="s">
        <v>310</v>
      </c>
      <c r="H218" s="4" t="s">
        <v>750</v>
      </c>
      <c r="I218" s="4">
        <v>8826239489</v>
      </c>
      <c r="J218" s="4" t="s">
        <v>751</v>
      </c>
      <c r="K218" s="4" t="s">
        <v>129</v>
      </c>
      <c r="L218" s="4" t="s">
        <v>348</v>
      </c>
      <c r="M218" s="4" t="s">
        <v>27</v>
      </c>
      <c r="N218" s="4" t="s">
        <v>349</v>
      </c>
      <c r="O218" s="4" t="s">
        <v>36</v>
      </c>
    </row>
    <row r="219" spans="1:15" x14ac:dyDescent="0.25">
      <c r="A219" s="2">
        <v>45082.673888888887</v>
      </c>
      <c r="B219" s="3">
        <v>45082</v>
      </c>
      <c r="C219" s="3" t="s">
        <v>24</v>
      </c>
      <c r="D219" s="3"/>
      <c r="E219" s="4" t="s">
        <v>749</v>
      </c>
      <c r="F219" s="4" t="s">
        <v>381</v>
      </c>
      <c r="G219" s="4" t="s">
        <v>310</v>
      </c>
      <c r="H219" s="4" t="s">
        <v>752</v>
      </c>
      <c r="I219" s="4">
        <v>9811051788</v>
      </c>
      <c r="J219" s="4" t="s">
        <v>751</v>
      </c>
      <c r="K219" s="4" t="s">
        <v>129</v>
      </c>
      <c r="L219" s="4" t="s">
        <v>348</v>
      </c>
      <c r="M219" s="4" t="s">
        <v>27</v>
      </c>
      <c r="N219" s="4" t="s">
        <v>349</v>
      </c>
      <c r="O219" s="4" t="s">
        <v>36</v>
      </c>
    </row>
    <row r="220" spans="1:15" x14ac:dyDescent="0.25">
      <c r="A220" s="2">
        <v>45082.674687500003</v>
      </c>
      <c r="B220" s="3">
        <v>45082</v>
      </c>
      <c r="C220" s="3" t="s">
        <v>24</v>
      </c>
      <c r="D220" s="3"/>
      <c r="E220" s="4" t="s">
        <v>749</v>
      </c>
      <c r="F220" s="4" t="s">
        <v>381</v>
      </c>
      <c r="G220" s="4" t="s">
        <v>310</v>
      </c>
      <c r="H220" s="4" t="s">
        <v>753</v>
      </c>
      <c r="I220" s="4">
        <v>9350675086</v>
      </c>
      <c r="J220" s="4" t="s">
        <v>754</v>
      </c>
      <c r="K220" s="4" t="s">
        <v>129</v>
      </c>
      <c r="L220" s="4" t="s">
        <v>348</v>
      </c>
      <c r="M220" s="4" t="s">
        <v>27</v>
      </c>
      <c r="N220" s="4" t="s">
        <v>349</v>
      </c>
      <c r="O220" s="4" t="s">
        <v>36</v>
      </c>
    </row>
    <row r="221" spans="1:15" x14ac:dyDescent="0.25">
      <c r="A221" s="2">
        <v>45082.675335648149</v>
      </c>
      <c r="B221" s="3">
        <v>45082</v>
      </c>
      <c r="C221" s="3" t="s">
        <v>24</v>
      </c>
      <c r="D221" s="3"/>
      <c r="E221" s="4" t="s">
        <v>749</v>
      </c>
      <c r="F221" s="4" t="s">
        <v>381</v>
      </c>
      <c r="G221" s="4" t="s">
        <v>310</v>
      </c>
      <c r="H221" s="4" t="s">
        <v>755</v>
      </c>
      <c r="I221" s="4">
        <v>8800469531</v>
      </c>
      <c r="J221" s="4" t="s">
        <v>756</v>
      </c>
      <c r="K221" s="4" t="s">
        <v>129</v>
      </c>
      <c r="L221" s="4" t="s">
        <v>348</v>
      </c>
      <c r="M221" s="4" t="s">
        <v>27</v>
      </c>
      <c r="N221" s="4" t="s">
        <v>349</v>
      </c>
      <c r="O221" s="4" t="s">
        <v>36</v>
      </c>
    </row>
    <row r="222" spans="1:15" x14ac:dyDescent="0.25">
      <c r="A222" s="2">
        <v>45082.675995370373</v>
      </c>
      <c r="B222" s="3">
        <v>45082</v>
      </c>
      <c r="C222" s="3" t="s">
        <v>24</v>
      </c>
      <c r="D222" s="3"/>
      <c r="E222" s="4" t="s">
        <v>749</v>
      </c>
      <c r="F222" s="4" t="s">
        <v>381</v>
      </c>
      <c r="G222" s="4" t="s">
        <v>310</v>
      </c>
      <c r="H222" s="4" t="s">
        <v>757</v>
      </c>
      <c r="I222" s="4">
        <v>9810250688</v>
      </c>
      <c r="J222" s="4" t="s">
        <v>758</v>
      </c>
      <c r="K222" s="4" t="s">
        <v>129</v>
      </c>
      <c r="L222" s="4" t="s">
        <v>348</v>
      </c>
      <c r="M222" s="4" t="s">
        <v>27</v>
      </c>
      <c r="N222" s="4" t="s">
        <v>349</v>
      </c>
      <c r="O222" s="4" t="s">
        <v>36</v>
      </c>
    </row>
    <row r="223" spans="1:15" x14ac:dyDescent="0.25">
      <c r="A223" s="2">
        <v>45082.676874999997</v>
      </c>
      <c r="B223" s="3">
        <v>45082</v>
      </c>
      <c r="C223" s="3" t="s">
        <v>24</v>
      </c>
      <c r="D223" s="3"/>
      <c r="E223" s="4" t="s">
        <v>749</v>
      </c>
      <c r="F223" s="4" t="s">
        <v>381</v>
      </c>
      <c r="G223" s="4" t="s">
        <v>310</v>
      </c>
      <c r="H223" s="4" t="s">
        <v>759</v>
      </c>
      <c r="I223" s="4">
        <v>9873365985</v>
      </c>
      <c r="J223" s="4" t="s">
        <v>760</v>
      </c>
      <c r="K223" s="4" t="s">
        <v>129</v>
      </c>
      <c r="L223" s="4" t="s">
        <v>348</v>
      </c>
      <c r="M223" s="4" t="s">
        <v>27</v>
      </c>
      <c r="N223" s="4" t="s">
        <v>349</v>
      </c>
      <c r="O223" s="4" t="s">
        <v>36</v>
      </c>
    </row>
    <row r="224" spans="1:15" x14ac:dyDescent="0.25">
      <c r="A224" s="2">
        <v>45082.677488425928</v>
      </c>
      <c r="B224" s="3">
        <v>45082</v>
      </c>
      <c r="C224" s="3" t="s">
        <v>24</v>
      </c>
      <c r="D224" s="3"/>
      <c r="E224" s="4" t="s">
        <v>749</v>
      </c>
      <c r="F224" s="4" t="s">
        <v>381</v>
      </c>
      <c r="G224" s="4" t="s">
        <v>310</v>
      </c>
      <c r="H224" s="4" t="s">
        <v>761</v>
      </c>
      <c r="I224" s="4">
        <v>98116759997</v>
      </c>
      <c r="J224" s="4" t="s">
        <v>762</v>
      </c>
      <c r="K224" s="4" t="s">
        <v>129</v>
      </c>
      <c r="L224" s="4" t="s">
        <v>348</v>
      </c>
      <c r="M224" s="4" t="s">
        <v>27</v>
      </c>
      <c r="N224" s="4" t="s">
        <v>349</v>
      </c>
      <c r="O224" s="4" t="s">
        <v>36</v>
      </c>
    </row>
    <row r="225" spans="1:15" x14ac:dyDescent="0.25">
      <c r="A225" s="2">
        <v>45082.678124999999</v>
      </c>
      <c r="B225" s="3">
        <v>45082</v>
      </c>
      <c r="C225" s="3" t="s">
        <v>24</v>
      </c>
      <c r="D225" s="3"/>
      <c r="E225" s="4" t="s">
        <v>749</v>
      </c>
      <c r="F225" s="4" t="s">
        <v>381</v>
      </c>
      <c r="G225" s="4" t="s">
        <v>310</v>
      </c>
      <c r="H225" s="4" t="s">
        <v>763</v>
      </c>
      <c r="I225" s="4">
        <v>9313561253</v>
      </c>
      <c r="J225" s="4" t="s">
        <v>764</v>
      </c>
      <c r="K225" s="4" t="s">
        <v>129</v>
      </c>
      <c r="L225" s="4" t="s">
        <v>348</v>
      </c>
      <c r="M225" s="4" t="s">
        <v>27</v>
      </c>
      <c r="N225" s="4" t="s">
        <v>380</v>
      </c>
      <c r="O225" s="4" t="s">
        <v>36</v>
      </c>
    </row>
    <row r="226" spans="1:15" x14ac:dyDescent="0.25">
      <c r="A226" s="2">
        <v>45082.679108796299</v>
      </c>
      <c r="B226" s="3">
        <v>45082</v>
      </c>
      <c r="C226" s="3" t="s">
        <v>24</v>
      </c>
      <c r="D226" s="3"/>
      <c r="E226" s="4" t="s">
        <v>749</v>
      </c>
      <c r="F226" s="4" t="s">
        <v>381</v>
      </c>
      <c r="G226" s="4" t="s">
        <v>310</v>
      </c>
      <c r="H226" s="4" t="s">
        <v>765</v>
      </c>
      <c r="I226" s="4">
        <v>9810838231</v>
      </c>
      <c r="J226" s="4" t="s">
        <v>766</v>
      </c>
      <c r="K226" s="4" t="s">
        <v>129</v>
      </c>
      <c r="L226" s="4" t="s">
        <v>348</v>
      </c>
      <c r="M226" s="4" t="s">
        <v>384</v>
      </c>
      <c r="N226" s="4" t="s">
        <v>349</v>
      </c>
      <c r="O226" s="4" t="s">
        <v>36</v>
      </c>
    </row>
    <row r="227" spans="1:15" x14ac:dyDescent="0.25">
      <c r="A227" s="2">
        <v>45082.679849537039</v>
      </c>
      <c r="B227" s="3">
        <v>45082</v>
      </c>
      <c r="C227" s="3" t="s">
        <v>24</v>
      </c>
      <c r="D227" s="3"/>
      <c r="E227" s="4" t="s">
        <v>749</v>
      </c>
      <c r="F227" s="4" t="s">
        <v>381</v>
      </c>
      <c r="G227" s="4" t="s">
        <v>310</v>
      </c>
      <c r="H227" s="4" t="s">
        <v>767</v>
      </c>
      <c r="I227" s="4">
        <v>8057065974</v>
      </c>
      <c r="J227" s="4" t="s">
        <v>768</v>
      </c>
      <c r="K227" s="4" t="s">
        <v>129</v>
      </c>
      <c r="L227" s="4" t="s">
        <v>348</v>
      </c>
      <c r="M227" s="4" t="s">
        <v>27</v>
      </c>
      <c r="N227" s="4" t="s">
        <v>349</v>
      </c>
      <c r="O227" s="4" t="s">
        <v>36</v>
      </c>
    </row>
    <row r="228" spans="1:15" x14ac:dyDescent="0.25">
      <c r="A228" s="2">
        <v>45082.680694444447</v>
      </c>
      <c r="B228" s="3">
        <v>45082</v>
      </c>
      <c r="C228" s="3" t="s">
        <v>24</v>
      </c>
      <c r="D228" s="3"/>
      <c r="E228" s="4" t="s">
        <v>749</v>
      </c>
      <c r="F228" s="4" t="s">
        <v>381</v>
      </c>
      <c r="G228" s="4" t="s">
        <v>310</v>
      </c>
      <c r="H228" s="4" t="s">
        <v>769</v>
      </c>
      <c r="I228" s="4">
        <v>9871400166</v>
      </c>
      <c r="J228" s="4" t="s">
        <v>770</v>
      </c>
      <c r="K228" s="4" t="s">
        <v>129</v>
      </c>
      <c r="L228" s="4" t="s">
        <v>348</v>
      </c>
      <c r="M228" s="4" t="s">
        <v>27</v>
      </c>
      <c r="N228" s="4" t="s">
        <v>349</v>
      </c>
      <c r="O228" s="4" t="s">
        <v>36</v>
      </c>
    </row>
    <row r="229" spans="1:15" x14ac:dyDescent="0.25">
      <c r="A229" s="2">
        <v>45082.683368055557</v>
      </c>
      <c r="B229" s="3">
        <v>45082</v>
      </c>
      <c r="C229" s="3" t="s">
        <v>24</v>
      </c>
      <c r="D229" s="3"/>
      <c r="E229" s="4" t="s">
        <v>749</v>
      </c>
      <c r="F229" s="4" t="s">
        <v>381</v>
      </c>
      <c r="G229" s="4" t="s">
        <v>310</v>
      </c>
      <c r="H229" s="4" t="s">
        <v>771</v>
      </c>
      <c r="I229" s="4">
        <v>9873237773</v>
      </c>
      <c r="J229" s="4" t="s">
        <v>772</v>
      </c>
      <c r="K229" s="4" t="s">
        <v>129</v>
      </c>
      <c r="L229" s="4" t="s">
        <v>348</v>
      </c>
      <c r="M229" s="4" t="s">
        <v>27</v>
      </c>
      <c r="N229" s="4" t="s">
        <v>349</v>
      </c>
      <c r="O229" s="4" t="s">
        <v>36</v>
      </c>
    </row>
    <row r="230" spans="1:15" x14ac:dyDescent="0.25">
      <c r="A230" s="2">
        <v>45082.694166666668</v>
      </c>
      <c r="B230" s="3">
        <v>45082</v>
      </c>
      <c r="C230" s="3" t="s">
        <v>24</v>
      </c>
      <c r="D230" s="3"/>
      <c r="E230" s="4" t="s">
        <v>350</v>
      </c>
      <c r="F230" s="4" t="s">
        <v>351</v>
      </c>
      <c r="G230" s="4" t="s">
        <v>352</v>
      </c>
      <c r="H230" s="4" t="s">
        <v>773</v>
      </c>
      <c r="I230" s="4">
        <v>9236113646</v>
      </c>
      <c r="J230" s="4" t="s">
        <v>657</v>
      </c>
      <c r="K230" s="4" t="s">
        <v>231</v>
      </c>
      <c r="L230" s="4" t="s">
        <v>348</v>
      </c>
      <c r="M230" s="4" t="s">
        <v>774</v>
      </c>
      <c r="N230" s="4" t="s">
        <v>349</v>
      </c>
      <c r="O230" s="4" t="s">
        <v>36</v>
      </c>
    </row>
    <row r="231" spans="1:15" x14ac:dyDescent="0.25">
      <c r="A231" s="2">
        <v>45082.704594907409</v>
      </c>
      <c r="B231" s="3">
        <v>45082</v>
      </c>
      <c r="C231" s="3" t="s">
        <v>24</v>
      </c>
      <c r="D231" s="3"/>
      <c r="E231" s="4" t="s">
        <v>350</v>
      </c>
      <c r="F231" s="4" t="s">
        <v>351</v>
      </c>
      <c r="G231" s="4" t="s">
        <v>352</v>
      </c>
      <c r="H231" s="4" t="s">
        <v>775</v>
      </c>
      <c r="I231" s="4">
        <v>9935329217</v>
      </c>
      <c r="J231" s="4" t="s">
        <v>776</v>
      </c>
      <c r="K231" s="4" t="s">
        <v>252</v>
      </c>
      <c r="L231" s="4" t="s">
        <v>348</v>
      </c>
      <c r="M231" s="4" t="s">
        <v>510</v>
      </c>
      <c r="N231" s="4" t="s">
        <v>349</v>
      </c>
      <c r="O231" s="4" t="s">
        <v>36</v>
      </c>
    </row>
    <row r="232" spans="1:15" x14ac:dyDescent="0.25">
      <c r="A232" s="2">
        <v>45082.723368055558</v>
      </c>
      <c r="B232" s="3">
        <v>45082</v>
      </c>
      <c r="C232" s="3" t="s">
        <v>24</v>
      </c>
      <c r="D232" s="3"/>
      <c r="E232" s="4" t="s">
        <v>350</v>
      </c>
      <c r="F232" s="4" t="s">
        <v>351</v>
      </c>
      <c r="G232" s="4" t="s">
        <v>352</v>
      </c>
      <c r="H232" s="4" t="s">
        <v>777</v>
      </c>
      <c r="I232" s="4">
        <v>6393755054</v>
      </c>
      <c r="J232" s="4" t="s">
        <v>778</v>
      </c>
      <c r="K232" s="4" t="s">
        <v>252</v>
      </c>
      <c r="L232" s="4" t="s">
        <v>348</v>
      </c>
      <c r="M232" s="4" t="s">
        <v>27</v>
      </c>
      <c r="N232" s="4" t="s">
        <v>349</v>
      </c>
      <c r="O232" s="4" t="s">
        <v>36</v>
      </c>
    </row>
    <row r="233" spans="1:15" x14ac:dyDescent="0.25">
      <c r="A233" s="2">
        <v>45082.754560185182</v>
      </c>
      <c r="B233" s="3">
        <v>45082</v>
      </c>
      <c r="C233" s="3" t="s">
        <v>24</v>
      </c>
      <c r="D233" s="3"/>
      <c r="E233" s="4" t="s">
        <v>350</v>
      </c>
      <c r="F233" s="4" t="s">
        <v>351</v>
      </c>
      <c r="G233" s="4" t="s">
        <v>352</v>
      </c>
      <c r="H233" s="4" t="s">
        <v>779</v>
      </c>
      <c r="I233" s="4">
        <v>9450150160</v>
      </c>
      <c r="J233" s="4" t="s">
        <v>778</v>
      </c>
      <c r="K233" s="4" t="s">
        <v>252</v>
      </c>
      <c r="L233" s="4" t="s">
        <v>348</v>
      </c>
      <c r="M233" s="4" t="s">
        <v>27</v>
      </c>
      <c r="N233" s="4" t="s">
        <v>349</v>
      </c>
      <c r="O233" s="4" t="s">
        <v>36</v>
      </c>
    </row>
    <row r="234" spans="1:15" x14ac:dyDescent="0.25">
      <c r="A234" s="2">
        <v>45082.765821759262</v>
      </c>
      <c r="B234" s="3">
        <v>45082</v>
      </c>
      <c r="C234" s="3" t="s">
        <v>24</v>
      </c>
      <c r="D234" s="3"/>
      <c r="E234" s="4" t="s">
        <v>350</v>
      </c>
      <c r="F234" s="4" t="s">
        <v>351</v>
      </c>
      <c r="G234" s="4" t="s">
        <v>352</v>
      </c>
      <c r="H234" s="4" t="s">
        <v>469</v>
      </c>
      <c r="I234" s="4">
        <v>9140207089</v>
      </c>
      <c r="J234" s="4" t="s">
        <v>780</v>
      </c>
      <c r="K234" s="4" t="s">
        <v>252</v>
      </c>
      <c r="L234" s="4" t="s">
        <v>348</v>
      </c>
      <c r="M234" s="4" t="s">
        <v>27</v>
      </c>
      <c r="N234" s="4" t="s">
        <v>349</v>
      </c>
      <c r="O234" s="4" t="s">
        <v>36</v>
      </c>
    </row>
    <row r="235" spans="1:15" x14ac:dyDescent="0.25">
      <c r="A235" s="2">
        <v>45082.825995370367</v>
      </c>
      <c r="B235" s="3">
        <v>45082</v>
      </c>
      <c r="C235" s="3" t="s">
        <v>24</v>
      </c>
      <c r="D235" s="3"/>
      <c r="E235" s="4" t="s">
        <v>350</v>
      </c>
      <c r="F235" s="4" t="s">
        <v>351</v>
      </c>
      <c r="G235" s="4" t="s">
        <v>352</v>
      </c>
      <c r="H235" s="4" t="s">
        <v>781</v>
      </c>
      <c r="I235" s="4">
        <v>9936543631</v>
      </c>
      <c r="J235" s="4" t="s">
        <v>782</v>
      </c>
      <c r="K235" s="4" t="s">
        <v>252</v>
      </c>
      <c r="L235" s="4" t="s">
        <v>348</v>
      </c>
      <c r="M235" s="4" t="s">
        <v>27</v>
      </c>
      <c r="N235" s="4" t="s">
        <v>349</v>
      </c>
      <c r="O235" s="4" t="s">
        <v>36</v>
      </c>
    </row>
    <row r="236" spans="1:15" x14ac:dyDescent="0.25">
      <c r="A236" s="2">
        <v>45082.842060185183</v>
      </c>
      <c r="B236" s="3">
        <v>45082</v>
      </c>
      <c r="C236" s="3" t="s">
        <v>24</v>
      </c>
      <c r="D236" s="3"/>
      <c r="E236" s="4" t="s">
        <v>350</v>
      </c>
      <c r="F236" s="4" t="s">
        <v>351</v>
      </c>
      <c r="G236" s="4" t="s">
        <v>352</v>
      </c>
      <c r="H236" s="4" t="s">
        <v>783</v>
      </c>
      <c r="I236" s="4">
        <v>8127777386</v>
      </c>
      <c r="J236" s="4" t="s">
        <v>784</v>
      </c>
      <c r="K236" s="4" t="s">
        <v>252</v>
      </c>
      <c r="L236" s="4" t="s">
        <v>348</v>
      </c>
      <c r="M236" s="4" t="s">
        <v>785</v>
      </c>
      <c r="N236" s="4" t="s">
        <v>349</v>
      </c>
      <c r="O236" s="4" t="s">
        <v>36</v>
      </c>
    </row>
    <row r="237" spans="1:15" x14ac:dyDescent="0.25">
      <c r="A237" s="2">
        <v>45082.846655092595</v>
      </c>
      <c r="B237" s="3">
        <v>45082</v>
      </c>
      <c r="C237" s="3" t="s">
        <v>24</v>
      </c>
      <c r="D237" s="3"/>
      <c r="E237" s="4" t="s">
        <v>350</v>
      </c>
      <c r="F237" s="4" t="s">
        <v>351</v>
      </c>
      <c r="G237" s="4" t="s">
        <v>352</v>
      </c>
      <c r="H237" s="4" t="s">
        <v>786</v>
      </c>
      <c r="I237" s="4">
        <v>9044292397</v>
      </c>
      <c r="J237" s="4" t="s">
        <v>787</v>
      </c>
      <c r="K237" s="4" t="s">
        <v>252</v>
      </c>
      <c r="L237" s="4" t="s">
        <v>348</v>
      </c>
      <c r="M237" s="4" t="s">
        <v>591</v>
      </c>
      <c r="N237" s="4" t="s">
        <v>349</v>
      </c>
      <c r="O237" s="4" t="s">
        <v>36</v>
      </c>
    </row>
    <row r="238" spans="1:15" x14ac:dyDescent="0.25">
      <c r="A238" s="2">
        <v>45082.850081018521</v>
      </c>
      <c r="B238" s="3">
        <v>45082</v>
      </c>
      <c r="C238" s="3" t="s">
        <v>24</v>
      </c>
      <c r="D238" s="3"/>
      <c r="E238" s="4" t="s">
        <v>350</v>
      </c>
      <c r="F238" s="4" t="s">
        <v>351</v>
      </c>
      <c r="G238" s="4" t="s">
        <v>352</v>
      </c>
      <c r="H238" s="4" t="s">
        <v>788</v>
      </c>
      <c r="I238" s="4">
        <v>9336212419</v>
      </c>
      <c r="J238" s="4" t="s">
        <v>789</v>
      </c>
      <c r="K238" s="4" t="s">
        <v>252</v>
      </c>
      <c r="L238" s="4" t="s">
        <v>348</v>
      </c>
      <c r="M238" s="4" t="s">
        <v>647</v>
      </c>
      <c r="N238" s="4" t="s">
        <v>349</v>
      </c>
      <c r="O238" s="4" t="s">
        <v>36</v>
      </c>
    </row>
    <row r="239" spans="1:15" x14ac:dyDescent="0.25">
      <c r="A239" s="2">
        <v>45082.852129629631</v>
      </c>
      <c r="B239" s="3">
        <v>45082</v>
      </c>
      <c r="C239" s="3" t="s">
        <v>24</v>
      </c>
      <c r="D239" s="3"/>
      <c r="E239" s="4" t="s">
        <v>350</v>
      </c>
      <c r="F239" s="4" t="s">
        <v>351</v>
      </c>
      <c r="G239" s="4" t="s">
        <v>352</v>
      </c>
      <c r="H239" s="4" t="s">
        <v>790</v>
      </c>
      <c r="I239" s="4">
        <v>9839758340</v>
      </c>
      <c r="J239" s="4" t="s">
        <v>791</v>
      </c>
      <c r="K239" s="4" t="s">
        <v>252</v>
      </c>
      <c r="L239" s="4" t="s">
        <v>348</v>
      </c>
      <c r="M239" s="4" t="s">
        <v>647</v>
      </c>
      <c r="N239" s="4" t="s">
        <v>349</v>
      </c>
      <c r="O239" s="4" t="s">
        <v>36</v>
      </c>
    </row>
    <row r="240" spans="1:15" x14ac:dyDescent="0.25">
      <c r="A240" s="2">
        <v>45084.545671296299</v>
      </c>
      <c r="B240" s="3">
        <v>45084</v>
      </c>
      <c r="C240" s="3" t="s">
        <v>24</v>
      </c>
      <c r="D240" s="3"/>
      <c r="E240" s="4" t="s">
        <v>350</v>
      </c>
      <c r="F240" s="4" t="s">
        <v>351</v>
      </c>
      <c r="G240" s="4" t="s">
        <v>352</v>
      </c>
      <c r="H240" s="4" t="s">
        <v>792</v>
      </c>
      <c r="I240" s="4">
        <v>9336111722</v>
      </c>
      <c r="J240" s="4" t="s">
        <v>793</v>
      </c>
      <c r="K240" s="4" t="s">
        <v>252</v>
      </c>
      <c r="L240" s="4" t="s">
        <v>348</v>
      </c>
      <c r="M240" s="4" t="s">
        <v>384</v>
      </c>
      <c r="N240" s="4" t="s">
        <v>349</v>
      </c>
      <c r="O240" s="4" t="s">
        <v>36</v>
      </c>
    </row>
    <row r="241" spans="1:15" x14ac:dyDescent="0.25">
      <c r="A241" s="2">
        <v>45084.554212962961</v>
      </c>
      <c r="B241" s="3">
        <v>45084</v>
      </c>
      <c r="C241" s="3" t="s">
        <v>24</v>
      </c>
      <c r="D241" s="3"/>
      <c r="E241" s="4" t="s">
        <v>350</v>
      </c>
      <c r="F241" s="4" t="s">
        <v>351</v>
      </c>
      <c r="G241" s="4" t="s">
        <v>352</v>
      </c>
      <c r="H241" s="4" t="s">
        <v>794</v>
      </c>
      <c r="I241" s="4">
        <v>9651220303</v>
      </c>
      <c r="J241" s="4" t="s">
        <v>795</v>
      </c>
      <c r="K241" s="4" t="s">
        <v>252</v>
      </c>
      <c r="L241" s="4" t="s">
        <v>348</v>
      </c>
      <c r="M241" s="4" t="s">
        <v>647</v>
      </c>
      <c r="N241" s="4" t="s">
        <v>349</v>
      </c>
      <c r="O241" s="4" t="s">
        <v>358</v>
      </c>
    </row>
    <row r="242" spans="1:15" x14ac:dyDescent="0.25">
      <c r="A242" s="2">
        <v>45084.564097222225</v>
      </c>
      <c r="B242" s="3">
        <v>45084</v>
      </c>
      <c r="C242" s="3" t="s">
        <v>24</v>
      </c>
      <c r="D242" s="3"/>
      <c r="E242" s="4" t="s">
        <v>350</v>
      </c>
      <c r="F242" s="4" t="s">
        <v>365</v>
      </c>
      <c r="G242" s="4" t="s">
        <v>352</v>
      </c>
      <c r="H242" s="4" t="s">
        <v>796</v>
      </c>
      <c r="I242" s="4">
        <v>9044797177</v>
      </c>
      <c r="J242" s="4" t="s">
        <v>797</v>
      </c>
      <c r="K242" s="4" t="s">
        <v>252</v>
      </c>
      <c r="L242" s="4" t="s">
        <v>348</v>
      </c>
      <c r="M242" s="4" t="s">
        <v>384</v>
      </c>
      <c r="N242" s="4" t="s">
        <v>349</v>
      </c>
      <c r="O242" s="4" t="s">
        <v>358</v>
      </c>
    </row>
    <row r="243" spans="1:15" x14ac:dyDescent="0.25">
      <c r="A243" s="2">
        <v>45084.56753472222</v>
      </c>
      <c r="B243" s="3">
        <v>45084</v>
      </c>
      <c r="C243" s="3" t="s">
        <v>24</v>
      </c>
      <c r="D243" s="3"/>
      <c r="E243" s="4" t="s">
        <v>350</v>
      </c>
      <c r="F243" s="4" t="s">
        <v>351</v>
      </c>
      <c r="G243" s="4" t="s">
        <v>352</v>
      </c>
      <c r="H243" s="4" t="s">
        <v>798</v>
      </c>
      <c r="I243" s="4">
        <v>8299192398</v>
      </c>
      <c r="J243" s="4" t="s">
        <v>799</v>
      </c>
      <c r="K243" s="4" t="s">
        <v>252</v>
      </c>
      <c r="L243" s="4" t="s">
        <v>348</v>
      </c>
      <c r="M243" s="4" t="s">
        <v>384</v>
      </c>
      <c r="N243" s="4" t="s">
        <v>349</v>
      </c>
      <c r="O243" s="4" t="s">
        <v>36</v>
      </c>
    </row>
    <row r="244" spans="1:15" x14ac:dyDescent="0.25">
      <c r="A244" s="2">
        <v>45084.629675925928</v>
      </c>
      <c r="B244" s="3">
        <v>45084</v>
      </c>
      <c r="C244" s="3" t="s">
        <v>24</v>
      </c>
      <c r="D244" s="3"/>
      <c r="E244" s="4" t="s">
        <v>49</v>
      </c>
      <c r="F244" s="4" t="s">
        <v>52</v>
      </c>
      <c r="G244" s="4" t="s">
        <v>50</v>
      </c>
      <c r="H244" s="4" t="s">
        <v>257</v>
      </c>
      <c r="I244" s="4">
        <v>9911119343</v>
      </c>
      <c r="J244" s="4" t="s">
        <v>800</v>
      </c>
      <c r="K244" s="4" t="s">
        <v>140</v>
      </c>
      <c r="L244" s="4" t="s">
        <v>409</v>
      </c>
      <c r="M244" s="4" t="s">
        <v>379</v>
      </c>
      <c r="N244" s="4" t="s">
        <v>349</v>
      </c>
      <c r="O244" s="4" t="s">
        <v>36</v>
      </c>
    </row>
    <row r="245" spans="1:15" x14ac:dyDescent="0.25">
      <c r="A245" s="2">
        <v>45084.631597222222</v>
      </c>
      <c r="B245" s="3">
        <v>45084</v>
      </c>
      <c r="C245" s="3" t="s">
        <v>24</v>
      </c>
      <c r="D245" s="3"/>
      <c r="E245" s="4" t="s">
        <v>49</v>
      </c>
      <c r="F245" s="4" t="s">
        <v>52</v>
      </c>
      <c r="G245" s="4" t="s">
        <v>50</v>
      </c>
      <c r="H245" s="4" t="s">
        <v>801</v>
      </c>
      <c r="I245" s="4">
        <v>9711700072</v>
      </c>
      <c r="J245" s="4" t="s">
        <v>802</v>
      </c>
      <c r="K245" s="4" t="s">
        <v>140</v>
      </c>
      <c r="L245" s="4" t="s">
        <v>409</v>
      </c>
      <c r="M245" s="4" t="s">
        <v>379</v>
      </c>
      <c r="N245" s="4" t="s">
        <v>349</v>
      </c>
      <c r="O245" s="4" t="s">
        <v>36</v>
      </c>
    </row>
    <row r="246" spans="1:15" x14ac:dyDescent="0.25">
      <c r="A246" s="2">
        <v>45084.633310185185</v>
      </c>
      <c r="B246" s="3">
        <v>45084</v>
      </c>
      <c r="C246" s="3" t="s">
        <v>24</v>
      </c>
      <c r="D246" s="3"/>
      <c r="E246" s="4" t="s">
        <v>49</v>
      </c>
      <c r="F246" s="4" t="s">
        <v>52</v>
      </c>
      <c r="G246" s="4" t="s">
        <v>50</v>
      </c>
      <c r="H246" s="4" t="s">
        <v>803</v>
      </c>
      <c r="I246" s="4">
        <v>9990008668</v>
      </c>
      <c r="J246" s="4" t="s">
        <v>804</v>
      </c>
      <c r="K246" s="4" t="s">
        <v>140</v>
      </c>
      <c r="L246" s="4" t="s">
        <v>409</v>
      </c>
      <c r="M246" s="4" t="s">
        <v>379</v>
      </c>
      <c r="N246" s="4" t="s">
        <v>349</v>
      </c>
      <c r="O246" s="4" t="s">
        <v>36</v>
      </c>
    </row>
    <row r="247" spans="1:15" x14ac:dyDescent="0.25">
      <c r="A247" s="2">
        <v>45084.634664351855</v>
      </c>
      <c r="B247" s="3">
        <v>45084</v>
      </c>
      <c r="C247" s="3" t="s">
        <v>24</v>
      </c>
      <c r="D247" s="3"/>
      <c r="E247" s="4" t="s">
        <v>49</v>
      </c>
      <c r="F247" s="4" t="s">
        <v>52</v>
      </c>
      <c r="G247" s="4" t="s">
        <v>50</v>
      </c>
      <c r="H247" s="4" t="s">
        <v>805</v>
      </c>
      <c r="I247" s="4">
        <v>9350902282</v>
      </c>
      <c r="J247" s="4" t="s">
        <v>806</v>
      </c>
      <c r="K247" s="4" t="s">
        <v>140</v>
      </c>
      <c r="L247" s="4" t="s">
        <v>409</v>
      </c>
      <c r="M247" s="4" t="s">
        <v>379</v>
      </c>
      <c r="N247" s="4" t="s">
        <v>349</v>
      </c>
      <c r="O247" s="4" t="s">
        <v>36</v>
      </c>
    </row>
    <row r="248" spans="1:15" x14ac:dyDescent="0.25">
      <c r="A248" s="2">
        <v>45084.636006944442</v>
      </c>
      <c r="B248" s="3">
        <v>45084</v>
      </c>
      <c r="C248" s="3" t="s">
        <v>24</v>
      </c>
      <c r="D248" s="3"/>
      <c r="E248" s="4" t="s">
        <v>49</v>
      </c>
      <c r="F248" s="4" t="s">
        <v>52</v>
      </c>
      <c r="G248" s="4" t="s">
        <v>50</v>
      </c>
      <c r="H248" s="4" t="s">
        <v>807</v>
      </c>
      <c r="I248" s="4">
        <v>9999558288</v>
      </c>
      <c r="J248" s="4" t="s">
        <v>808</v>
      </c>
      <c r="K248" s="4" t="s">
        <v>140</v>
      </c>
      <c r="L248" s="4" t="s">
        <v>409</v>
      </c>
      <c r="M248" s="4" t="s">
        <v>379</v>
      </c>
      <c r="N248" s="4" t="s">
        <v>349</v>
      </c>
      <c r="O248" s="4" t="s">
        <v>36</v>
      </c>
    </row>
    <row r="249" spans="1:15" x14ac:dyDescent="0.25">
      <c r="A249" s="2">
        <v>45084.642800925925</v>
      </c>
      <c r="B249" s="3">
        <v>45084</v>
      </c>
      <c r="C249" s="3" t="s">
        <v>24</v>
      </c>
      <c r="D249" s="3"/>
      <c r="E249" s="4" t="s">
        <v>350</v>
      </c>
      <c r="F249" s="4" t="s">
        <v>351</v>
      </c>
      <c r="G249" s="4" t="s">
        <v>352</v>
      </c>
      <c r="H249" s="4" t="s">
        <v>809</v>
      </c>
      <c r="I249" s="4">
        <v>9598888088</v>
      </c>
      <c r="J249" s="4" t="s">
        <v>810</v>
      </c>
      <c r="K249" s="4" t="s">
        <v>252</v>
      </c>
      <c r="L249" s="4" t="s">
        <v>348</v>
      </c>
      <c r="M249" s="4" t="s">
        <v>84</v>
      </c>
      <c r="N249" s="4" t="s">
        <v>349</v>
      </c>
      <c r="O249" s="4" t="s">
        <v>36</v>
      </c>
    </row>
    <row r="250" spans="1:15" x14ac:dyDescent="0.25">
      <c r="A250" s="2">
        <v>45084.656712962962</v>
      </c>
      <c r="B250" s="3">
        <v>45084</v>
      </c>
      <c r="C250" s="3" t="s">
        <v>24</v>
      </c>
      <c r="D250" s="3"/>
      <c r="E250" s="4" t="s">
        <v>350</v>
      </c>
      <c r="F250" s="4" t="s">
        <v>351</v>
      </c>
      <c r="G250" s="4" t="s">
        <v>352</v>
      </c>
      <c r="H250" s="4" t="s">
        <v>627</v>
      </c>
      <c r="I250" s="4">
        <v>9795151500</v>
      </c>
      <c r="J250" s="4" t="s">
        <v>810</v>
      </c>
      <c r="K250" s="4" t="s">
        <v>252</v>
      </c>
      <c r="L250" s="4" t="s">
        <v>348</v>
      </c>
      <c r="M250" s="4" t="s">
        <v>647</v>
      </c>
      <c r="N250" s="4" t="s">
        <v>349</v>
      </c>
      <c r="O250" s="4" t="s">
        <v>358</v>
      </c>
    </row>
    <row r="251" spans="1:15" x14ac:dyDescent="0.25">
      <c r="A251" s="2">
        <v>45084.662604166668</v>
      </c>
      <c r="B251" s="3">
        <v>45084</v>
      </c>
      <c r="C251" s="3" t="s">
        <v>24</v>
      </c>
      <c r="D251" s="3"/>
      <c r="E251" s="4" t="s">
        <v>350</v>
      </c>
      <c r="F251" s="4" t="s">
        <v>351</v>
      </c>
      <c r="G251" s="4" t="s">
        <v>352</v>
      </c>
      <c r="H251" s="4" t="s">
        <v>811</v>
      </c>
      <c r="I251" s="4">
        <v>9935338183</v>
      </c>
      <c r="J251" s="4" t="s">
        <v>810</v>
      </c>
      <c r="K251" s="4" t="s">
        <v>252</v>
      </c>
      <c r="L251" s="4" t="s">
        <v>348</v>
      </c>
      <c r="M251" s="4" t="s">
        <v>591</v>
      </c>
      <c r="N251" s="4" t="s">
        <v>349</v>
      </c>
      <c r="O251" s="4" t="s">
        <v>358</v>
      </c>
    </row>
    <row r="252" spans="1:15" x14ac:dyDescent="0.25">
      <c r="A252" s="2">
        <v>45084.679976851854</v>
      </c>
      <c r="B252" s="3">
        <v>45084</v>
      </c>
      <c r="C252" s="3" t="s">
        <v>24</v>
      </c>
      <c r="D252" s="3"/>
      <c r="E252" s="4" t="s">
        <v>350</v>
      </c>
      <c r="F252" s="4" t="s">
        <v>351</v>
      </c>
      <c r="G252" s="4" t="s">
        <v>352</v>
      </c>
      <c r="H252" s="4" t="s">
        <v>812</v>
      </c>
      <c r="I252" s="4">
        <v>9889818394</v>
      </c>
      <c r="J252" s="4" t="s">
        <v>810</v>
      </c>
      <c r="K252" s="4" t="s">
        <v>252</v>
      </c>
      <c r="L252" s="4" t="s">
        <v>348</v>
      </c>
      <c r="M252" s="4" t="s">
        <v>84</v>
      </c>
      <c r="N252" s="4" t="s">
        <v>349</v>
      </c>
      <c r="O252" s="4" t="s">
        <v>358</v>
      </c>
    </row>
    <row r="253" spans="1:15" x14ac:dyDescent="0.25">
      <c r="A253" s="2">
        <v>45084.698472222219</v>
      </c>
      <c r="B253" s="3">
        <v>45084</v>
      </c>
      <c r="C253" s="3" t="s">
        <v>24</v>
      </c>
      <c r="D253" s="3"/>
      <c r="E253" s="4" t="s">
        <v>350</v>
      </c>
      <c r="F253" s="4" t="s">
        <v>351</v>
      </c>
      <c r="G253" s="4" t="s">
        <v>352</v>
      </c>
      <c r="H253" s="4" t="s">
        <v>813</v>
      </c>
      <c r="I253" s="4">
        <v>9838648932</v>
      </c>
      <c r="J253" s="4" t="s">
        <v>814</v>
      </c>
      <c r="K253" s="4" t="s">
        <v>252</v>
      </c>
      <c r="L253" s="4" t="s">
        <v>348</v>
      </c>
      <c r="M253" s="4" t="s">
        <v>647</v>
      </c>
      <c r="N253" s="4" t="s">
        <v>349</v>
      </c>
      <c r="O253" s="4" t="s">
        <v>36</v>
      </c>
    </row>
    <row r="254" spans="1:15" x14ac:dyDescent="0.25">
      <c r="A254" s="2">
        <v>45084.708599537036</v>
      </c>
      <c r="B254" s="3">
        <v>45084</v>
      </c>
      <c r="C254" s="3" t="s">
        <v>24</v>
      </c>
      <c r="D254" s="3"/>
      <c r="E254" s="4" t="s">
        <v>350</v>
      </c>
      <c r="F254" s="4" t="s">
        <v>351</v>
      </c>
      <c r="G254" s="4" t="s">
        <v>352</v>
      </c>
      <c r="H254" s="4" t="s">
        <v>815</v>
      </c>
      <c r="I254" s="4">
        <v>8090653112</v>
      </c>
      <c r="J254" s="4" t="s">
        <v>816</v>
      </c>
      <c r="K254" s="4" t="s">
        <v>252</v>
      </c>
      <c r="L254" s="4" t="s">
        <v>348</v>
      </c>
      <c r="M254" s="4" t="s">
        <v>647</v>
      </c>
      <c r="N254" s="4" t="s">
        <v>349</v>
      </c>
      <c r="O254" s="4" t="s">
        <v>358</v>
      </c>
    </row>
    <row r="255" spans="1:15" x14ac:dyDescent="0.25">
      <c r="A255" s="2">
        <v>45084.760625000003</v>
      </c>
      <c r="B255" s="3">
        <v>45084</v>
      </c>
      <c r="C255" s="3" t="s">
        <v>24</v>
      </c>
      <c r="D255" s="3"/>
      <c r="E255" s="4" t="s">
        <v>350</v>
      </c>
      <c r="F255" s="4" t="s">
        <v>351</v>
      </c>
      <c r="G255" s="4" t="s">
        <v>352</v>
      </c>
      <c r="H255" s="4" t="s">
        <v>817</v>
      </c>
      <c r="I255" s="4" t="s">
        <v>818</v>
      </c>
      <c r="J255" s="4" t="s">
        <v>810</v>
      </c>
      <c r="K255" s="4" t="s">
        <v>252</v>
      </c>
      <c r="L255" s="4" t="s">
        <v>348</v>
      </c>
      <c r="M255" s="4" t="s">
        <v>647</v>
      </c>
      <c r="N255" s="4" t="s">
        <v>349</v>
      </c>
      <c r="O255" s="4" t="s">
        <v>358</v>
      </c>
    </row>
    <row r="256" spans="1:15" x14ac:dyDescent="0.25">
      <c r="A256" s="2">
        <v>45084.882407407407</v>
      </c>
      <c r="B256" s="3">
        <v>45084</v>
      </c>
      <c r="C256" s="3" t="s">
        <v>24</v>
      </c>
      <c r="D256" s="3"/>
      <c r="E256" s="4" t="s">
        <v>111</v>
      </c>
      <c r="F256" s="4" t="s">
        <v>819</v>
      </c>
      <c r="G256" s="4" t="s">
        <v>1846</v>
      </c>
      <c r="H256" s="4" t="s">
        <v>820</v>
      </c>
      <c r="I256" s="4">
        <v>9205133965</v>
      </c>
      <c r="J256" s="4" t="s">
        <v>655</v>
      </c>
      <c r="K256" s="4" t="s">
        <v>129</v>
      </c>
      <c r="L256" s="4" t="s">
        <v>348</v>
      </c>
      <c r="M256" s="4" t="s">
        <v>379</v>
      </c>
      <c r="N256" s="4" t="s">
        <v>349</v>
      </c>
      <c r="O256" s="4" t="s">
        <v>36</v>
      </c>
    </row>
    <row r="257" spans="1:15" x14ac:dyDescent="0.25">
      <c r="A257" s="2">
        <v>45084.883125</v>
      </c>
      <c r="B257" s="3">
        <v>45084</v>
      </c>
      <c r="C257" s="3" t="s">
        <v>24</v>
      </c>
      <c r="D257" s="3"/>
      <c r="E257" s="4" t="s">
        <v>111</v>
      </c>
      <c r="F257" s="4" t="s">
        <v>819</v>
      </c>
      <c r="G257" s="4" t="s">
        <v>1846</v>
      </c>
      <c r="H257" s="4" t="s">
        <v>821</v>
      </c>
      <c r="I257" s="4">
        <v>8505803872</v>
      </c>
      <c r="J257" s="4" t="s">
        <v>655</v>
      </c>
      <c r="K257" s="4" t="s">
        <v>129</v>
      </c>
      <c r="L257" s="4" t="s">
        <v>348</v>
      </c>
      <c r="M257" s="4" t="s">
        <v>379</v>
      </c>
      <c r="N257" s="4" t="s">
        <v>349</v>
      </c>
      <c r="O257" s="4" t="s">
        <v>36</v>
      </c>
    </row>
    <row r="258" spans="1:15" x14ac:dyDescent="0.25">
      <c r="A258" s="2">
        <v>45084.883773148147</v>
      </c>
      <c r="B258" s="3">
        <v>45084</v>
      </c>
      <c r="C258" s="3" t="s">
        <v>24</v>
      </c>
      <c r="D258" s="3"/>
      <c r="E258" s="4" t="s">
        <v>111</v>
      </c>
      <c r="F258" s="4" t="s">
        <v>819</v>
      </c>
      <c r="G258" s="4" t="s">
        <v>1846</v>
      </c>
      <c r="H258" s="4" t="s">
        <v>822</v>
      </c>
      <c r="I258" s="4" t="s">
        <v>823</v>
      </c>
      <c r="J258" s="4" t="s">
        <v>655</v>
      </c>
      <c r="K258" s="4" t="s">
        <v>129</v>
      </c>
      <c r="L258" s="4" t="s">
        <v>348</v>
      </c>
      <c r="M258" s="4" t="s">
        <v>27</v>
      </c>
      <c r="N258" s="4" t="s">
        <v>475</v>
      </c>
      <c r="O258" s="4" t="s">
        <v>29</v>
      </c>
    </row>
    <row r="259" spans="1:15" x14ac:dyDescent="0.25">
      <c r="A259" s="2">
        <v>45084.885150462964</v>
      </c>
      <c r="B259" s="3">
        <v>45084</v>
      </c>
      <c r="C259" s="3" t="s">
        <v>24</v>
      </c>
      <c r="D259" s="3"/>
      <c r="E259" s="4" t="s">
        <v>111</v>
      </c>
      <c r="F259" s="4" t="s">
        <v>819</v>
      </c>
      <c r="G259" s="4" t="s">
        <v>1846</v>
      </c>
      <c r="H259" s="4" t="s">
        <v>824</v>
      </c>
      <c r="I259" s="4">
        <v>8026211628</v>
      </c>
      <c r="J259" s="4" t="s">
        <v>825</v>
      </c>
      <c r="K259" s="4" t="s">
        <v>129</v>
      </c>
      <c r="L259" s="4" t="s">
        <v>396</v>
      </c>
      <c r="M259" s="4" t="s">
        <v>27</v>
      </c>
      <c r="N259" s="4" t="s">
        <v>349</v>
      </c>
      <c r="O259" s="4" t="s">
        <v>36</v>
      </c>
    </row>
    <row r="260" spans="1:15" x14ac:dyDescent="0.25">
      <c r="A260" s="2">
        <v>45084.885740740741</v>
      </c>
      <c r="B260" s="3">
        <v>45084</v>
      </c>
      <c r="C260" s="3" t="s">
        <v>24</v>
      </c>
      <c r="D260" s="3"/>
      <c r="E260" s="4" t="s">
        <v>111</v>
      </c>
      <c r="F260" s="4" t="s">
        <v>819</v>
      </c>
      <c r="G260" s="4" t="s">
        <v>1846</v>
      </c>
      <c r="H260" s="4" t="s">
        <v>826</v>
      </c>
      <c r="I260" s="4">
        <v>9818119611</v>
      </c>
      <c r="J260" s="4" t="s">
        <v>827</v>
      </c>
      <c r="K260" s="4" t="s">
        <v>129</v>
      </c>
      <c r="L260" s="4" t="s">
        <v>355</v>
      </c>
      <c r="M260" s="4" t="s">
        <v>27</v>
      </c>
      <c r="N260" s="4" t="s">
        <v>380</v>
      </c>
      <c r="O260" s="4" t="s">
        <v>36</v>
      </c>
    </row>
    <row r="261" spans="1:15" x14ac:dyDescent="0.25">
      <c r="A261" s="2">
        <v>45084.934733796297</v>
      </c>
      <c r="B261" s="3">
        <v>45084</v>
      </c>
      <c r="C261" s="3" t="s">
        <v>24</v>
      </c>
      <c r="D261" s="3"/>
      <c r="E261" s="4" t="s">
        <v>77</v>
      </c>
      <c r="F261" s="4" t="s">
        <v>381</v>
      </c>
      <c r="G261" s="4" t="s">
        <v>310</v>
      </c>
      <c r="H261" s="4" t="s">
        <v>828</v>
      </c>
      <c r="I261" s="4">
        <v>9910686961</v>
      </c>
      <c r="J261" s="4" t="s">
        <v>829</v>
      </c>
      <c r="K261" s="4" t="s">
        <v>129</v>
      </c>
      <c r="L261" s="4" t="s">
        <v>348</v>
      </c>
      <c r="M261" s="4" t="s">
        <v>379</v>
      </c>
      <c r="N261" s="4" t="s">
        <v>349</v>
      </c>
      <c r="O261" s="4" t="s">
        <v>29</v>
      </c>
    </row>
    <row r="262" spans="1:15" x14ac:dyDescent="0.25">
      <c r="A262" s="2">
        <v>45084.935914351852</v>
      </c>
      <c r="B262" s="3">
        <v>45084</v>
      </c>
      <c r="C262" s="3" t="s">
        <v>24</v>
      </c>
      <c r="D262" s="3"/>
      <c r="E262" s="4" t="s">
        <v>77</v>
      </c>
      <c r="F262" s="4" t="s">
        <v>381</v>
      </c>
      <c r="G262" s="4" t="s">
        <v>310</v>
      </c>
      <c r="H262" s="4" t="s">
        <v>830</v>
      </c>
      <c r="I262" s="4">
        <v>9810319797</v>
      </c>
      <c r="J262" s="4" t="s">
        <v>831</v>
      </c>
      <c r="K262" s="4" t="s">
        <v>129</v>
      </c>
      <c r="L262" s="4" t="s">
        <v>348</v>
      </c>
      <c r="M262" s="4" t="s">
        <v>414</v>
      </c>
      <c r="N262" s="4" t="s">
        <v>349</v>
      </c>
      <c r="O262" s="4" t="s">
        <v>36</v>
      </c>
    </row>
    <row r="263" spans="1:15" x14ac:dyDescent="0.25">
      <c r="A263" s="2">
        <v>45084.937094907407</v>
      </c>
      <c r="B263" s="3">
        <v>45084</v>
      </c>
      <c r="C263" s="3" t="s">
        <v>24</v>
      </c>
      <c r="D263" s="3"/>
      <c r="E263" s="4" t="s">
        <v>77</v>
      </c>
      <c r="F263" s="4" t="s">
        <v>381</v>
      </c>
      <c r="G263" s="4" t="s">
        <v>310</v>
      </c>
      <c r="H263" s="4" t="s">
        <v>832</v>
      </c>
      <c r="I263" s="4">
        <v>9871711171</v>
      </c>
      <c r="J263" s="4" t="s">
        <v>829</v>
      </c>
      <c r="K263" s="4" t="s">
        <v>129</v>
      </c>
      <c r="L263" s="4" t="s">
        <v>396</v>
      </c>
      <c r="M263" s="4" t="s">
        <v>27</v>
      </c>
      <c r="N263" s="4" t="s">
        <v>349</v>
      </c>
      <c r="O263" s="4" t="s">
        <v>36</v>
      </c>
    </row>
    <row r="264" spans="1:15" x14ac:dyDescent="0.25">
      <c r="A264" s="2">
        <v>45084.939652777779</v>
      </c>
      <c r="B264" s="3">
        <v>45084</v>
      </c>
      <c r="C264" s="3" t="s">
        <v>24</v>
      </c>
      <c r="D264" s="3"/>
      <c r="E264" s="4" t="s">
        <v>77</v>
      </c>
      <c r="F264" s="4" t="s">
        <v>381</v>
      </c>
      <c r="G264" s="4" t="s">
        <v>310</v>
      </c>
      <c r="H264" s="4" t="s">
        <v>833</v>
      </c>
      <c r="I264" s="4">
        <v>8447184535</v>
      </c>
      <c r="J264" s="4" t="s">
        <v>834</v>
      </c>
      <c r="K264" s="4" t="s">
        <v>129</v>
      </c>
      <c r="L264" s="4" t="s">
        <v>409</v>
      </c>
      <c r="M264" s="4" t="s">
        <v>410</v>
      </c>
      <c r="N264" s="4" t="s">
        <v>349</v>
      </c>
      <c r="O264" s="4" t="s">
        <v>36</v>
      </c>
    </row>
    <row r="265" spans="1:15" x14ac:dyDescent="0.25">
      <c r="A265" s="2">
        <v>45084.941030092596</v>
      </c>
      <c r="B265" s="3">
        <v>45084</v>
      </c>
      <c r="C265" s="3" t="s">
        <v>24</v>
      </c>
      <c r="D265" s="3"/>
      <c r="E265" s="4" t="s">
        <v>77</v>
      </c>
      <c r="F265" s="4" t="s">
        <v>381</v>
      </c>
      <c r="G265" s="4" t="s">
        <v>310</v>
      </c>
      <c r="H265" s="4" t="s">
        <v>835</v>
      </c>
      <c r="I265" s="4">
        <v>9811233933</v>
      </c>
      <c r="J265" s="4" t="s">
        <v>829</v>
      </c>
      <c r="K265" s="4" t="s">
        <v>129</v>
      </c>
      <c r="L265" s="4" t="s">
        <v>348</v>
      </c>
      <c r="M265" s="4" t="s">
        <v>168</v>
      </c>
      <c r="N265" s="4" t="s">
        <v>422</v>
      </c>
      <c r="O265" s="4" t="s">
        <v>36</v>
      </c>
    </row>
    <row r="266" spans="1:15" x14ac:dyDescent="0.25">
      <c r="A266" s="2">
        <v>45085.590486111112</v>
      </c>
      <c r="B266" s="3">
        <v>45085</v>
      </c>
      <c r="C266" s="3" t="s">
        <v>24</v>
      </c>
      <c r="D266" s="3"/>
      <c r="E266" s="4" t="s">
        <v>350</v>
      </c>
      <c r="F266" s="4" t="s">
        <v>351</v>
      </c>
      <c r="G266" s="4" t="s">
        <v>352</v>
      </c>
      <c r="H266" s="4" t="s">
        <v>836</v>
      </c>
      <c r="I266" s="4" t="s">
        <v>837</v>
      </c>
      <c r="J266" s="4" t="s">
        <v>838</v>
      </c>
      <c r="K266" s="4" t="s">
        <v>252</v>
      </c>
      <c r="L266" s="4" t="s">
        <v>348</v>
      </c>
      <c r="M266" s="4" t="s">
        <v>647</v>
      </c>
      <c r="N266" s="4" t="s">
        <v>349</v>
      </c>
      <c r="O266" s="4" t="s">
        <v>358</v>
      </c>
    </row>
    <row r="267" spans="1:15" x14ac:dyDescent="0.25">
      <c r="A267" s="2">
        <v>45085.616828703707</v>
      </c>
      <c r="B267" s="3">
        <v>45085</v>
      </c>
      <c r="C267" s="3" t="s">
        <v>24</v>
      </c>
      <c r="D267" s="3"/>
      <c r="E267" s="4" t="s">
        <v>350</v>
      </c>
      <c r="F267" s="4" t="s">
        <v>351</v>
      </c>
      <c r="G267" s="4" t="s">
        <v>352</v>
      </c>
      <c r="H267" s="4" t="s">
        <v>839</v>
      </c>
      <c r="I267" s="4" t="s">
        <v>840</v>
      </c>
      <c r="J267" s="4" t="s">
        <v>841</v>
      </c>
      <c r="K267" s="4" t="s">
        <v>252</v>
      </c>
      <c r="L267" s="4" t="s">
        <v>348</v>
      </c>
      <c r="M267" s="4" t="s">
        <v>647</v>
      </c>
      <c r="N267" s="4" t="s">
        <v>349</v>
      </c>
      <c r="O267" s="4" t="s">
        <v>36</v>
      </c>
    </row>
    <row r="268" spans="1:15" x14ac:dyDescent="0.25">
      <c r="A268" s="2">
        <v>45085.633657407408</v>
      </c>
      <c r="B268" s="3">
        <v>45085</v>
      </c>
      <c r="C268" s="3" t="s">
        <v>24</v>
      </c>
      <c r="D268" s="3"/>
      <c r="E268" s="4" t="s">
        <v>350</v>
      </c>
      <c r="F268" s="4" t="s">
        <v>351</v>
      </c>
      <c r="G268" s="4" t="s">
        <v>352</v>
      </c>
      <c r="H268" s="4" t="s">
        <v>842</v>
      </c>
      <c r="I268" s="4" t="s">
        <v>843</v>
      </c>
      <c r="J268" s="4" t="s">
        <v>844</v>
      </c>
      <c r="K268" s="4" t="s">
        <v>252</v>
      </c>
      <c r="L268" s="4" t="s">
        <v>348</v>
      </c>
      <c r="M268" s="4" t="s">
        <v>647</v>
      </c>
      <c r="N268" s="4" t="s">
        <v>349</v>
      </c>
      <c r="O268" s="4" t="s">
        <v>36</v>
      </c>
    </row>
    <row r="269" spans="1:15" x14ac:dyDescent="0.25">
      <c r="A269" s="2">
        <v>45085.689016203702</v>
      </c>
      <c r="B269" s="3">
        <v>45085</v>
      </c>
      <c r="C269" s="3" t="s">
        <v>24</v>
      </c>
      <c r="D269" s="3"/>
      <c r="E269" s="4" t="s">
        <v>350</v>
      </c>
      <c r="F269" s="4" t="s">
        <v>351</v>
      </c>
      <c r="G269" s="4" t="s">
        <v>352</v>
      </c>
      <c r="H269" s="4" t="s">
        <v>845</v>
      </c>
      <c r="I269" s="4" t="s">
        <v>846</v>
      </c>
      <c r="J269" s="4" t="s">
        <v>847</v>
      </c>
      <c r="K269" s="4" t="s">
        <v>252</v>
      </c>
      <c r="L269" s="4" t="s">
        <v>348</v>
      </c>
      <c r="M269" s="4" t="s">
        <v>27</v>
      </c>
      <c r="N269" s="4" t="s">
        <v>349</v>
      </c>
      <c r="O269" s="4" t="s">
        <v>36</v>
      </c>
    </row>
    <row r="270" spans="1:15" x14ac:dyDescent="0.25">
      <c r="A270" s="2">
        <v>45085.717719907407</v>
      </c>
      <c r="B270" s="3">
        <v>45085</v>
      </c>
      <c r="C270" s="3" t="s">
        <v>24</v>
      </c>
      <c r="D270" s="3"/>
      <c r="E270" s="4" t="s">
        <v>350</v>
      </c>
      <c r="F270" s="4" t="s">
        <v>351</v>
      </c>
      <c r="G270" s="4" t="s">
        <v>352</v>
      </c>
      <c r="H270" s="4" t="s">
        <v>848</v>
      </c>
      <c r="I270" s="4" t="s">
        <v>849</v>
      </c>
      <c r="J270" s="4" t="s">
        <v>850</v>
      </c>
      <c r="K270" s="4" t="s">
        <v>252</v>
      </c>
      <c r="L270" s="4" t="s">
        <v>348</v>
      </c>
      <c r="M270" s="4" t="s">
        <v>27</v>
      </c>
      <c r="N270" s="4" t="s">
        <v>349</v>
      </c>
      <c r="O270" s="4" t="s">
        <v>36</v>
      </c>
    </row>
    <row r="271" spans="1:15" x14ac:dyDescent="0.25">
      <c r="A271" s="2">
        <v>45085.734259259261</v>
      </c>
      <c r="B271" s="3">
        <v>45085</v>
      </c>
      <c r="C271" s="3" t="s">
        <v>24</v>
      </c>
      <c r="D271" s="3"/>
      <c r="E271" s="4" t="s">
        <v>350</v>
      </c>
      <c r="F271" s="4" t="s">
        <v>351</v>
      </c>
      <c r="G271" s="4" t="s">
        <v>352</v>
      </c>
      <c r="H271" s="4" t="s">
        <v>851</v>
      </c>
      <c r="I271" s="4" t="s">
        <v>852</v>
      </c>
      <c r="J271" s="4" t="s">
        <v>853</v>
      </c>
      <c r="K271" s="4" t="s">
        <v>252</v>
      </c>
      <c r="L271" s="4" t="s">
        <v>348</v>
      </c>
      <c r="M271" s="4" t="s">
        <v>27</v>
      </c>
      <c r="N271" s="4" t="s">
        <v>349</v>
      </c>
      <c r="O271" s="4" t="s">
        <v>36</v>
      </c>
    </row>
    <row r="272" spans="1:15" x14ac:dyDescent="0.25">
      <c r="A272" s="2">
        <v>45085.764803240738</v>
      </c>
      <c r="B272" s="3">
        <v>45085</v>
      </c>
      <c r="C272" s="3" t="s">
        <v>24</v>
      </c>
      <c r="D272" s="3"/>
      <c r="E272" s="4" t="s">
        <v>350</v>
      </c>
      <c r="F272" s="4" t="s">
        <v>351</v>
      </c>
      <c r="G272" s="4" t="s">
        <v>352</v>
      </c>
      <c r="H272" s="4" t="s">
        <v>854</v>
      </c>
      <c r="I272" s="4" t="s">
        <v>855</v>
      </c>
      <c r="J272" s="4" t="s">
        <v>856</v>
      </c>
      <c r="K272" s="4" t="s">
        <v>252</v>
      </c>
      <c r="L272" s="4" t="s">
        <v>348</v>
      </c>
      <c r="M272" s="4" t="s">
        <v>27</v>
      </c>
      <c r="N272" s="4" t="s">
        <v>349</v>
      </c>
      <c r="O272" s="4" t="s">
        <v>358</v>
      </c>
    </row>
    <row r="273" spans="1:15" x14ac:dyDescent="0.25">
      <c r="A273" s="2">
        <v>45085.766550925924</v>
      </c>
      <c r="B273" s="3">
        <v>45085</v>
      </c>
      <c r="C273" s="3" t="s">
        <v>24</v>
      </c>
      <c r="D273" s="3"/>
      <c r="E273" s="4" t="s">
        <v>111</v>
      </c>
      <c r="F273" s="4" t="s">
        <v>819</v>
      </c>
      <c r="G273" s="4" t="s">
        <v>1846</v>
      </c>
      <c r="H273" s="4" t="s">
        <v>857</v>
      </c>
      <c r="I273" s="4">
        <v>7678143636</v>
      </c>
      <c r="J273" s="4" t="s">
        <v>858</v>
      </c>
      <c r="K273" s="4" t="s">
        <v>129</v>
      </c>
      <c r="L273" s="4" t="s">
        <v>409</v>
      </c>
      <c r="M273" s="4" t="s">
        <v>391</v>
      </c>
      <c r="N273" s="4" t="s">
        <v>475</v>
      </c>
      <c r="O273" s="4" t="s">
        <v>36</v>
      </c>
    </row>
    <row r="274" spans="1:15" x14ac:dyDescent="0.25">
      <c r="A274" s="2">
        <v>45085.76734953704</v>
      </c>
      <c r="B274" s="3">
        <v>45085</v>
      </c>
      <c r="C274" s="3" t="s">
        <v>24</v>
      </c>
      <c r="D274" s="3"/>
      <c r="E274" s="4" t="s">
        <v>111</v>
      </c>
      <c r="F274" s="4" t="s">
        <v>819</v>
      </c>
      <c r="G274" s="4" t="s">
        <v>1846</v>
      </c>
      <c r="H274" s="4" t="s">
        <v>859</v>
      </c>
      <c r="I274" s="4">
        <v>9350285421</v>
      </c>
      <c r="J274" s="4" t="s">
        <v>860</v>
      </c>
      <c r="K274" s="4" t="s">
        <v>129</v>
      </c>
      <c r="L274" s="4" t="s">
        <v>348</v>
      </c>
      <c r="M274" s="4" t="s">
        <v>425</v>
      </c>
      <c r="N274" s="4" t="s">
        <v>475</v>
      </c>
      <c r="O274" s="4" t="s">
        <v>36</v>
      </c>
    </row>
    <row r="275" spans="1:15" x14ac:dyDescent="0.25">
      <c r="A275" s="2">
        <v>45085.772615740738</v>
      </c>
      <c r="B275" s="3">
        <v>45085</v>
      </c>
      <c r="C275" s="3" t="s">
        <v>24</v>
      </c>
      <c r="D275" s="3"/>
      <c r="E275" s="4" t="s">
        <v>350</v>
      </c>
      <c r="F275" s="4" t="s">
        <v>351</v>
      </c>
      <c r="G275" s="4" t="s">
        <v>352</v>
      </c>
      <c r="H275" s="4" t="s">
        <v>861</v>
      </c>
      <c r="I275" s="4" t="s">
        <v>862</v>
      </c>
      <c r="J275" s="4" t="s">
        <v>863</v>
      </c>
      <c r="K275" s="4" t="s">
        <v>252</v>
      </c>
      <c r="L275" s="4" t="s">
        <v>348</v>
      </c>
      <c r="M275" s="4" t="s">
        <v>27</v>
      </c>
      <c r="N275" s="4" t="s">
        <v>349</v>
      </c>
      <c r="O275" s="4" t="s">
        <v>36</v>
      </c>
    </row>
    <row r="276" spans="1:15" x14ac:dyDescent="0.25">
      <c r="A276" s="2">
        <v>45085.776203703703</v>
      </c>
      <c r="B276" s="3">
        <v>45085</v>
      </c>
      <c r="C276" s="3" t="s">
        <v>24</v>
      </c>
      <c r="D276" s="3"/>
      <c r="E276" s="4" t="s">
        <v>111</v>
      </c>
      <c r="F276" s="4" t="s">
        <v>819</v>
      </c>
      <c r="G276" s="4" t="s">
        <v>1846</v>
      </c>
      <c r="H276" s="4" t="s">
        <v>864</v>
      </c>
      <c r="I276" s="4">
        <v>9718585839</v>
      </c>
      <c r="J276" s="4" t="s">
        <v>865</v>
      </c>
      <c r="K276" s="4" t="s">
        <v>129</v>
      </c>
      <c r="L276" s="4" t="s">
        <v>348</v>
      </c>
      <c r="M276" s="4" t="s">
        <v>384</v>
      </c>
      <c r="N276" s="4" t="s">
        <v>475</v>
      </c>
      <c r="O276" s="4" t="s">
        <v>36</v>
      </c>
    </row>
    <row r="277" spans="1:15" x14ac:dyDescent="0.25">
      <c r="A277" s="2">
        <v>45085.776736111111</v>
      </c>
      <c r="B277" s="3">
        <v>45085</v>
      </c>
      <c r="C277" s="3" t="s">
        <v>24</v>
      </c>
      <c r="D277" s="3"/>
      <c r="E277" s="4" t="s">
        <v>111</v>
      </c>
      <c r="F277" s="4" t="s">
        <v>819</v>
      </c>
      <c r="G277" s="4" t="s">
        <v>1846</v>
      </c>
      <c r="H277" s="4" t="s">
        <v>866</v>
      </c>
      <c r="I277" s="4">
        <v>9990814786</v>
      </c>
      <c r="J277" s="4" t="s">
        <v>867</v>
      </c>
      <c r="K277" s="4" t="s">
        <v>129</v>
      </c>
      <c r="L277" s="4" t="s">
        <v>396</v>
      </c>
      <c r="M277" s="4" t="s">
        <v>168</v>
      </c>
      <c r="N277" s="4" t="s">
        <v>380</v>
      </c>
      <c r="O277" s="4" t="s">
        <v>36</v>
      </c>
    </row>
    <row r="278" spans="1:15" x14ac:dyDescent="0.25">
      <c r="A278" s="2">
        <v>45085.777268518519</v>
      </c>
      <c r="B278" s="3">
        <v>45085</v>
      </c>
      <c r="C278" s="3" t="s">
        <v>24</v>
      </c>
      <c r="D278" s="3"/>
      <c r="E278" s="4" t="s">
        <v>111</v>
      </c>
      <c r="F278" s="4" t="s">
        <v>819</v>
      </c>
      <c r="G278" s="4" t="s">
        <v>1846</v>
      </c>
      <c r="H278" s="4" t="s">
        <v>868</v>
      </c>
      <c r="I278" s="4">
        <v>9136611242</v>
      </c>
      <c r="J278" s="4" t="s">
        <v>869</v>
      </c>
      <c r="K278" s="4" t="s">
        <v>129</v>
      </c>
      <c r="L278" s="4" t="s">
        <v>409</v>
      </c>
      <c r="M278" s="4" t="s">
        <v>27</v>
      </c>
      <c r="N278" s="4" t="s">
        <v>380</v>
      </c>
      <c r="O278" s="4" t="s">
        <v>36</v>
      </c>
    </row>
    <row r="279" spans="1:15" x14ac:dyDescent="0.25">
      <c r="A279" s="2">
        <v>45085.777881944443</v>
      </c>
      <c r="B279" s="3">
        <v>45085</v>
      </c>
      <c r="C279" s="3" t="s">
        <v>24</v>
      </c>
      <c r="D279" s="3"/>
      <c r="E279" s="4" t="s">
        <v>111</v>
      </c>
      <c r="F279" s="4" t="s">
        <v>819</v>
      </c>
      <c r="G279" s="4" t="s">
        <v>1846</v>
      </c>
      <c r="H279" s="4" t="s">
        <v>870</v>
      </c>
      <c r="I279" s="4">
        <v>9990517564</v>
      </c>
      <c r="J279" s="4" t="s">
        <v>871</v>
      </c>
      <c r="K279" s="4" t="s">
        <v>129</v>
      </c>
      <c r="L279" s="4" t="s">
        <v>348</v>
      </c>
      <c r="M279" s="4" t="s">
        <v>388</v>
      </c>
      <c r="N279" s="4" t="s">
        <v>380</v>
      </c>
      <c r="O279" s="4" t="s">
        <v>36</v>
      </c>
    </row>
    <row r="280" spans="1:15" x14ac:dyDescent="0.25">
      <c r="A280" s="2">
        <v>45085.778391203705</v>
      </c>
      <c r="B280" s="3">
        <v>45085</v>
      </c>
      <c r="C280" s="3" t="s">
        <v>24</v>
      </c>
      <c r="D280" s="3"/>
      <c r="E280" s="4" t="s">
        <v>111</v>
      </c>
      <c r="F280" s="4" t="s">
        <v>819</v>
      </c>
      <c r="G280" s="4" t="s">
        <v>1846</v>
      </c>
      <c r="H280" s="4" t="s">
        <v>872</v>
      </c>
      <c r="I280" s="4">
        <v>8512596102</v>
      </c>
      <c r="J280" s="4" t="s">
        <v>873</v>
      </c>
      <c r="K280" s="4" t="s">
        <v>129</v>
      </c>
      <c r="L280" s="4" t="s">
        <v>396</v>
      </c>
      <c r="M280" s="4" t="s">
        <v>168</v>
      </c>
      <c r="N280" s="4" t="s">
        <v>411</v>
      </c>
      <c r="O280" s="4" t="s">
        <v>29</v>
      </c>
    </row>
    <row r="281" spans="1:15" x14ac:dyDescent="0.25">
      <c r="A281" s="2">
        <v>45085.787719907406</v>
      </c>
      <c r="B281" s="3">
        <v>45085</v>
      </c>
      <c r="C281" s="3" t="s">
        <v>24</v>
      </c>
      <c r="D281" s="3"/>
      <c r="E281" s="4" t="s">
        <v>350</v>
      </c>
      <c r="F281" s="4" t="s">
        <v>351</v>
      </c>
      <c r="G281" s="4" t="s">
        <v>352</v>
      </c>
      <c r="H281" s="4" t="s">
        <v>874</v>
      </c>
      <c r="I281" s="4" t="s">
        <v>875</v>
      </c>
      <c r="J281" s="4" t="s">
        <v>876</v>
      </c>
      <c r="K281" s="4" t="s">
        <v>252</v>
      </c>
      <c r="L281" s="4" t="s">
        <v>348</v>
      </c>
      <c r="M281" s="4" t="s">
        <v>27</v>
      </c>
      <c r="N281" s="4" t="s">
        <v>349</v>
      </c>
      <c r="O281" s="4" t="s">
        <v>36</v>
      </c>
    </row>
    <row r="282" spans="1:15" x14ac:dyDescent="0.25">
      <c r="A282" s="2">
        <v>45085.792592592596</v>
      </c>
      <c r="B282" s="3">
        <v>45085</v>
      </c>
      <c r="C282" s="3" t="s">
        <v>24</v>
      </c>
      <c r="D282" s="3"/>
      <c r="E282" s="4" t="s">
        <v>350</v>
      </c>
      <c r="F282" s="4" t="s">
        <v>351</v>
      </c>
      <c r="G282" s="4" t="s">
        <v>352</v>
      </c>
      <c r="H282" s="4" t="s">
        <v>877</v>
      </c>
      <c r="I282" s="4" t="s">
        <v>878</v>
      </c>
      <c r="J282" s="4" t="s">
        <v>879</v>
      </c>
      <c r="K282" s="4" t="s">
        <v>252</v>
      </c>
      <c r="L282" s="4" t="s">
        <v>348</v>
      </c>
      <c r="M282" s="4" t="s">
        <v>27</v>
      </c>
      <c r="N282" s="4" t="s">
        <v>349</v>
      </c>
      <c r="O282" s="4" t="s">
        <v>36</v>
      </c>
    </row>
    <row r="283" spans="1:15" x14ac:dyDescent="0.25">
      <c r="A283" s="2">
        <v>45085.835659722223</v>
      </c>
      <c r="B283" s="3">
        <v>45085</v>
      </c>
      <c r="C283" s="3" t="s">
        <v>24</v>
      </c>
      <c r="D283" s="3"/>
      <c r="E283" s="4" t="s">
        <v>350</v>
      </c>
      <c r="F283" s="4" t="s">
        <v>351</v>
      </c>
      <c r="G283" s="4" t="s">
        <v>352</v>
      </c>
      <c r="H283" s="4" t="s">
        <v>880</v>
      </c>
      <c r="I283" s="4" t="s">
        <v>881</v>
      </c>
      <c r="J283" s="4" t="s">
        <v>882</v>
      </c>
      <c r="K283" s="4" t="s">
        <v>252</v>
      </c>
      <c r="L283" s="4" t="s">
        <v>348</v>
      </c>
      <c r="M283" s="4" t="s">
        <v>27</v>
      </c>
      <c r="N283" s="4" t="s">
        <v>349</v>
      </c>
      <c r="O283" s="4" t="s">
        <v>36</v>
      </c>
    </row>
    <row r="284" spans="1:15" x14ac:dyDescent="0.25">
      <c r="A284" s="2">
        <v>45085.844895833332</v>
      </c>
      <c r="B284" s="3">
        <v>45085</v>
      </c>
      <c r="C284" s="3" t="s">
        <v>24</v>
      </c>
      <c r="D284" s="3"/>
      <c r="E284" s="4" t="s">
        <v>350</v>
      </c>
      <c r="F284" s="4" t="s">
        <v>351</v>
      </c>
      <c r="G284" s="4" t="s">
        <v>352</v>
      </c>
      <c r="H284" s="4" t="s">
        <v>883</v>
      </c>
      <c r="I284" s="4" t="s">
        <v>884</v>
      </c>
      <c r="J284" s="4" t="s">
        <v>885</v>
      </c>
      <c r="K284" s="4" t="s">
        <v>252</v>
      </c>
      <c r="L284" s="4" t="s">
        <v>348</v>
      </c>
      <c r="M284" s="4" t="s">
        <v>168</v>
      </c>
      <c r="N284" s="4" t="s">
        <v>349</v>
      </c>
      <c r="O284" s="4" t="s">
        <v>358</v>
      </c>
    </row>
    <row r="285" spans="1:15" x14ac:dyDescent="0.25">
      <c r="A285" s="2">
        <v>45085.847094907411</v>
      </c>
      <c r="B285" s="3">
        <v>45085</v>
      </c>
      <c r="C285" s="3" t="s">
        <v>24</v>
      </c>
      <c r="D285" s="3"/>
      <c r="E285" s="4" t="s">
        <v>350</v>
      </c>
      <c r="F285" s="4" t="s">
        <v>351</v>
      </c>
      <c r="G285" s="4" t="s">
        <v>352</v>
      </c>
      <c r="H285" s="4" t="s">
        <v>886</v>
      </c>
      <c r="I285" s="4" t="s">
        <v>887</v>
      </c>
      <c r="J285" s="4" t="s">
        <v>888</v>
      </c>
      <c r="K285" s="4" t="s">
        <v>252</v>
      </c>
      <c r="L285" s="4" t="s">
        <v>348</v>
      </c>
      <c r="M285" s="4" t="s">
        <v>27</v>
      </c>
      <c r="N285" s="4" t="s">
        <v>349</v>
      </c>
      <c r="O285" s="4" t="s">
        <v>358</v>
      </c>
    </row>
    <row r="286" spans="1:15" x14ac:dyDescent="0.25">
      <c r="A286" s="2">
        <v>45085.849108796298</v>
      </c>
      <c r="B286" s="3">
        <v>45085</v>
      </c>
      <c r="C286" s="3" t="s">
        <v>24</v>
      </c>
      <c r="D286" s="3"/>
      <c r="E286" s="4" t="s">
        <v>350</v>
      </c>
      <c r="F286" s="4" t="s">
        <v>351</v>
      </c>
      <c r="G286" s="4" t="s">
        <v>352</v>
      </c>
      <c r="H286" s="4" t="s">
        <v>889</v>
      </c>
      <c r="I286" s="4" t="s">
        <v>890</v>
      </c>
      <c r="J286" s="4" t="s">
        <v>891</v>
      </c>
      <c r="K286" s="4" t="s">
        <v>252</v>
      </c>
      <c r="L286" s="4" t="s">
        <v>348</v>
      </c>
      <c r="M286" s="4" t="s">
        <v>27</v>
      </c>
      <c r="N286" s="4" t="s">
        <v>349</v>
      </c>
      <c r="O286" s="4" t="s">
        <v>36</v>
      </c>
    </row>
    <row r="287" spans="1:15" x14ac:dyDescent="0.25">
      <c r="A287" s="2">
        <v>45085.851122685184</v>
      </c>
      <c r="B287" s="3">
        <v>45085</v>
      </c>
      <c r="C287" s="3" t="s">
        <v>24</v>
      </c>
      <c r="D287" s="3"/>
      <c r="E287" s="4" t="s">
        <v>350</v>
      </c>
      <c r="F287" s="4" t="s">
        <v>351</v>
      </c>
      <c r="G287" s="4" t="s">
        <v>352</v>
      </c>
      <c r="H287" s="4" t="s">
        <v>892</v>
      </c>
      <c r="I287" s="4" t="s">
        <v>893</v>
      </c>
      <c r="J287" s="4" t="s">
        <v>894</v>
      </c>
      <c r="K287" s="4" t="s">
        <v>252</v>
      </c>
      <c r="L287" s="4" t="s">
        <v>348</v>
      </c>
      <c r="M287" s="4" t="s">
        <v>27</v>
      </c>
      <c r="N287" s="4" t="s">
        <v>349</v>
      </c>
      <c r="O287" s="4" t="s">
        <v>358</v>
      </c>
    </row>
    <row r="288" spans="1:15" x14ac:dyDescent="0.25">
      <c r="A288" s="2">
        <v>45085.852511574078</v>
      </c>
      <c r="B288" s="3">
        <v>45085</v>
      </c>
      <c r="C288" s="3" t="s">
        <v>24</v>
      </c>
      <c r="D288" s="3"/>
      <c r="E288" s="4" t="s">
        <v>350</v>
      </c>
      <c r="F288" s="4" t="s">
        <v>351</v>
      </c>
      <c r="G288" s="4" t="s">
        <v>352</v>
      </c>
      <c r="H288" s="4" t="s">
        <v>895</v>
      </c>
      <c r="I288" s="4" t="s">
        <v>896</v>
      </c>
      <c r="J288" s="4" t="s">
        <v>894</v>
      </c>
      <c r="K288" s="4" t="s">
        <v>252</v>
      </c>
      <c r="L288" s="4" t="s">
        <v>348</v>
      </c>
      <c r="M288" s="4" t="s">
        <v>27</v>
      </c>
      <c r="N288" s="4" t="s">
        <v>349</v>
      </c>
      <c r="O288" s="4" t="s">
        <v>36</v>
      </c>
    </row>
    <row r="289" spans="1:15" x14ac:dyDescent="0.25">
      <c r="A289" s="2">
        <v>45086.507013888891</v>
      </c>
      <c r="B289" s="3">
        <v>45086</v>
      </c>
      <c r="C289" s="3" t="s">
        <v>24</v>
      </c>
      <c r="D289" s="3"/>
      <c r="E289" s="4" t="s">
        <v>111</v>
      </c>
      <c r="F289" s="4" t="s">
        <v>819</v>
      </c>
      <c r="G289" s="4" t="s">
        <v>1846</v>
      </c>
      <c r="H289" s="4" t="s">
        <v>897</v>
      </c>
      <c r="I289" s="4">
        <v>9995842136</v>
      </c>
      <c r="J289" s="4" t="s">
        <v>898</v>
      </c>
      <c r="K289" s="4" t="s">
        <v>129</v>
      </c>
      <c r="L289" s="4" t="s">
        <v>409</v>
      </c>
      <c r="M289" s="4" t="s">
        <v>388</v>
      </c>
      <c r="N289" s="4" t="s">
        <v>349</v>
      </c>
      <c r="O289" s="4" t="s">
        <v>36</v>
      </c>
    </row>
    <row r="290" spans="1:15" x14ac:dyDescent="0.25">
      <c r="A290" s="2">
        <v>45086.507557870369</v>
      </c>
      <c r="B290" s="3">
        <v>45086</v>
      </c>
      <c r="C290" s="3" t="s">
        <v>24</v>
      </c>
      <c r="D290" s="3"/>
      <c r="E290" s="4" t="s">
        <v>111</v>
      </c>
      <c r="F290" s="4" t="s">
        <v>819</v>
      </c>
      <c r="G290" s="4" t="s">
        <v>1846</v>
      </c>
      <c r="H290" s="4" t="s">
        <v>899</v>
      </c>
      <c r="I290" s="4">
        <v>8802524952</v>
      </c>
      <c r="J290" s="4" t="s">
        <v>900</v>
      </c>
      <c r="K290" s="4" t="s">
        <v>129</v>
      </c>
      <c r="L290" s="4" t="s">
        <v>409</v>
      </c>
      <c r="M290" s="4" t="s">
        <v>414</v>
      </c>
      <c r="N290" s="4" t="s">
        <v>349</v>
      </c>
      <c r="O290" s="4" t="s">
        <v>36</v>
      </c>
    </row>
    <row r="291" spans="1:15" x14ac:dyDescent="0.25">
      <c r="A291" s="2">
        <v>45086.626782407409</v>
      </c>
      <c r="B291" s="3">
        <v>45086</v>
      </c>
      <c r="C291" s="3" t="s">
        <v>24</v>
      </c>
      <c r="D291" s="3"/>
      <c r="E291" s="4" t="s">
        <v>111</v>
      </c>
      <c r="F291" s="4" t="s">
        <v>819</v>
      </c>
      <c r="G291" s="4" t="s">
        <v>1846</v>
      </c>
      <c r="H291" s="4" t="s">
        <v>901</v>
      </c>
      <c r="I291" s="4">
        <v>8505803872</v>
      </c>
      <c r="J291" s="4" t="s">
        <v>902</v>
      </c>
      <c r="K291" s="4" t="s">
        <v>129</v>
      </c>
      <c r="L291" s="4" t="s">
        <v>409</v>
      </c>
      <c r="M291" s="4" t="s">
        <v>388</v>
      </c>
      <c r="N291" s="4" t="s">
        <v>349</v>
      </c>
      <c r="O291" s="4" t="s">
        <v>36</v>
      </c>
    </row>
    <row r="292" spans="1:15" x14ac:dyDescent="0.25">
      <c r="A292" s="2">
        <v>45086.627256944441</v>
      </c>
      <c r="B292" s="3">
        <v>45086</v>
      </c>
      <c r="C292" s="3" t="s">
        <v>24</v>
      </c>
      <c r="D292" s="3"/>
      <c r="E292" s="4" t="s">
        <v>111</v>
      </c>
      <c r="F292" s="4" t="s">
        <v>819</v>
      </c>
      <c r="G292" s="4" t="s">
        <v>1846</v>
      </c>
      <c r="H292" s="4" t="s">
        <v>903</v>
      </c>
      <c r="I292" s="4">
        <v>9815249651</v>
      </c>
      <c r="J292" s="4" t="s">
        <v>904</v>
      </c>
      <c r="K292" s="4" t="s">
        <v>231</v>
      </c>
      <c r="L292" s="4" t="s">
        <v>396</v>
      </c>
      <c r="M292" s="4" t="s">
        <v>425</v>
      </c>
      <c r="N292" s="4" t="s">
        <v>475</v>
      </c>
      <c r="O292" s="4" t="s">
        <v>358</v>
      </c>
    </row>
    <row r="293" spans="1:15" x14ac:dyDescent="0.25">
      <c r="A293" s="2">
        <v>45086.628032407411</v>
      </c>
      <c r="B293" s="3">
        <v>45086</v>
      </c>
      <c r="C293" s="3" t="s">
        <v>24</v>
      </c>
      <c r="D293" s="3"/>
      <c r="E293" s="4" t="s">
        <v>111</v>
      </c>
      <c r="F293" s="4" t="s">
        <v>819</v>
      </c>
      <c r="G293" s="4" t="s">
        <v>1846</v>
      </c>
      <c r="H293" s="4" t="s">
        <v>905</v>
      </c>
      <c r="I293" s="4">
        <v>9852102596</v>
      </c>
      <c r="J293" s="4" t="s">
        <v>906</v>
      </c>
      <c r="K293" s="4" t="s">
        <v>231</v>
      </c>
      <c r="L293" s="4" t="s">
        <v>348</v>
      </c>
      <c r="M293" s="4" t="s">
        <v>456</v>
      </c>
      <c r="N293" s="4" t="s">
        <v>349</v>
      </c>
      <c r="O293" s="5" t="s">
        <v>907</v>
      </c>
    </row>
    <row r="294" spans="1:15" x14ac:dyDescent="0.25">
      <c r="A294" s="2">
        <v>45086.712164351855</v>
      </c>
      <c r="B294" s="3">
        <v>45086</v>
      </c>
      <c r="C294" s="3" t="s">
        <v>24</v>
      </c>
      <c r="D294" s="3"/>
      <c r="E294" s="4" t="s">
        <v>350</v>
      </c>
      <c r="F294" s="4" t="s">
        <v>351</v>
      </c>
      <c r="G294" s="4" t="s">
        <v>352</v>
      </c>
      <c r="H294" s="4" t="s">
        <v>908</v>
      </c>
      <c r="I294" s="4">
        <v>9839016036</v>
      </c>
      <c r="J294" s="4" t="s">
        <v>909</v>
      </c>
      <c r="K294" s="4" t="s">
        <v>252</v>
      </c>
      <c r="L294" s="4" t="s">
        <v>348</v>
      </c>
      <c r="M294" s="4" t="s">
        <v>27</v>
      </c>
      <c r="N294" s="4" t="s">
        <v>349</v>
      </c>
      <c r="O294" s="4" t="s">
        <v>358</v>
      </c>
    </row>
    <row r="295" spans="1:15" x14ac:dyDescent="0.25">
      <c r="A295" s="2">
        <v>45086.720381944448</v>
      </c>
      <c r="B295" s="3">
        <v>45086</v>
      </c>
      <c r="C295" s="3" t="s">
        <v>24</v>
      </c>
      <c r="D295" s="3"/>
      <c r="E295" s="4" t="s">
        <v>350</v>
      </c>
      <c r="F295" s="4" t="s">
        <v>703</v>
      </c>
      <c r="G295" s="4" t="s">
        <v>352</v>
      </c>
      <c r="H295" s="4" t="s">
        <v>910</v>
      </c>
      <c r="I295" s="4">
        <v>7007855865</v>
      </c>
      <c r="J295" s="4" t="s">
        <v>911</v>
      </c>
      <c r="K295" s="4" t="s">
        <v>252</v>
      </c>
      <c r="L295" s="4" t="s">
        <v>348</v>
      </c>
      <c r="M295" s="4" t="s">
        <v>384</v>
      </c>
      <c r="N295" s="4" t="s">
        <v>349</v>
      </c>
      <c r="O295" s="4" t="s">
        <v>358</v>
      </c>
    </row>
    <row r="296" spans="1:15" x14ac:dyDescent="0.25">
      <c r="A296" s="2">
        <v>45086.72446759259</v>
      </c>
      <c r="B296" s="3">
        <v>45086</v>
      </c>
      <c r="C296" s="3" t="s">
        <v>24</v>
      </c>
      <c r="D296" s="3"/>
      <c r="E296" s="4" t="s">
        <v>350</v>
      </c>
      <c r="F296" s="4" t="s">
        <v>351</v>
      </c>
      <c r="G296" s="4" t="s">
        <v>352</v>
      </c>
      <c r="H296" s="4" t="s">
        <v>912</v>
      </c>
      <c r="I296" s="4">
        <v>9651298417</v>
      </c>
      <c r="J296" s="4" t="s">
        <v>913</v>
      </c>
      <c r="K296" s="4" t="s">
        <v>252</v>
      </c>
      <c r="L296" s="4" t="s">
        <v>348</v>
      </c>
      <c r="M296" s="4" t="s">
        <v>384</v>
      </c>
      <c r="N296" s="4" t="s">
        <v>349</v>
      </c>
      <c r="O296" s="4" t="s">
        <v>358</v>
      </c>
    </row>
    <row r="297" spans="1:15" x14ac:dyDescent="0.25">
      <c r="A297" s="2">
        <v>45086.739259259259</v>
      </c>
      <c r="B297" s="3">
        <v>45086</v>
      </c>
      <c r="C297" s="3" t="s">
        <v>24</v>
      </c>
      <c r="D297" s="3"/>
      <c r="E297" s="4" t="s">
        <v>350</v>
      </c>
      <c r="F297" s="4" t="s">
        <v>351</v>
      </c>
      <c r="G297" s="4" t="s">
        <v>352</v>
      </c>
      <c r="H297" s="4" t="s">
        <v>914</v>
      </c>
      <c r="I297" s="4">
        <v>9839105018</v>
      </c>
      <c r="J297" s="4" t="s">
        <v>915</v>
      </c>
      <c r="K297" s="4" t="s">
        <v>252</v>
      </c>
      <c r="L297" s="4" t="s">
        <v>348</v>
      </c>
      <c r="M297" s="4" t="s">
        <v>384</v>
      </c>
      <c r="N297" s="4" t="s">
        <v>349</v>
      </c>
      <c r="O297" s="4" t="s">
        <v>358</v>
      </c>
    </row>
    <row r="298" spans="1:15" x14ac:dyDescent="0.25">
      <c r="A298" s="2">
        <v>45086.751898148148</v>
      </c>
      <c r="B298" s="3">
        <v>45086</v>
      </c>
      <c r="C298" s="3" t="s">
        <v>24</v>
      </c>
      <c r="D298" s="3"/>
      <c r="E298" s="4" t="s">
        <v>350</v>
      </c>
      <c r="F298" s="4" t="s">
        <v>351</v>
      </c>
      <c r="G298" s="4" t="s">
        <v>352</v>
      </c>
      <c r="H298" s="4" t="s">
        <v>916</v>
      </c>
      <c r="I298" s="4">
        <v>9076743974</v>
      </c>
      <c r="J298" s="4" t="s">
        <v>917</v>
      </c>
      <c r="K298" s="4" t="s">
        <v>252</v>
      </c>
      <c r="L298" s="4" t="s">
        <v>348</v>
      </c>
      <c r="M298" s="4" t="s">
        <v>27</v>
      </c>
      <c r="N298" s="4" t="s">
        <v>349</v>
      </c>
      <c r="O298" s="4" t="s">
        <v>358</v>
      </c>
    </row>
    <row r="299" spans="1:15" x14ac:dyDescent="0.25">
      <c r="A299" s="2">
        <v>45086.76525462963</v>
      </c>
      <c r="B299" s="3">
        <v>45086</v>
      </c>
      <c r="C299" s="3" t="s">
        <v>24</v>
      </c>
      <c r="D299" s="3"/>
      <c r="E299" s="4" t="s">
        <v>350</v>
      </c>
      <c r="F299" s="4" t="s">
        <v>351</v>
      </c>
      <c r="G299" s="4" t="s">
        <v>352</v>
      </c>
      <c r="H299" s="4" t="s">
        <v>918</v>
      </c>
      <c r="I299" s="4">
        <v>8181030222</v>
      </c>
      <c r="J299" s="4" t="s">
        <v>919</v>
      </c>
      <c r="K299" s="4" t="s">
        <v>252</v>
      </c>
      <c r="L299" s="4" t="s">
        <v>348</v>
      </c>
      <c r="M299" s="4" t="s">
        <v>647</v>
      </c>
      <c r="N299" s="4" t="s">
        <v>349</v>
      </c>
      <c r="O299" s="4" t="s">
        <v>358</v>
      </c>
    </row>
    <row r="300" spans="1:15" x14ac:dyDescent="0.25">
      <c r="A300" s="2">
        <v>45086.771655092591</v>
      </c>
      <c r="B300" s="3">
        <v>45086</v>
      </c>
      <c r="C300" s="3" t="s">
        <v>24</v>
      </c>
      <c r="D300" s="3"/>
      <c r="E300" s="4" t="s">
        <v>350</v>
      </c>
      <c r="F300" s="4" t="s">
        <v>351</v>
      </c>
      <c r="G300" s="4" t="s">
        <v>352</v>
      </c>
      <c r="H300" s="4" t="s">
        <v>920</v>
      </c>
      <c r="I300" s="4">
        <v>9336453796</v>
      </c>
      <c r="J300" s="4" t="s">
        <v>921</v>
      </c>
      <c r="K300" s="4" t="s">
        <v>252</v>
      </c>
      <c r="L300" s="4" t="s">
        <v>348</v>
      </c>
      <c r="M300" s="4" t="s">
        <v>27</v>
      </c>
      <c r="N300" s="4" t="s">
        <v>349</v>
      </c>
      <c r="O300" s="4" t="s">
        <v>358</v>
      </c>
    </row>
    <row r="301" spans="1:15" x14ac:dyDescent="0.25">
      <c r="A301" s="2">
        <v>45086.782314814816</v>
      </c>
      <c r="B301" s="3">
        <v>45086</v>
      </c>
      <c r="C301" s="3" t="s">
        <v>24</v>
      </c>
      <c r="D301" s="3"/>
      <c r="E301" s="4" t="s">
        <v>350</v>
      </c>
      <c r="F301" s="4" t="s">
        <v>351</v>
      </c>
      <c r="G301" s="4" t="s">
        <v>352</v>
      </c>
      <c r="H301" s="4" t="s">
        <v>922</v>
      </c>
      <c r="I301" s="4">
        <v>5123568031</v>
      </c>
      <c r="J301" s="4" t="s">
        <v>923</v>
      </c>
      <c r="K301" s="4" t="s">
        <v>252</v>
      </c>
      <c r="L301" s="4" t="s">
        <v>348</v>
      </c>
      <c r="M301" s="4" t="s">
        <v>647</v>
      </c>
      <c r="N301" s="4" t="s">
        <v>349</v>
      </c>
      <c r="O301" s="4" t="s">
        <v>36</v>
      </c>
    </row>
    <row r="302" spans="1:15" x14ac:dyDescent="0.25">
      <c r="A302" s="2">
        <v>45086.808078703703</v>
      </c>
      <c r="B302" s="3">
        <v>45086</v>
      </c>
      <c r="C302" s="3" t="s">
        <v>24</v>
      </c>
      <c r="D302" s="3"/>
      <c r="E302" s="4" t="s">
        <v>350</v>
      </c>
      <c r="F302" s="4" t="s">
        <v>351</v>
      </c>
      <c r="G302" s="4" t="s">
        <v>352</v>
      </c>
      <c r="H302" s="4" t="s">
        <v>924</v>
      </c>
      <c r="I302" s="4">
        <v>9506298023</v>
      </c>
      <c r="J302" s="4" t="s">
        <v>925</v>
      </c>
      <c r="K302" s="4" t="s">
        <v>252</v>
      </c>
      <c r="L302" s="4" t="s">
        <v>348</v>
      </c>
      <c r="M302" s="4" t="s">
        <v>647</v>
      </c>
      <c r="N302" s="4" t="s">
        <v>349</v>
      </c>
      <c r="O302" s="4" t="s">
        <v>358</v>
      </c>
    </row>
    <row r="303" spans="1:15" x14ac:dyDescent="0.25">
      <c r="A303" s="2">
        <v>45086.820775462962</v>
      </c>
      <c r="B303" s="3">
        <v>45086</v>
      </c>
      <c r="C303" s="3" t="s">
        <v>24</v>
      </c>
      <c r="D303" s="3"/>
      <c r="E303" s="4" t="s">
        <v>111</v>
      </c>
      <c r="F303" s="4" t="s">
        <v>819</v>
      </c>
      <c r="G303" s="4" t="s">
        <v>1846</v>
      </c>
      <c r="H303" s="4" t="s">
        <v>926</v>
      </c>
      <c r="I303" s="4">
        <v>982614568</v>
      </c>
      <c r="J303" s="4" t="s">
        <v>927</v>
      </c>
      <c r="K303" s="4" t="s">
        <v>129</v>
      </c>
      <c r="L303" s="4" t="s">
        <v>409</v>
      </c>
      <c r="M303" s="4" t="s">
        <v>384</v>
      </c>
      <c r="N303" s="4" t="s">
        <v>380</v>
      </c>
      <c r="O303" s="4" t="s">
        <v>36</v>
      </c>
    </row>
    <row r="304" spans="1:15" x14ac:dyDescent="0.25">
      <c r="A304" s="2">
        <v>45086.823796296296</v>
      </c>
      <c r="B304" s="3">
        <v>45086</v>
      </c>
      <c r="C304" s="3" t="s">
        <v>24</v>
      </c>
      <c r="D304" s="3"/>
      <c r="E304" s="4" t="s">
        <v>111</v>
      </c>
      <c r="F304" s="4" t="s">
        <v>819</v>
      </c>
      <c r="G304" s="4" t="s">
        <v>1846</v>
      </c>
      <c r="H304" s="4" t="s">
        <v>928</v>
      </c>
      <c r="I304" s="4">
        <v>9871245610</v>
      </c>
      <c r="J304" s="4" t="s">
        <v>929</v>
      </c>
      <c r="K304" s="4" t="s">
        <v>129</v>
      </c>
      <c r="L304" s="4" t="s">
        <v>409</v>
      </c>
      <c r="M304" s="4" t="s">
        <v>388</v>
      </c>
      <c r="N304" s="4" t="s">
        <v>380</v>
      </c>
      <c r="O304" s="4" t="s">
        <v>36</v>
      </c>
    </row>
    <row r="305" spans="1:15" x14ac:dyDescent="0.25">
      <c r="A305" s="2">
        <v>45086.828518518516</v>
      </c>
      <c r="B305" s="3">
        <v>45086</v>
      </c>
      <c r="C305" s="3" t="s">
        <v>24</v>
      </c>
      <c r="D305" s="3"/>
      <c r="E305" s="4" t="s">
        <v>350</v>
      </c>
      <c r="F305" s="4" t="s">
        <v>351</v>
      </c>
      <c r="G305" s="4" t="s">
        <v>352</v>
      </c>
      <c r="H305" s="4" t="s">
        <v>930</v>
      </c>
      <c r="I305" s="4">
        <v>9919746986</v>
      </c>
      <c r="J305" s="4" t="s">
        <v>931</v>
      </c>
      <c r="K305" s="4" t="s">
        <v>252</v>
      </c>
      <c r="L305" s="4" t="s">
        <v>348</v>
      </c>
      <c r="M305" s="4" t="s">
        <v>647</v>
      </c>
      <c r="N305" s="4" t="s">
        <v>349</v>
      </c>
      <c r="O305" s="4" t="s">
        <v>358</v>
      </c>
    </row>
    <row r="306" spans="1:15" x14ac:dyDescent="0.25">
      <c r="A306" s="2">
        <v>45086.829780092594</v>
      </c>
      <c r="B306" s="3">
        <v>45086</v>
      </c>
      <c r="C306" s="3" t="s">
        <v>24</v>
      </c>
      <c r="D306" s="3"/>
      <c r="E306" s="4" t="s">
        <v>111</v>
      </c>
      <c r="F306" s="4" t="s">
        <v>819</v>
      </c>
      <c r="G306" s="4" t="s">
        <v>1846</v>
      </c>
      <c r="H306" s="4" t="s">
        <v>932</v>
      </c>
      <c r="I306" s="4">
        <v>9878456712</v>
      </c>
      <c r="J306" s="4" t="s">
        <v>933</v>
      </c>
      <c r="K306" s="4" t="s">
        <v>129</v>
      </c>
      <c r="L306" s="4" t="s">
        <v>396</v>
      </c>
      <c r="M306" s="4" t="s">
        <v>34</v>
      </c>
      <c r="N306" s="4" t="s">
        <v>380</v>
      </c>
      <c r="O306" s="4" t="s">
        <v>29</v>
      </c>
    </row>
    <row r="307" spans="1:15" x14ac:dyDescent="0.25">
      <c r="A307" s="2">
        <v>45086.830300925925</v>
      </c>
      <c r="B307" s="3">
        <v>45086</v>
      </c>
      <c r="C307" s="3" t="s">
        <v>24</v>
      </c>
      <c r="D307" s="3"/>
      <c r="E307" s="4" t="s">
        <v>111</v>
      </c>
      <c r="F307" s="4" t="s">
        <v>819</v>
      </c>
      <c r="G307" s="4" t="s">
        <v>1846</v>
      </c>
      <c r="H307" s="4" t="s">
        <v>934</v>
      </c>
      <c r="I307" s="4">
        <v>9876544633</v>
      </c>
      <c r="J307" s="4" t="s">
        <v>935</v>
      </c>
      <c r="K307" s="4" t="s">
        <v>129</v>
      </c>
      <c r="L307" s="4" t="s">
        <v>355</v>
      </c>
      <c r="M307" s="4" t="s">
        <v>936</v>
      </c>
      <c r="N307" s="4" t="s">
        <v>349</v>
      </c>
      <c r="O307" s="4" t="s">
        <v>36</v>
      </c>
    </row>
    <row r="308" spans="1:15" x14ac:dyDescent="0.25">
      <c r="A308" s="2">
        <v>45086.833993055552</v>
      </c>
      <c r="B308" s="3">
        <v>45086</v>
      </c>
      <c r="C308" s="3" t="s">
        <v>24</v>
      </c>
      <c r="D308" s="3"/>
      <c r="E308" s="4" t="s">
        <v>111</v>
      </c>
      <c r="F308" s="4" t="s">
        <v>819</v>
      </c>
      <c r="G308" s="4" t="s">
        <v>1846</v>
      </c>
      <c r="H308" s="4" t="s">
        <v>937</v>
      </c>
      <c r="I308" s="4">
        <v>9868845632</v>
      </c>
      <c r="J308" s="4" t="s">
        <v>938</v>
      </c>
      <c r="K308" s="4" t="s">
        <v>129</v>
      </c>
      <c r="L308" s="4" t="s">
        <v>355</v>
      </c>
      <c r="M308" s="4" t="s">
        <v>456</v>
      </c>
      <c r="N308" s="4" t="s">
        <v>349</v>
      </c>
      <c r="O308" s="4" t="s">
        <v>29</v>
      </c>
    </row>
    <row r="309" spans="1:15" x14ac:dyDescent="0.25">
      <c r="A309" s="2">
        <v>45086.834374999999</v>
      </c>
      <c r="B309" s="3">
        <v>45086</v>
      </c>
      <c r="C309" s="3" t="s">
        <v>24</v>
      </c>
      <c r="D309" s="3"/>
      <c r="E309" s="4" t="s">
        <v>350</v>
      </c>
      <c r="F309" s="4" t="s">
        <v>351</v>
      </c>
      <c r="G309" s="4" t="s">
        <v>352</v>
      </c>
      <c r="H309" s="4" t="s">
        <v>939</v>
      </c>
      <c r="I309" s="4">
        <v>9628656071</v>
      </c>
      <c r="J309" s="4" t="s">
        <v>940</v>
      </c>
      <c r="K309" s="4" t="s">
        <v>252</v>
      </c>
      <c r="L309" s="4" t="s">
        <v>348</v>
      </c>
      <c r="M309" s="4" t="s">
        <v>647</v>
      </c>
      <c r="N309" s="4" t="s">
        <v>349</v>
      </c>
      <c r="O309" s="4" t="s">
        <v>36</v>
      </c>
    </row>
    <row r="310" spans="1:15" x14ac:dyDescent="0.25">
      <c r="A310" s="2">
        <v>45086.837071759262</v>
      </c>
      <c r="B310" s="3">
        <v>45086</v>
      </c>
      <c r="C310" s="3" t="s">
        <v>24</v>
      </c>
      <c r="D310" s="3"/>
      <c r="E310" s="4" t="s">
        <v>111</v>
      </c>
      <c r="F310" s="4" t="s">
        <v>819</v>
      </c>
      <c r="G310" s="4" t="s">
        <v>1846</v>
      </c>
      <c r="H310" s="4" t="s">
        <v>941</v>
      </c>
      <c r="I310" s="4">
        <v>9864623096</v>
      </c>
      <c r="J310" s="4" t="s">
        <v>942</v>
      </c>
      <c r="K310" s="4" t="s">
        <v>129</v>
      </c>
      <c r="L310" s="4" t="s">
        <v>396</v>
      </c>
      <c r="M310" s="4" t="s">
        <v>417</v>
      </c>
      <c r="N310" s="4" t="s">
        <v>349</v>
      </c>
      <c r="O310" s="4" t="s">
        <v>36</v>
      </c>
    </row>
    <row r="311" spans="1:15" x14ac:dyDescent="0.25">
      <c r="A311" s="2">
        <v>45086.838356481479</v>
      </c>
      <c r="B311" s="3">
        <v>45086</v>
      </c>
      <c r="C311" s="3" t="s">
        <v>24</v>
      </c>
      <c r="D311" s="3"/>
      <c r="E311" s="4" t="s">
        <v>111</v>
      </c>
      <c r="F311" s="4" t="s">
        <v>819</v>
      </c>
      <c r="G311" s="4" t="s">
        <v>1846</v>
      </c>
      <c r="H311" s="4" t="s">
        <v>943</v>
      </c>
      <c r="I311" s="4">
        <v>9875574368</v>
      </c>
      <c r="J311" s="4" t="s">
        <v>944</v>
      </c>
      <c r="K311" s="4" t="s">
        <v>129</v>
      </c>
      <c r="L311" s="4" t="s">
        <v>396</v>
      </c>
      <c r="M311" s="4" t="s">
        <v>34</v>
      </c>
      <c r="N311" s="4" t="s">
        <v>349</v>
      </c>
      <c r="O311" s="4" t="s">
        <v>36</v>
      </c>
    </row>
    <row r="312" spans="1:15" x14ac:dyDescent="0.25">
      <c r="A312" s="2">
        <v>45086.854849537034</v>
      </c>
      <c r="B312" s="3">
        <v>45086</v>
      </c>
      <c r="C312" s="3" t="s">
        <v>24</v>
      </c>
      <c r="D312" s="3"/>
      <c r="E312" s="4" t="s">
        <v>350</v>
      </c>
      <c r="F312" s="4" t="s">
        <v>351</v>
      </c>
      <c r="G312" s="4" t="s">
        <v>352</v>
      </c>
      <c r="H312" s="4" t="s">
        <v>945</v>
      </c>
      <c r="I312" s="4">
        <v>9236895198</v>
      </c>
      <c r="J312" s="4" t="s">
        <v>931</v>
      </c>
      <c r="K312" s="4" t="s">
        <v>252</v>
      </c>
      <c r="L312" s="4" t="s">
        <v>348</v>
      </c>
      <c r="M312" s="4" t="s">
        <v>647</v>
      </c>
      <c r="N312" s="4" t="s">
        <v>349</v>
      </c>
      <c r="O312" s="4" t="s">
        <v>358</v>
      </c>
    </row>
    <row r="313" spans="1:15" x14ac:dyDescent="0.25">
      <c r="A313" s="2">
        <v>45086.858958333331</v>
      </c>
      <c r="B313" s="3">
        <v>45086</v>
      </c>
      <c r="C313" s="3" t="s">
        <v>24</v>
      </c>
      <c r="D313" s="3"/>
      <c r="E313" s="4" t="s">
        <v>350</v>
      </c>
      <c r="F313" s="4" t="s">
        <v>365</v>
      </c>
      <c r="G313" s="4" t="s">
        <v>352</v>
      </c>
      <c r="H313" s="4" t="s">
        <v>946</v>
      </c>
      <c r="I313" s="4">
        <v>9140023080</v>
      </c>
      <c r="J313" s="4" t="s">
        <v>947</v>
      </c>
      <c r="K313" s="4" t="s">
        <v>252</v>
      </c>
      <c r="L313" s="4" t="s">
        <v>348</v>
      </c>
      <c r="M313" s="4" t="s">
        <v>27</v>
      </c>
      <c r="N313" s="4" t="s">
        <v>349</v>
      </c>
      <c r="O313" s="4" t="s">
        <v>36</v>
      </c>
    </row>
    <row r="314" spans="1:15" x14ac:dyDescent="0.25">
      <c r="A314" s="2">
        <v>45087.442164351851</v>
      </c>
      <c r="B314" s="3">
        <v>45087</v>
      </c>
      <c r="C314" s="3" t="s">
        <v>24</v>
      </c>
      <c r="D314" s="3"/>
      <c r="E314" s="4" t="s">
        <v>49</v>
      </c>
      <c r="F314" s="4" t="s">
        <v>52</v>
      </c>
      <c r="G314" s="4" t="s">
        <v>50</v>
      </c>
      <c r="H314" s="4" t="s">
        <v>948</v>
      </c>
      <c r="I314" s="4">
        <v>9310822123</v>
      </c>
      <c r="J314" s="4" t="s">
        <v>949</v>
      </c>
      <c r="K314" s="4" t="s">
        <v>140</v>
      </c>
      <c r="L314" s="4" t="s">
        <v>355</v>
      </c>
      <c r="M314" s="4" t="s">
        <v>417</v>
      </c>
      <c r="N314" s="4" t="s">
        <v>380</v>
      </c>
      <c r="O314" s="4" t="s">
        <v>36</v>
      </c>
    </row>
    <row r="315" spans="1:15" x14ac:dyDescent="0.25">
      <c r="A315" s="2">
        <v>45087.68340277778</v>
      </c>
      <c r="B315" s="3">
        <v>45087</v>
      </c>
      <c r="C315" s="3" t="s">
        <v>24</v>
      </c>
      <c r="D315" s="3"/>
      <c r="E315" s="4" t="s">
        <v>111</v>
      </c>
      <c r="F315" s="4" t="s">
        <v>819</v>
      </c>
      <c r="G315" s="4" t="s">
        <v>1846</v>
      </c>
      <c r="H315" s="4" t="s">
        <v>950</v>
      </c>
      <c r="I315" s="4">
        <v>9827123410</v>
      </c>
      <c r="J315" s="4" t="s">
        <v>951</v>
      </c>
      <c r="K315" s="4" t="s">
        <v>129</v>
      </c>
      <c r="L315" s="4" t="s">
        <v>396</v>
      </c>
      <c r="M315" s="4" t="s">
        <v>510</v>
      </c>
      <c r="N315" s="4" t="s">
        <v>349</v>
      </c>
      <c r="O315" s="4" t="s">
        <v>36</v>
      </c>
    </row>
    <row r="316" spans="1:15" x14ac:dyDescent="0.25">
      <c r="A316" s="2">
        <v>45087.683819444443</v>
      </c>
      <c r="B316" s="3">
        <v>45087</v>
      </c>
      <c r="C316" s="3" t="s">
        <v>24</v>
      </c>
      <c r="D316" s="3"/>
      <c r="E316" s="4" t="s">
        <v>111</v>
      </c>
      <c r="F316" s="4" t="s">
        <v>819</v>
      </c>
      <c r="G316" s="4" t="s">
        <v>1846</v>
      </c>
      <c r="H316" s="4" t="s">
        <v>952</v>
      </c>
      <c r="I316" s="4">
        <v>9729134181</v>
      </c>
      <c r="J316" s="4" t="s">
        <v>170</v>
      </c>
      <c r="K316" s="4" t="s">
        <v>129</v>
      </c>
      <c r="L316" s="4" t="s">
        <v>396</v>
      </c>
      <c r="M316" s="4" t="s">
        <v>384</v>
      </c>
      <c r="N316" s="4" t="s">
        <v>349</v>
      </c>
      <c r="O316" s="4" t="s">
        <v>29</v>
      </c>
    </row>
    <row r="317" spans="1:15" x14ac:dyDescent="0.25">
      <c r="A317" s="2">
        <v>45087.788506944446</v>
      </c>
      <c r="B317" s="3">
        <v>45087</v>
      </c>
      <c r="C317" s="3" t="s">
        <v>24</v>
      </c>
      <c r="D317" s="3"/>
      <c r="E317" s="4" t="s">
        <v>111</v>
      </c>
      <c r="F317" s="4" t="s">
        <v>819</v>
      </c>
      <c r="G317" s="4" t="s">
        <v>1846</v>
      </c>
      <c r="H317" s="4" t="s">
        <v>953</v>
      </c>
      <c r="I317" s="4">
        <v>8978315241</v>
      </c>
      <c r="J317" s="4" t="s">
        <v>954</v>
      </c>
      <c r="K317" s="4" t="s">
        <v>129</v>
      </c>
      <c r="L317" s="4" t="s">
        <v>396</v>
      </c>
      <c r="M317" s="4" t="s">
        <v>388</v>
      </c>
      <c r="N317" s="4" t="s">
        <v>380</v>
      </c>
      <c r="O317" s="4" t="s">
        <v>29</v>
      </c>
    </row>
    <row r="318" spans="1:15" x14ac:dyDescent="0.25">
      <c r="A318" s="2">
        <v>45087.788645833331</v>
      </c>
      <c r="B318" s="3">
        <v>45087</v>
      </c>
      <c r="C318" s="3" t="s">
        <v>24</v>
      </c>
      <c r="D318" s="3"/>
      <c r="E318" s="4" t="s">
        <v>350</v>
      </c>
      <c r="F318" s="4" t="s">
        <v>351</v>
      </c>
      <c r="G318" s="4" t="s">
        <v>352</v>
      </c>
      <c r="H318" s="4" t="s">
        <v>955</v>
      </c>
      <c r="I318" s="4">
        <v>6392870755</v>
      </c>
      <c r="J318" s="4" t="s">
        <v>956</v>
      </c>
      <c r="K318" s="4" t="s">
        <v>252</v>
      </c>
      <c r="L318" s="4" t="s">
        <v>348</v>
      </c>
      <c r="M318" s="4" t="s">
        <v>27</v>
      </c>
      <c r="N318" s="4" t="s">
        <v>349</v>
      </c>
      <c r="O318" s="4" t="s">
        <v>358</v>
      </c>
    </row>
    <row r="319" spans="1:15" x14ac:dyDescent="0.25">
      <c r="A319" s="2">
        <v>45087.788935185185</v>
      </c>
      <c r="B319" s="3">
        <v>45087</v>
      </c>
      <c r="C319" s="3" t="s">
        <v>24</v>
      </c>
      <c r="D319" s="3"/>
      <c r="E319" s="4" t="s">
        <v>111</v>
      </c>
      <c r="F319" s="4" t="s">
        <v>819</v>
      </c>
      <c r="G319" s="4" t="s">
        <v>1846</v>
      </c>
      <c r="H319" s="4" t="s">
        <v>957</v>
      </c>
      <c r="I319" s="4">
        <v>9712412745</v>
      </c>
      <c r="J319" s="4" t="s">
        <v>958</v>
      </c>
      <c r="K319" s="4" t="s">
        <v>129</v>
      </c>
      <c r="L319" s="4" t="s">
        <v>409</v>
      </c>
      <c r="M319" s="4" t="s">
        <v>774</v>
      </c>
      <c r="N319" s="4" t="s">
        <v>349</v>
      </c>
      <c r="O319" s="4" t="s">
        <v>36</v>
      </c>
    </row>
    <row r="320" spans="1:15" x14ac:dyDescent="0.25">
      <c r="A320" s="2">
        <v>45087.789351851854</v>
      </c>
      <c r="B320" s="3">
        <v>45087</v>
      </c>
      <c r="C320" s="3" t="s">
        <v>24</v>
      </c>
      <c r="D320" s="3"/>
      <c r="E320" s="4" t="s">
        <v>111</v>
      </c>
      <c r="F320" s="4" t="s">
        <v>819</v>
      </c>
      <c r="G320" s="4" t="s">
        <v>1846</v>
      </c>
      <c r="H320" s="4" t="s">
        <v>959</v>
      </c>
      <c r="I320" s="4">
        <v>9821496321</v>
      </c>
      <c r="J320" s="4" t="s">
        <v>960</v>
      </c>
      <c r="K320" s="4" t="s">
        <v>129</v>
      </c>
      <c r="L320" s="4" t="s">
        <v>409</v>
      </c>
      <c r="M320" s="4" t="s">
        <v>388</v>
      </c>
      <c r="N320" s="4" t="s">
        <v>475</v>
      </c>
      <c r="O320" s="4" t="s">
        <v>36</v>
      </c>
    </row>
    <row r="321" spans="1:15" x14ac:dyDescent="0.25">
      <c r="A321" s="2">
        <v>45087.789907407408</v>
      </c>
      <c r="B321" s="3">
        <v>45087</v>
      </c>
      <c r="C321" s="3" t="s">
        <v>24</v>
      </c>
      <c r="D321" s="3"/>
      <c r="E321" s="4" t="s">
        <v>111</v>
      </c>
      <c r="F321" s="4" t="s">
        <v>819</v>
      </c>
      <c r="G321" s="4" t="s">
        <v>1846</v>
      </c>
      <c r="H321" s="4" t="s">
        <v>961</v>
      </c>
      <c r="I321" s="4">
        <v>8825496245</v>
      </c>
      <c r="J321" s="4" t="s">
        <v>962</v>
      </c>
      <c r="K321" s="4" t="s">
        <v>129</v>
      </c>
      <c r="L321" s="4" t="s">
        <v>355</v>
      </c>
      <c r="M321" s="4" t="s">
        <v>34</v>
      </c>
      <c r="N321" s="4" t="s">
        <v>475</v>
      </c>
      <c r="O321" s="4" t="s">
        <v>36</v>
      </c>
    </row>
    <row r="322" spans="1:15" x14ac:dyDescent="0.25">
      <c r="A322" s="2">
        <v>45087.790358796294</v>
      </c>
      <c r="B322" s="3">
        <v>45087</v>
      </c>
      <c r="C322" s="3" t="s">
        <v>24</v>
      </c>
      <c r="D322" s="3"/>
      <c r="E322" s="4" t="s">
        <v>111</v>
      </c>
      <c r="F322" s="4" t="s">
        <v>819</v>
      </c>
      <c r="G322" s="4" t="s">
        <v>1846</v>
      </c>
      <c r="H322" s="4" t="s">
        <v>963</v>
      </c>
      <c r="I322" s="4">
        <v>8541296574</v>
      </c>
      <c r="J322" s="4" t="s">
        <v>964</v>
      </c>
      <c r="K322" s="4" t="s">
        <v>129</v>
      </c>
      <c r="L322" s="4" t="s">
        <v>419</v>
      </c>
      <c r="M322" s="4" t="s">
        <v>774</v>
      </c>
      <c r="N322" s="4" t="s">
        <v>475</v>
      </c>
      <c r="O322" s="4" t="s">
        <v>36</v>
      </c>
    </row>
    <row r="323" spans="1:15" x14ac:dyDescent="0.25">
      <c r="A323" s="2">
        <v>45087.790439814817</v>
      </c>
      <c r="B323" s="3">
        <v>45087</v>
      </c>
      <c r="C323" s="3" t="s">
        <v>24</v>
      </c>
      <c r="D323" s="3"/>
      <c r="E323" s="4" t="s">
        <v>49</v>
      </c>
      <c r="F323" s="4" t="s">
        <v>52</v>
      </c>
      <c r="G323" s="4" t="s">
        <v>50</v>
      </c>
      <c r="H323" s="4" t="s">
        <v>965</v>
      </c>
      <c r="I323" s="4">
        <v>9891767283</v>
      </c>
      <c r="J323" s="4" t="s">
        <v>966</v>
      </c>
      <c r="K323" s="4" t="s">
        <v>140</v>
      </c>
      <c r="L323" s="4" t="s">
        <v>409</v>
      </c>
      <c r="M323" s="4" t="s">
        <v>379</v>
      </c>
      <c r="N323" s="4" t="s">
        <v>380</v>
      </c>
      <c r="O323" s="4" t="s">
        <v>36</v>
      </c>
    </row>
    <row r="324" spans="1:15" x14ac:dyDescent="0.25">
      <c r="A324" s="2">
        <v>45087.790879629632</v>
      </c>
      <c r="B324" s="3">
        <v>45087</v>
      </c>
      <c r="C324" s="3" t="s">
        <v>24</v>
      </c>
      <c r="D324" s="3"/>
      <c r="E324" s="4" t="s">
        <v>111</v>
      </c>
      <c r="F324" s="4" t="s">
        <v>819</v>
      </c>
      <c r="G324" s="4" t="s">
        <v>1846</v>
      </c>
      <c r="H324" s="4" t="s">
        <v>967</v>
      </c>
      <c r="I324" s="4">
        <v>9874125860</v>
      </c>
      <c r="J324" s="4" t="s">
        <v>964</v>
      </c>
      <c r="K324" s="4" t="s">
        <v>129</v>
      </c>
      <c r="L324" s="4" t="s">
        <v>409</v>
      </c>
      <c r="M324" s="4" t="s">
        <v>421</v>
      </c>
      <c r="N324" s="4" t="s">
        <v>349</v>
      </c>
      <c r="O324" s="4" t="s">
        <v>36</v>
      </c>
    </row>
    <row r="325" spans="1:15" x14ac:dyDescent="0.25">
      <c r="A325" s="2">
        <v>45087.791250000002</v>
      </c>
      <c r="B325" s="3">
        <v>45087</v>
      </c>
      <c r="C325" s="3" t="s">
        <v>24</v>
      </c>
      <c r="D325" s="3"/>
      <c r="E325" s="4" t="s">
        <v>111</v>
      </c>
      <c r="F325" s="4" t="s">
        <v>819</v>
      </c>
      <c r="G325" s="4" t="s">
        <v>1846</v>
      </c>
      <c r="H325" s="4" t="s">
        <v>968</v>
      </c>
      <c r="I325" s="4">
        <v>8521385260</v>
      </c>
      <c r="J325" s="4" t="s">
        <v>964</v>
      </c>
      <c r="K325" s="4" t="s">
        <v>129</v>
      </c>
      <c r="L325" s="4" t="s">
        <v>409</v>
      </c>
      <c r="M325" s="4" t="s">
        <v>421</v>
      </c>
      <c r="N325" s="4" t="s">
        <v>349</v>
      </c>
      <c r="O325" s="4" t="s">
        <v>36</v>
      </c>
    </row>
    <row r="326" spans="1:15" x14ac:dyDescent="0.25">
      <c r="A326" s="2">
        <v>45087.791805555556</v>
      </c>
      <c r="B326" s="3">
        <v>45087</v>
      </c>
      <c r="C326" s="3" t="s">
        <v>24</v>
      </c>
      <c r="D326" s="3"/>
      <c r="E326" s="4" t="s">
        <v>111</v>
      </c>
      <c r="F326" s="4" t="s">
        <v>819</v>
      </c>
      <c r="G326" s="4" t="s">
        <v>1846</v>
      </c>
      <c r="H326" s="4" t="s">
        <v>969</v>
      </c>
      <c r="I326" s="4">
        <v>8541296523</v>
      </c>
      <c r="J326" s="4" t="s">
        <v>970</v>
      </c>
      <c r="K326" s="4" t="s">
        <v>129</v>
      </c>
      <c r="L326" s="4" t="s">
        <v>396</v>
      </c>
      <c r="M326" s="4" t="s">
        <v>417</v>
      </c>
      <c r="N326" s="4" t="s">
        <v>349</v>
      </c>
      <c r="O326" s="4" t="s">
        <v>36</v>
      </c>
    </row>
    <row r="327" spans="1:15" x14ac:dyDescent="0.25">
      <c r="A327" s="2">
        <v>45087.792407407411</v>
      </c>
      <c r="B327" s="3">
        <v>45087</v>
      </c>
      <c r="C327" s="3" t="s">
        <v>24</v>
      </c>
      <c r="D327" s="3"/>
      <c r="E327" s="4" t="s">
        <v>350</v>
      </c>
      <c r="F327" s="4" t="s">
        <v>351</v>
      </c>
      <c r="G327" s="4" t="s">
        <v>352</v>
      </c>
      <c r="H327" s="4" t="s">
        <v>971</v>
      </c>
      <c r="I327" s="4">
        <v>9616244404</v>
      </c>
      <c r="J327" s="4" t="s">
        <v>972</v>
      </c>
      <c r="K327" s="4" t="s">
        <v>252</v>
      </c>
      <c r="L327" s="4" t="s">
        <v>348</v>
      </c>
      <c r="M327" s="4" t="s">
        <v>973</v>
      </c>
      <c r="N327" s="4" t="s">
        <v>349</v>
      </c>
      <c r="O327" s="4" t="s">
        <v>36</v>
      </c>
    </row>
    <row r="328" spans="1:15" x14ac:dyDescent="0.25">
      <c r="A328" s="2">
        <v>45087.79420138889</v>
      </c>
      <c r="B328" s="3">
        <v>45087</v>
      </c>
      <c r="C328" s="3" t="s">
        <v>24</v>
      </c>
      <c r="D328" s="3"/>
      <c r="E328" s="4" t="s">
        <v>49</v>
      </c>
      <c r="F328" s="4" t="s">
        <v>52</v>
      </c>
      <c r="G328" s="4" t="s">
        <v>50</v>
      </c>
      <c r="H328" s="4" t="s">
        <v>974</v>
      </c>
      <c r="I328" s="4">
        <v>9871342239</v>
      </c>
      <c r="J328" s="4" t="s">
        <v>975</v>
      </c>
      <c r="K328" s="4" t="s">
        <v>140</v>
      </c>
      <c r="L328" s="4" t="s">
        <v>396</v>
      </c>
      <c r="M328" s="4" t="s">
        <v>27</v>
      </c>
      <c r="N328" s="4" t="s">
        <v>380</v>
      </c>
      <c r="O328" s="4" t="s">
        <v>36</v>
      </c>
    </row>
    <row r="329" spans="1:15" x14ac:dyDescent="0.25">
      <c r="A329" s="2">
        <v>45087.795995370368</v>
      </c>
      <c r="B329" s="3">
        <v>45087</v>
      </c>
      <c r="C329" s="3" t="s">
        <v>24</v>
      </c>
      <c r="D329" s="3"/>
      <c r="E329" s="4" t="s">
        <v>350</v>
      </c>
      <c r="F329" s="4" t="s">
        <v>351</v>
      </c>
      <c r="G329" s="4" t="s">
        <v>352</v>
      </c>
      <c r="H329" s="4" t="s">
        <v>976</v>
      </c>
      <c r="I329" s="4">
        <v>7275860668</v>
      </c>
      <c r="J329" s="4" t="s">
        <v>977</v>
      </c>
      <c r="K329" s="4" t="s">
        <v>252</v>
      </c>
      <c r="L329" s="4" t="s">
        <v>348</v>
      </c>
      <c r="M329" s="4" t="s">
        <v>27</v>
      </c>
      <c r="N329" s="4" t="s">
        <v>349</v>
      </c>
      <c r="O329" s="4" t="s">
        <v>358</v>
      </c>
    </row>
    <row r="330" spans="1:15" x14ac:dyDescent="0.25">
      <c r="A330" s="2">
        <v>45087.798333333332</v>
      </c>
      <c r="B330" s="3">
        <v>45087</v>
      </c>
      <c r="C330" s="3" t="s">
        <v>24</v>
      </c>
      <c r="D330" s="3"/>
      <c r="E330" s="4" t="s">
        <v>49</v>
      </c>
      <c r="F330" s="4" t="s">
        <v>52</v>
      </c>
      <c r="G330" s="4" t="s">
        <v>50</v>
      </c>
      <c r="H330" s="4" t="s">
        <v>978</v>
      </c>
      <c r="I330" s="4">
        <v>9212541305</v>
      </c>
      <c r="J330" s="4" t="s">
        <v>979</v>
      </c>
      <c r="K330" s="4" t="s">
        <v>140</v>
      </c>
      <c r="L330" s="4" t="s">
        <v>409</v>
      </c>
      <c r="M330" s="4" t="s">
        <v>379</v>
      </c>
      <c r="N330" s="4" t="s">
        <v>380</v>
      </c>
      <c r="O330" s="4" t="s">
        <v>36</v>
      </c>
    </row>
    <row r="331" spans="1:15" x14ac:dyDescent="0.25">
      <c r="A331" s="2">
        <v>45087.800798611112</v>
      </c>
      <c r="B331" s="3">
        <v>45087</v>
      </c>
      <c r="C331" s="3" t="s">
        <v>24</v>
      </c>
      <c r="D331" s="3"/>
      <c r="E331" s="4" t="s">
        <v>49</v>
      </c>
      <c r="F331" s="4" t="s">
        <v>52</v>
      </c>
      <c r="G331" s="4" t="s">
        <v>50</v>
      </c>
      <c r="H331" s="4" t="s">
        <v>980</v>
      </c>
      <c r="I331" s="4">
        <v>9711252353</v>
      </c>
      <c r="J331" s="4" t="s">
        <v>981</v>
      </c>
      <c r="K331" s="4" t="s">
        <v>140</v>
      </c>
      <c r="L331" s="4" t="s">
        <v>348</v>
      </c>
      <c r="M331" s="4" t="s">
        <v>379</v>
      </c>
      <c r="N331" s="4" t="s">
        <v>349</v>
      </c>
      <c r="O331" s="4" t="s">
        <v>36</v>
      </c>
    </row>
    <row r="332" spans="1:15" x14ac:dyDescent="0.25">
      <c r="A332" s="2">
        <v>45087.812349537038</v>
      </c>
      <c r="B332" s="3">
        <v>45087</v>
      </c>
      <c r="C332" s="3" t="s">
        <v>24</v>
      </c>
      <c r="D332" s="3"/>
      <c r="E332" s="4" t="s">
        <v>350</v>
      </c>
      <c r="F332" s="4" t="s">
        <v>351</v>
      </c>
      <c r="G332" s="4" t="s">
        <v>352</v>
      </c>
      <c r="H332" s="4" t="s">
        <v>982</v>
      </c>
      <c r="I332" s="4">
        <v>8707855446</v>
      </c>
      <c r="J332" s="4" t="s">
        <v>983</v>
      </c>
      <c r="K332" s="4" t="s">
        <v>252</v>
      </c>
      <c r="L332" s="4" t="s">
        <v>348</v>
      </c>
      <c r="M332" s="4" t="s">
        <v>27</v>
      </c>
      <c r="N332" s="4" t="s">
        <v>349</v>
      </c>
      <c r="O332" s="4" t="s">
        <v>36</v>
      </c>
    </row>
    <row r="333" spans="1:15" x14ac:dyDescent="0.25">
      <c r="A333" s="2">
        <v>45087.830347222225</v>
      </c>
      <c r="B333" s="3">
        <v>45087</v>
      </c>
      <c r="C333" s="3" t="s">
        <v>24</v>
      </c>
      <c r="D333" s="3"/>
      <c r="E333" s="4" t="s">
        <v>350</v>
      </c>
      <c r="F333" s="4" t="s">
        <v>351</v>
      </c>
      <c r="G333" s="4" t="s">
        <v>352</v>
      </c>
      <c r="H333" s="4" t="s">
        <v>984</v>
      </c>
      <c r="I333" s="4">
        <v>7849894577</v>
      </c>
      <c r="J333" s="4" t="s">
        <v>985</v>
      </c>
      <c r="K333" s="4" t="s">
        <v>252</v>
      </c>
      <c r="L333" s="4" t="s">
        <v>348</v>
      </c>
      <c r="M333" s="4" t="s">
        <v>27</v>
      </c>
      <c r="N333" s="4" t="s">
        <v>349</v>
      </c>
      <c r="O333" s="4" t="s">
        <v>36</v>
      </c>
    </row>
    <row r="334" spans="1:15" x14ac:dyDescent="0.25">
      <c r="A334" s="2">
        <v>45087.852129629631</v>
      </c>
      <c r="B334" s="3">
        <v>45087</v>
      </c>
      <c r="C334" s="3" t="s">
        <v>24</v>
      </c>
      <c r="D334" s="3"/>
      <c r="E334" s="4" t="s">
        <v>111</v>
      </c>
      <c r="F334" s="4" t="s">
        <v>819</v>
      </c>
      <c r="G334" s="4" t="s">
        <v>1846</v>
      </c>
      <c r="H334" s="4" t="s">
        <v>986</v>
      </c>
      <c r="I334" s="4">
        <v>9729134519</v>
      </c>
      <c r="J334" s="4" t="s">
        <v>170</v>
      </c>
      <c r="K334" s="4" t="s">
        <v>129</v>
      </c>
      <c r="L334" s="4" t="s">
        <v>409</v>
      </c>
      <c r="M334" s="4" t="s">
        <v>414</v>
      </c>
      <c r="N334" s="4" t="s">
        <v>349</v>
      </c>
      <c r="O334" s="4" t="s">
        <v>36</v>
      </c>
    </row>
    <row r="335" spans="1:15" x14ac:dyDescent="0.25">
      <c r="A335" s="2">
        <v>45087.85255787037</v>
      </c>
      <c r="B335" s="3">
        <v>45087</v>
      </c>
      <c r="C335" s="3" t="s">
        <v>24</v>
      </c>
      <c r="D335" s="3"/>
      <c r="E335" s="4" t="s">
        <v>111</v>
      </c>
      <c r="F335" s="4" t="s">
        <v>819</v>
      </c>
      <c r="G335" s="4" t="s">
        <v>1846</v>
      </c>
      <c r="H335" s="4" t="s">
        <v>987</v>
      </c>
      <c r="I335" s="4">
        <v>8820167312</v>
      </c>
      <c r="J335" s="4" t="s">
        <v>988</v>
      </c>
      <c r="K335" s="4" t="s">
        <v>129</v>
      </c>
      <c r="L335" s="4" t="s">
        <v>419</v>
      </c>
      <c r="M335" s="4" t="s">
        <v>414</v>
      </c>
      <c r="N335" s="4" t="s">
        <v>380</v>
      </c>
      <c r="O335" s="4" t="s">
        <v>36</v>
      </c>
    </row>
    <row r="336" spans="1:15" x14ac:dyDescent="0.25">
      <c r="A336" s="2">
        <v>45087.853090277778</v>
      </c>
      <c r="B336" s="3">
        <v>45087</v>
      </c>
      <c r="C336" s="3" t="s">
        <v>24</v>
      </c>
      <c r="D336" s="3"/>
      <c r="E336" s="4" t="s">
        <v>111</v>
      </c>
      <c r="F336" s="4" t="s">
        <v>819</v>
      </c>
      <c r="G336" s="4" t="s">
        <v>1846</v>
      </c>
      <c r="H336" s="4" t="s">
        <v>989</v>
      </c>
      <c r="I336" s="4" t="s">
        <v>990</v>
      </c>
      <c r="J336" s="4" t="s">
        <v>991</v>
      </c>
      <c r="K336" s="4" t="s">
        <v>129</v>
      </c>
      <c r="L336" s="4" t="s">
        <v>355</v>
      </c>
      <c r="M336" s="4" t="s">
        <v>414</v>
      </c>
      <c r="N336" s="4" t="s">
        <v>349</v>
      </c>
      <c r="O336" s="4" t="s">
        <v>36</v>
      </c>
    </row>
    <row r="337" spans="1:15" x14ac:dyDescent="0.25">
      <c r="A337" s="2">
        <v>45089.612337962964</v>
      </c>
      <c r="B337" s="8">
        <v>45089</v>
      </c>
      <c r="C337" s="3" t="s">
        <v>24</v>
      </c>
      <c r="D337" s="3"/>
      <c r="E337" s="270" t="s">
        <v>350</v>
      </c>
      <c r="F337" s="270" t="s">
        <v>351</v>
      </c>
      <c r="G337" s="270" t="s">
        <v>352</v>
      </c>
      <c r="H337" s="270" t="s">
        <v>992</v>
      </c>
      <c r="I337" s="270">
        <v>7860777717</v>
      </c>
      <c r="J337" s="270" t="s">
        <v>993</v>
      </c>
      <c r="K337" s="270" t="s">
        <v>252</v>
      </c>
      <c r="L337" s="270" t="s">
        <v>348</v>
      </c>
      <c r="M337" s="270" t="s">
        <v>647</v>
      </c>
      <c r="N337" s="270" t="s">
        <v>349</v>
      </c>
      <c r="O337" s="270" t="s">
        <v>358</v>
      </c>
    </row>
    <row r="338" spans="1:15" x14ac:dyDescent="0.25">
      <c r="A338" s="2">
        <v>45089.617418981485</v>
      </c>
      <c r="B338" s="8">
        <v>45089</v>
      </c>
      <c r="C338" s="3" t="s">
        <v>24</v>
      </c>
      <c r="D338" s="3"/>
      <c r="E338" s="270" t="s">
        <v>350</v>
      </c>
      <c r="F338" s="270" t="s">
        <v>351</v>
      </c>
      <c r="G338" s="270" t="s">
        <v>352</v>
      </c>
      <c r="H338" s="270" t="s">
        <v>994</v>
      </c>
      <c r="I338" s="270">
        <v>945013718</v>
      </c>
      <c r="J338" s="270" t="s">
        <v>993</v>
      </c>
      <c r="K338" s="270" t="s">
        <v>252</v>
      </c>
      <c r="L338" s="270" t="s">
        <v>348</v>
      </c>
      <c r="M338" s="270" t="s">
        <v>27</v>
      </c>
      <c r="N338" s="270" t="s">
        <v>349</v>
      </c>
      <c r="O338" s="270" t="s">
        <v>36</v>
      </c>
    </row>
    <row r="339" spans="1:15" x14ac:dyDescent="0.25">
      <c r="A339" s="2">
        <v>45089.622060185182</v>
      </c>
      <c r="B339" s="8">
        <v>45089</v>
      </c>
      <c r="C339" s="3" t="s">
        <v>24</v>
      </c>
      <c r="D339" s="3"/>
      <c r="E339" s="270" t="s">
        <v>350</v>
      </c>
      <c r="F339" s="270" t="s">
        <v>711</v>
      </c>
      <c r="G339" s="270" t="s">
        <v>352</v>
      </c>
      <c r="H339" s="270" t="s">
        <v>995</v>
      </c>
      <c r="I339" s="270">
        <v>8081757288</v>
      </c>
      <c r="J339" s="270" t="s">
        <v>996</v>
      </c>
      <c r="K339" s="270" t="s">
        <v>252</v>
      </c>
      <c r="L339" s="270" t="s">
        <v>348</v>
      </c>
      <c r="M339" s="270" t="s">
        <v>391</v>
      </c>
      <c r="N339" s="270" t="s">
        <v>349</v>
      </c>
      <c r="O339" s="270" t="s">
        <v>36</v>
      </c>
    </row>
    <row r="340" spans="1:15" x14ac:dyDescent="0.25">
      <c r="A340" s="2">
        <v>45089.641585648147</v>
      </c>
      <c r="B340" s="8">
        <v>45089</v>
      </c>
      <c r="C340" s="3" t="s">
        <v>24</v>
      </c>
      <c r="D340" s="3"/>
      <c r="E340" s="270" t="s">
        <v>350</v>
      </c>
      <c r="F340" s="270" t="s">
        <v>365</v>
      </c>
      <c r="G340" s="270" t="s">
        <v>352</v>
      </c>
      <c r="H340" s="270" t="s">
        <v>997</v>
      </c>
      <c r="I340" s="270">
        <v>6387688113</v>
      </c>
      <c r="J340" s="270" t="s">
        <v>998</v>
      </c>
      <c r="K340" s="270" t="s">
        <v>252</v>
      </c>
      <c r="L340" s="270" t="s">
        <v>348</v>
      </c>
      <c r="M340" s="270" t="s">
        <v>510</v>
      </c>
      <c r="N340" s="270" t="s">
        <v>349</v>
      </c>
      <c r="O340" s="270" t="s">
        <v>36</v>
      </c>
    </row>
    <row r="341" spans="1:15" x14ac:dyDescent="0.25">
      <c r="A341" s="2">
        <v>45089.645682870374</v>
      </c>
      <c r="B341" s="8">
        <v>45089</v>
      </c>
      <c r="C341" s="3" t="s">
        <v>24</v>
      </c>
      <c r="D341" s="3"/>
      <c r="E341" s="270" t="s">
        <v>350</v>
      </c>
      <c r="F341" s="270" t="s">
        <v>351</v>
      </c>
      <c r="G341" s="270" t="s">
        <v>352</v>
      </c>
      <c r="H341" s="270" t="s">
        <v>610</v>
      </c>
      <c r="I341" s="270">
        <v>7905094998</v>
      </c>
      <c r="J341" s="270" t="s">
        <v>999</v>
      </c>
      <c r="K341" s="270" t="s">
        <v>74</v>
      </c>
      <c r="L341" s="270" t="s">
        <v>348</v>
      </c>
      <c r="M341" s="270" t="s">
        <v>27</v>
      </c>
      <c r="N341" s="270" t="s">
        <v>349</v>
      </c>
      <c r="O341" s="270" t="s">
        <v>358</v>
      </c>
    </row>
    <row r="342" spans="1:15" x14ac:dyDescent="0.25">
      <c r="A342" s="2">
        <v>45089.668657407405</v>
      </c>
      <c r="B342" s="8">
        <v>45089</v>
      </c>
      <c r="C342" s="3" t="s">
        <v>24</v>
      </c>
      <c r="D342" s="3"/>
      <c r="E342" s="270" t="s">
        <v>350</v>
      </c>
      <c r="F342" s="270" t="s">
        <v>351</v>
      </c>
      <c r="G342" s="270" t="s">
        <v>352</v>
      </c>
      <c r="H342" s="270" t="s">
        <v>1000</v>
      </c>
      <c r="I342" s="270">
        <v>7379691606</v>
      </c>
      <c r="J342" s="270" t="s">
        <v>1001</v>
      </c>
      <c r="K342" s="270" t="s">
        <v>252</v>
      </c>
      <c r="L342" s="270" t="s">
        <v>348</v>
      </c>
      <c r="M342" s="270" t="s">
        <v>1002</v>
      </c>
      <c r="N342" s="270" t="s">
        <v>349</v>
      </c>
      <c r="O342" s="270" t="s">
        <v>358</v>
      </c>
    </row>
    <row r="343" spans="1:15" x14ac:dyDescent="0.25">
      <c r="A343" s="2">
        <v>45089.67460648148</v>
      </c>
      <c r="B343" s="8">
        <v>45089</v>
      </c>
      <c r="C343" s="3" t="s">
        <v>24</v>
      </c>
      <c r="D343" s="3"/>
      <c r="E343" s="270" t="s">
        <v>350</v>
      </c>
      <c r="F343" s="270" t="s">
        <v>351</v>
      </c>
      <c r="G343" s="270" t="s">
        <v>352</v>
      </c>
      <c r="H343" s="270" t="s">
        <v>604</v>
      </c>
      <c r="I343" s="270">
        <v>9307559553</v>
      </c>
      <c r="J343" s="270" t="s">
        <v>1003</v>
      </c>
      <c r="K343" s="270" t="s">
        <v>252</v>
      </c>
      <c r="L343" s="270" t="s">
        <v>348</v>
      </c>
      <c r="M343" s="270" t="s">
        <v>647</v>
      </c>
      <c r="N343" s="270" t="s">
        <v>349</v>
      </c>
      <c r="O343" s="270" t="s">
        <v>36</v>
      </c>
    </row>
    <row r="344" spans="1:15" x14ac:dyDescent="0.25">
      <c r="A344" s="2">
        <v>45089.690312500003</v>
      </c>
      <c r="B344" s="8">
        <v>45089</v>
      </c>
      <c r="C344" s="3" t="s">
        <v>24</v>
      </c>
      <c r="D344" s="3"/>
      <c r="E344" s="270" t="s">
        <v>350</v>
      </c>
      <c r="F344" s="270" t="s">
        <v>351</v>
      </c>
      <c r="G344" s="270" t="s">
        <v>352</v>
      </c>
      <c r="H344" s="270" t="s">
        <v>1004</v>
      </c>
      <c r="I344" s="270">
        <v>9838302193</v>
      </c>
      <c r="J344" s="270" t="s">
        <v>1005</v>
      </c>
      <c r="K344" s="270" t="s">
        <v>252</v>
      </c>
      <c r="L344" s="270" t="s">
        <v>348</v>
      </c>
      <c r="M344" s="270" t="s">
        <v>647</v>
      </c>
      <c r="N344" s="270" t="s">
        <v>349</v>
      </c>
      <c r="O344" s="270" t="s">
        <v>358</v>
      </c>
    </row>
    <row r="345" spans="1:15" x14ac:dyDescent="0.25">
      <c r="A345" s="2">
        <v>45089.695277777777</v>
      </c>
      <c r="B345" s="8">
        <v>45089</v>
      </c>
      <c r="C345" s="3" t="s">
        <v>24</v>
      </c>
      <c r="D345" s="3"/>
      <c r="E345" s="270" t="s">
        <v>350</v>
      </c>
      <c r="F345" s="270" t="s">
        <v>351</v>
      </c>
      <c r="G345" s="270" t="s">
        <v>352</v>
      </c>
      <c r="H345" s="270" t="s">
        <v>1006</v>
      </c>
      <c r="I345" s="270" t="s">
        <v>1007</v>
      </c>
      <c r="J345" s="270" t="s">
        <v>1008</v>
      </c>
      <c r="K345" s="270" t="s">
        <v>252</v>
      </c>
      <c r="L345" s="270" t="s">
        <v>348</v>
      </c>
      <c r="M345" s="270" t="s">
        <v>647</v>
      </c>
      <c r="N345" s="270" t="s">
        <v>349</v>
      </c>
      <c r="O345" s="270" t="s">
        <v>36</v>
      </c>
    </row>
    <row r="346" spans="1:15" x14ac:dyDescent="0.25">
      <c r="A346" s="2">
        <v>45089.711273148147</v>
      </c>
      <c r="B346" s="8">
        <v>45089</v>
      </c>
      <c r="C346" s="3" t="s">
        <v>24</v>
      </c>
      <c r="D346" s="3"/>
      <c r="E346" s="270" t="s">
        <v>350</v>
      </c>
      <c r="F346" s="270" t="s">
        <v>351</v>
      </c>
      <c r="G346" s="270" t="s">
        <v>352</v>
      </c>
      <c r="H346" s="270" t="s">
        <v>1009</v>
      </c>
      <c r="I346" s="270" t="s">
        <v>1010</v>
      </c>
      <c r="J346" s="270" t="s">
        <v>1011</v>
      </c>
      <c r="K346" s="270" t="s">
        <v>252</v>
      </c>
      <c r="L346" s="270" t="s">
        <v>348</v>
      </c>
      <c r="M346" s="270" t="s">
        <v>647</v>
      </c>
      <c r="N346" s="270" t="s">
        <v>349</v>
      </c>
      <c r="O346" s="270" t="s">
        <v>358</v>
      </c>
    </row>
    <row r="347" spans="1:15" x14ac:dyDescent="0.25">
      <c r="A347" s="2">
        <v>45089.72923611111</v>
      </c>
      <c r="B347" s="8">
        <v>45089</v>
      </c>
      <c r="C347" s="3" t="s">
        <v>24</v>
      </c>
      <c r="D347" s="3"/>
      <c r="E347" s="270" t="s">
        <v>350</v>
      </c>
      <c r="F347" s="270" t="s">
        <v>351</v>
      </c>
      <c r="G347" s="270" t="s">
        <v>352</v>
      </c>
      <c r="H347" s="270" t="s">
        <v>1012</v>
      </c>
      <c r="I347" s="270" t="s">
        <v>1013</v>
      </c>
      <c r="J347" s="270" t="s">
        <v>1014</v>
      </c>
      <c r="K347" s="270" t="s">
        <v>252</v>
      </c>
      <c r="L347" s="270" t="s">
        <v>348</v>
      </c>
      <c r="M347" s="270" t="s">
        <v>647</v>
      </c>
      <c r="N347" s="270" t="s">
        <v>349</v>
      </c>
      <c r="O347" s="270" t="s">
        <v>36</v>
      </c>
    </row>
    <row r="348" spans="1:15" x14ac:dyDescent="0.25">
      <c r="A348" s="2">
        <v>45089.783113425925</v>
      </c>
      <c r="B348" s="8">
        <v>45089</v>
      </c>
      <c r="C348" s="3" t="s">
        <v>24</v>
      </c>
      <c r="D348" s="3"/>
      <c r="E348" s="270" t="s">
        <v>350</v>
      </c>
      <c r="F348" s="270" t="s">
        <v>351</v>
      </c>
      <c r="G348" s="270" t="s">
        <v>352</v>
      </c>
      <c r="H348" s="270" t="s">
        <v>1015</v>
      </c>
      <c r="I348" s="270" t="s">
        <v>1016</v>
      </c>
      <c r="J348" s="270" t="s">
        <v>1017</v>
      </c>
      <c r="K348" s="270" t="s">
        <v>252</v>
      </c>
      <c r="L348" s="270" t="s">
        <v>348</v>
      </c>
      <c r="M348" s="270" t="s">
        <v>647</v>
      </c>
      <c r="N348" s="270" t="s">
        <v>349</v>
      </c>
      <c r="O348" s="270" t="s">
        <v>36</v>
      </c>
    </row>
    <row r="349" spans="1:15" x14ac:dyDescent="0.25">
      <c r="A349" s="2">
        <v>45089.802824074075</v>
      </c>
      <c r="B349" s="8">
        <v>45089</v>
      </c>
      <c r="C349" s="3" t="s">
        <v>24</v>
      </c>
      <c r="D349" s="3"/>
      <c r="E349" s="270" t="s">
        <v>111</v>
      </c>
      <c r="F349" s="270" t="s">
        <v>819</v>
      </c>
      <c r="G349" s="4" t="s">
        <v>1846</v>
      </c>
      <c r="H349" s="270" t="s">
        <v>1018</v>
      </c>
      <c r="I349" s="270">
        <v>9739112318</v>
      </c>
      <c r="J349" s="270" t="s">
        <v>1019</v>
      </c>
      <c r="K349" s="270" t="s">
        <v>129</v>
      </c>
      <c r="L349" s="270" t="s">
        <v>396</v>
      </c>
      <c r="M349" s="270" t="s">
        <v>414</v>
      </c>
      <c r="N349" s="270" t="s">
        <v>349</v>
      </c>
      <c r="O349" s="270" t="s">
        <v>36</v>
      </c>
    </row>
    <row r="350" spans="1:15" x14ac:dyDescent="0.25">
      <c r="A350" s="2">
        <v>45089.803796296299</v>
      </c>
      <c r="B350" s="8">
        <v>45089</v>
      </c>
      <c r="C350" s="3" t="s">
        <v>24</v>
      </c>
      <c r="D350" s="3"/>
      <c r="E350" s="270" t="s">
        <v>111</v>
      </c>
      <c r="F350" s="270" t="s">
        <v>819</v>
      </c>
      <c r="G350" s="4" t="s">
        <v>1846</v>
      </c>
      <c r="H350" s="270" t="s">
        <v>1020</v>
      </c>
      <c r="I350" s="270">
        <v>8820145610</v>
      </c>
      <c r="J350" s="270" t="s">
        <v>1019</v>
      </c>
      <c r="K350" s="270" t="s">
        <v>129</v>
      </c>
      <c r="L350" s="270" t="s">
        <v>396</v>
      </c>
      <c r="M350" s="270" t="s">
        <v>391</v>
      </c>
      <c r="N350" s="270" t="s">
        <v>349</v>
      </c>
      <c r="O350" s="270" t="s">
        <v>36</v>
      </c>
    </row>
    <row r="351" spans="1:15" x14ac:dyDescent="0.25">
      <c r="A351" s="2">
        <v>45089.804270833331</v>
      </c>
      <c r="B351" s="8">
        <v>45089</v>
      </c>
      <c r="C351" s="3" t="s">
        <v>24</v>
      </c>
      <c r="D351" s="3"/>
      <c r="E351" s="270" t="s">
        <v>111</v>
      </c>
      <c r="F351" s="270" t="s">
        <v>819</v>
      </c>
      <c r="G351" s="4" t="s">
        <v>1846</v>
      </c>
      <c r="H351" s="270" t="s">
        <v>1021</v>
      </c>
      <c r="I351" s="270">
        <v>9728134510</v>
      </c>
      <c r="J351" s="270" t="s">
        <v>1019</v>
      </c>
      <c r="K351" s="270" t="s">
        <v>129</v>
      </c>
      <c r="L351" s="270" t="s">
        <v>396</v>
      </c>
      <c r="M351" s="270" t="s">
        <v>391</v>
      </c>
      <c r="N351" s="270" t="s">
        <v>475</v>
      </c>
      <c r="O351" s="270" t="s">
        <v>36</v>
      </c>
    </row>
    <row r="352" spans="1:15" x14ac:dyDescent="0.25">
      <c r="A352" s="2">
        <v>45089.804710648146</v>
      </c>
      <c r="B352" s="8">
        <v>45089</v>
      </c>
      <c r="C352" s="3" t="s">
        <v>24</v>
      </c>
      <c r="D352" s="3"/>
      <c r="E352" s="270" t="s">
        <v>111</v>
      </c>
      <c r="F352" s="270" t="s">
        <v>819</v>
      </c>
      <c r="G352" s="4" t="s">
        <v>1846</v>
      </c>
      <c r="H352" s="270" t="s">
        <v>1022</v>
      </c>
      <c r="I352" s="270">
        <v>9278145681</v>
      </c>
      <c r="J352" s="270" t="s">
        <v>1019</v>
      </c>
      <c r="K352" s="270" t="s">
        <v>129</v>
      </c>
      <c r="L352" s="270" t="s">
        <v>396</v>
      </c>
      <c r="M352" s="270" t="s">
        <v>410</v>
      </c>
      <c r="N352" s="270" t="s">
        <v>349</v>
      </c>
      <c r="O352" s="270" t="s">
        <v>36</v>
      </c>
    </row>
    <row r="353" spans="1:15" x14ac:dyDescent="0.25">
      <c r="A353" s="2">
        <v>45089.805138888885</v>
      </c>
      <c r="B353" s="8">
        <v>45089</v>
      </c>
      <c r="C353" s="3" t="s">
        <v>24</v>
      </c>
      <c r="D353" s="3"/>
      <c r="E353" s="270" t="s">
        <v>111</v>
      </c>
      <c r="F353" s="270" t="s">
        <v>819</v>
      </c>
      <c r="G353" s="4" t="s">
        <v>1846</v>
      </c>
      <c r="H353" s="270" t="s">
        <v>1023</v>
      </c>
      <c r="I353" s="270">
        <v>9378145591</v>
      </c>
      <c r="J353" s="270" t="s">
        <v>1019</v>
      </c>
      <c r="K353" s="270" t="s">
        <v>129</v>
      </c>
      <c r="L353" s="270" t="s">
        <v>409</v>
      </c>
      <c r="M353" s="270" t="s">
        <v>510</v>
      </c>
      <c r="N353" s="270" t="s">
        <v>349</v>
      </c>
      <c r="O353" s="270" t="s">
        <v>36</v>
      </c>
    </row>
    <row r="354" spans="1:15" x14ac:dyDescent="0.25">
      <c r="A354" s="2">
        <v>45089.805925925924</v>
      </c>
      <c r="B354" s="8">
        <v>45089</v>
      </c>
      <c r="C354" s="3" t="s">
        <v>24</v>
      </c>
      <c r="D354" s="3"/>
      <c r="E354" s="270" t="s">
        <v>111</v>
      </c>
      <c r="F354" s="270" t="s">
        <v>819</v>
      </c>
      <c r="G354" s="4" t="s">
        <v>1846</v>
      </c>
      <c r="H354" s="270" t="s">
        <v>1024</v>
      </c>
      <c r="I354" s="270">
        <v>9729145619</v>
      </c>
      <c r="J354" s="270" t="s">
        <v>1019</v>
      </c>
      <c r="K354" s="270" t="s">
        <v>129</v>
      </c>
      <c r="L354" s="270" t="s">
        <v>409</v>
      </c>
      <c r="M354" s="270" t="s">
        <v>421</v>
      </c>
      <c r="N354" s="270" t="s">
        <v>349</v>
      </c>
      <c r="O354" s="270" t="s">
        <v>36</v>
      </c>
    </row>
    <row r="355" spans="1:15" x14ac:dyDescent="0.25">
      <c r="A355" s="2">
        <v>45089.806377314817</v>
      </c>
      <c r="B355" s="8">
        <v>45089</v>
      </c>
      <c r="C355" s="3" t="s">
        <v>24</v>
      </c>
      <c r="D355" s="3"/>
      <c r="E355" s="270" t="s">
        <v>111</v>
      </c>
      <c r="F355" s="270" t="s">
        <v>819</v>
      </c>
      <c r="G355" s="4" t="s">
        <v>1846</v>
      </c>
      <c r="H355" s="270" t="s">
        <v>1025</v>
      </c>
      <c r="I355" s="270">
        <v>9739145811</v>
      </c>
      <c r="J355" s="270" t="s">
        <v>1019</v>
      </c>
      <c r="K355" s="270" t="s">
        <v>129</v>
      </c>
      <c r="L355" s="270" t="s">
        <v>355</v>
      </c>
      <c r="M355" s="270" t="s">
        <v>384</v>
      </c>
      <c r="N355" s="270" t="s">
        <v>380</v>
      </c>
      <c r="O355" s="270" t="s">
        <v>29</v>
      </c>
    </row>
    <row r="356" spans="1:15" x14ac:dyDescent="0.25">
      <c r="A356" s="2">
        <v>45089.807210648149</v>
      </c>
      <c r="B356" s="8">
        <v>45089</v>
      </c>
      <c r="C356" s="3" t="s">
        <v>24</v>
      </c>
      <c r="D356" s="3"/>
      <c r="E356" s="270" t="s">
        <v>111</v>
      </c>
      <c r="F356" s="270" t="s">
        <v>819</v>
      </c>
      <c r="G356" s="4" t="s">
        <v>1846</v>
      </c>
      <c r="H356" s="270" t="s">
        <v>1026</v>
      </c>
      <c r="I356" s="270">
        <v>9829818111</v>
      </c>
      <c r="J356" s="270" t="s">
        <v>1019</v>
      </c>
      <c r="K356" s="270" t="s">
        <v>129</v>
      </c>
      <c r="L356" s="270" t="s">
        <v>419</v>
      </c>
      <c r="M356" s="270" t="s">
        <v>414</v>
      </c>
      <c r="N356" s="270" t="s">
        <v>349</v>
      </c>
      <c r="O356" s="270" t="s">
        <v>36</v>
      </c>
    </row>
    <row r="357" spans="1:15" x14ac:dyDescent="0.25">
      <c r="A357" s="2">
        <v>45089.807685185187</v>
      </c>
      <c r="B357" s="8">
        <v>45089</v>
      </c>
      <c r="C357" s="3" t="s">
        <v>24</v>
      </c>
      <c r="D357" s="3"/>
      <c r="E357" s="270" t="s">
        <v>111</v>
      </c>
      <c r="F357" s="270" t="s">
        <v>819</v>
      </c>
      <c r="G357" s="4" t="s">
        <v>1846</v>
      </c>
      <c r="H357" s="270" t="s">
        <v>1027</v>
      </c>
      <c r="I357" s="270">
        <v>9378187716</v>
      </c>
      <c r="J357" s="270" t="s">
        <v>1019</v>
      </c>
      <c r="K357" s="270" t="s">
        <v>129</v>
      </c>
      <c r="L357" s="270" t="s">
        <v>355</v>
      </c>
      <c r="M357" s="270" t="s">
        <v>510</v>
      </c>
      <c r="N357" s="270" t="s">
        <v>349</v>
      </c>
      <c r="O357" s="270" t="s">
        <v>36</v>
      </c>
    </row>
    <row r="358" spans="1:15" x14ac:dyDescent="0.25">
      <c r="A358" s="2">
        <v>45089.808564814812</v>
      </c>
      <c r="B358" s="8">
        <v>45089</v>
      </c>
      <c r="C358" s="3" t="s">
        <v>24</v>
      </c>
      <c r="D358" s="3"/>
      <c r="E358" s="270" t="s">
        <v>111</v>
      </c>
      <c r="F358" s="270" t="s">
        <v>819</v>
      </c>
      <c r="G358" s="4" t="s">
        <v>1846</v>
      </c>
      <c r="H358" s="270" t="s">
        <v>1028</v>
      </c>
      <c r="I358" s="270">
        <v>9738188117</v>
      </c>
      <c r="J358" s="270" t="s">
        <v>1019</v>
      </c>
      <c r="K358" s="270" t="s">
        <v>129</v>
      </c>
      <c r="L358" s="270" t="s">
        <v>409</v>
      </c>
      <c r="M358" s="270" t="s">
        <v>384</v>
      </c>
      <c r="N358" s="270" t="s">
        <v>349</v>
      </c>
      <c r="O358" s="270" t="s">
        <v>36</v>
      </c>
    </row>
    <row r="359" spans="1:15" x14ac:dyDescent="0.25">
      <c r="A359" s="2">
        <v>45089.810439814813</v>
      </c>
      <c r="B359" s="8">
        <v>45089</v>
      </c>
      <c r="C359" s="3" t="s">
        <v>24</v>
      </c>
      <c r="D359" s="3"/>
      <c r="E359" s="270" t="s">
        <v>111</v>
      </c>
      <c r="F359" s="270" t="s">
        <v>819</v>
      </c>
      <c r="G359" s="4" t="s">
        <v>1846</v>
      </c>
      <c r="H359" s="270" t="s">
        <v>1029</v>
      </c>
      <c r="I359" s="270">
        <v>9278145610</v>
      </c>
      <c r="J359" s="270" t="s">
        <v>1019</v>
      </c>
      <c r="K359" s="270" t="s">
        <v>129</v>
      </c>
      <c r="L359" s="270" t="s">
        <v>409</v>
      </c>
      <c r="M359" s="270" t="s">
        <v>391</v>
      </c>
      <c r="N359" s="270" t="s">
        <v>380</v>
      </c>
      <c r="O359" s="270" t="s">
        <v>36</v>
      </c>
    </row>
    <row r="360" spans="1:15" x14ac:dyDescent="0.25">
      <c r="A360" s="2">
        <v>45089.8125</v>
      </c>
      <c r="B360" s="8">
        <v>45089</v>
      </c>
      <c r="C360" s="3" t="s">
        <v>24</v>
      </c>
      <c r="D360" s="3"/>
      <c r="E360" s="270" t="s">
        <v>111</v>
      </c>
      <c r="F360" s="270" t="s">
        <v>819</v>
      </c>
      <c r="G360" s="4" t="s">
        <v>1846</v>
      </c>
      <c r="H360" s="270" t="s">
        <v>1030</v>
      </c>
      <c r="I360" s="270">
        <v>9827145610</v>
      </c>
      <c r="J360" s="270" t="s">
        <v>1019</v>
      </c>
      <c r="K360" s="270" t="s">
        <v>129</v>
      </c>
      <c r="L360" s="270" t="s">
        <v>355</v>
      </c>
      <c r="M360" s="270" t="s">
        <v>414</v>
      </c>
      <c r="N360" s="270" t="s">
        <v>349</v>
      </c>
      <c r="O360" s="270" t="s">
        <v>36</v>
      </c>
    </row>
    <row r="361" spans="1:15" x14ac:dyDescent="0.25">
      <c r="A361" s="2">
        <v>45089.813032407408</v>
      </c>
      <c r="B361" s="8">
        <v>45089</v>
      </c>
      <c r="C361" s="3" t="s">
        <v>24</v>
      </c>
      <c r="D361" s="3"/>
      <c r="E361" s="270" t="s">
        <v>111</v>
      </c>
      <c r="F361" s="270" t="s">
        <v>819</v>
      </c>
      <c r="G361" s="4" t="s">
        <v>1846</v>
      </c>
      <c r="H361" s="270" t="s">
        <v>1031</v>
      </c>
      <c r="I361" s="270">
        <v>9827814582</v>
      </c>
      <c r="J361" s="270" t="s">
        <v>1019</v>
      </c>
      <c r="K361" s="270" t="s">
        <v>129</v>
      </c>
      <c r="L361" s="270" t="s">
        <v>396</v>
      </c>
      <c r="M361" s="270" t="s">
        <v>388</v>
      </c>
      <c r="N361" s="270" t="s">
        <v>349</v>
      </c>
      <c r="O361" s="270" t="s">
        <v>36</v>
      </c>
    </row>
    <row r="362" spans="1:15" x14ac:dyDescent="0.25">
      <c r="A362" s="2">
        <v>45090.567870370367</v>
      </c>
      <c r="B362" s="8">
        <v>45090</v>
      </c>
      <c r="C362" s="3" t="s">
        <v>24</v>
      </c>
      <c r="D362" s="3"/>
      <c r="E362" s="4" t="s">
        <v>350</v>
      </c>
      <c r="F362" s="4" t="s">
        <v>351</v>
      </c>
      <c r="G362" s="4" t="s">
        <v>352</v>
      </c>
      <c r="H362" s="4" t="s">
        <v>924</v>
      </c>
      <c r="I362" s="4" t="s">
        <v>1032</v>
      </c>
      <c r="J362" s="4" t="s">
        <v>1033</v>
      </c>
      <c r="K362" s="4" t="s">
        <v>252</v>
      </c>
      <c r="L362" s="4" t="s">
        <v>348</v>
      </c>
      <c r="M362" s="4" t="s">
        <v>647</v>
      </c>
      <c r="N362" s="4" t="s">
        <v>349</v>
      </c>
      <c r="O362" s="4" t="s">
        <v>358</v>
      </c>
    </row>
    <row r="363" spans="1:15" x14ac:dyDescent="0.25">
      <c r="A363" s="2">
        <v>45090.575995370367</v>
      </c>
      <c r="B363" s="8">
        <v>45090</v>
      </c>
      <c r="C363" s="3" t="s">
        <v>24</v>
      </c>
      <c r="D363" s="3"/>
      <c r="E363" s="4" t="s">
        <v>350</v>
      </c>
      <c r="F363" s="4" t="s">
        <v>351</v>
      </c>
      <c r="G363" s="4" t="s">
        <v>352</v>
      </c>
      <c r="H363" s="4" t="s">
        <v>1034</v>
      </c>
      <c r="I363" s="4" t="s">
        <v>1035</v>
      </c>
      <c r="J363" s="4" t="s">
        <v>1036</v>
      </c>
      <c r="K363" s="4" t="s">
        <v>252</v>
      </c>
      <c r="L363" s="4" t="s">
        <v>348</v>
      </c>
      <c r="M363" s="4" t="s">
        <v>647</v>
      </c>
      <c r="N363" s="4" t="s">
        <v>349</v>
      </c>
      <c r="O363" s="4" t="s">
        <v>358</v>
      </c>
    </row>
    <row r="364" spans="1:15" x14ac:dyDescent="0.25">
      <c r="A364" s="2">
        <v>45090.588692129626</v>
      </c>
      <c r="B364" s="8">
        <v>45090</v>
      </c>
      <c r="C364" s="3" t="s">
        <v>24</v>
      </c>
      <c r="D364" s="3"/>
      <c r="E364" s="4" t="s">
        <v>350</v>
      </c>
      <c r="F364" s="4" t="s">
        <v>351</v>
      </c>
      <c r="G364" s="4" t="s">
        <v>352</v>
      </c>
      <c r="H364" s="4" t="s">
        <v>1037</v>
      </c>
      <c r="I364" s="4" t="s">
        <v>1038</v>
      </c>
      <c r="J364" s="4" t="s">
        <v>1039</v>
      </c>
      <c r="K364" s="4" t="s">
        <v>252</v>
      </c>
      <c r="L364" s="4" t="s">
        <v>348</v>
      </c>
      <c r="M364" s="4" t="s">
        <v>647</v>
      </c>
      <c r="N364" s="4" t="s">
        <v>349</v>
      </c>
      <c r="O364" s="4" t="s">
        <v>36</v>
      </c>
    </row>
    <row r="365" spans="1:15" x14ac:dyDescent="0.25">
      <c r="A365" s="2">
        <v>45090.590266203704</v>
      </c>
      <c r="B365" s="8">
        <v>45090</v>
      </c>
      <c r="C365" s="3" t="s">
        <v>24</v>
      </c>
      <c r="D365" s="3"/>
      <c r="E365" s="4" t="s">
        <v>350</v>
      </c>
      <c r="F365" s="4" t="s">
        <v>351</v>
      </c>
      <c r="G365" s="4" t="s">
        <v>352</v>
      </c>
      <c r="H365" s="4" t="s">
        <v>1040</v>
      </c>
      <c r="I365" s="4"/>
      <c r="J365" s="4" t="s">
        <v>1041</v>
      </c>
      <c r="K365" s="4" t="s">
        <v>252</v>
      </c>
      <c r="L365" s="4" t="s">
        <v>348</v>
      </c>
      <c r="M365" s="4" t="s">
        <v>591</v>
      </c>
      <c r="N365" s="4" t="s">
        <v>349</v>
      </c>
      <c r="O365" s="4" t="s">
        <v>36</v>
      </c>
    </row>
    <row r="366" spans="1:15" x14ac:dyDescent="0.25">
      <c r="A366" s="2">
        <v>45090.595856481479</v>
      </c>
      <c r="B366" s="8">
        <v>45090</v>
      </c>
      <c r="C366" s="3" t="s">
        <v>24</v>
      </c>
      <c r="D366" s="3"/>
      <c r="E366" s="4" t="s">
        <v>350</v>
      </c>
      <c r="F366" s="4" t="s">
        <v>351</v>
      </c>
      <c r="G366" s="4" t="s">
        <v>352</v>
      </c>
      <c r="H366" s="4" t="s">
        <v>1042</v>
      </c>
      <c r="I366" s="4" t="s">
        <v>1043</v>
      </c>
      <c r="J366" s="4" t="s">
        <v>1044</v>
      </c>
      <c r="K366" s="4" t="s">
        <v>252</v>
      </c>
      <c r="L366" s="4" t="s">
        <v>348</v>
      </c>
      <c r="M366" s="4" t="s">
        <v>647</v>
      </c>
      <c r="N366" s="4" t="s">
        <v>349</v>
      </c>
      <c r="O366" s="4" t="s">
        <v>358</v>
      </c>
    </row>
    <row r="367" spans="1:15" x14ac:dyDescent="0.25">
      <c r="A367" s="2">
        <v>45090.60050925926</v>
      </c>
      <c r="B367" s="8">
        <v>45090</v>
      </c>
      <c r="C367" s="3" t="s">
        <v>24</v>
      </c>
      <c r="D367" s="3"/>
      <c r="E367" s="4" t="s">
        <v>350</v>
      </c>
      <c r="F367" s="4" t="s">
        <v>351</v>
      </c>
      <c r="G367" s="4" t="s">
        <v>352</v>
      </c>
      <c r="H367" s="4" t="s">
        <v>1045</v>
      </c>
      <c r="I367" s="4" t="s">
        <v>1046</v>
      </c>
      <c r="J367" s="4" t="s">
        <v>1047</v>
      </c>
      <c r="K367" s="4" t="s">
        <v>252</v>
      </c>
      <c r="L367" s="4" t="s">
        <v>348</v>
      </c>
      <c r="M367" s="4" t="s">
        <v>27</v>
      </c>
      <c r="N367" s="4" t="s">
        <v>349</v>
      </c>
      <c r="O367" s="4" t="s">
        <v>36</v>
      </c>
    </row>
    <row r="368" spans="1:15" x14ac:dyDescent="0.25">
      <c r="A368" s="2">
        <v>45090.613368055558</v>
      </c>
      <c r="B368" s="8">
        <v>45090</v>
      </c>
      <c r="C368" s="3" t="s">
        <v>24</v>
      </c>
      <c r="D368" s="3"/>
      <c r="E368" s="4" t="s">
        <v>350</v>
      </c>
      <c r="F368" s="4" t="s">
        <v>351</v>
      </c>
      <c r="G368" s="4" t="s">
        <v>352</v>
      </c>
      <c r="H368" s="4" t="s">
        <v>1048</v>
      </c>
      <c r="I368" s="4" t="s">
        <v>1049</v>
      </c>
      <c r="J368" s="4" t="s">
        <v>1050</v>
      </c>
      <c r="K368" s="4" t="s">
        <v>252</v>
      </c>
      <c r="L368" s="4" t="s">
        <v>348</v>
      </c>
      <c r="M368" s="4" t="s">
        <v>27</v>
      </c>
      <c r="N368" s="4" t="s">
        <v>349</v>
      </c>
      <c r="O368" s="4" t="s">
        <v>358</v>
      </c>
    </row>
    <row r="369" spans="1:15" x14ac:dyDescent="0.25">
      <c r="A369" s="2">
        <v>45090.625451388885</v>
      </c>
      <c r="B369" s="8">
        <v>45090</v>
      </c>
      <c r="C369" s="3" t="s">
        <v>24</v>
      </c>
      <c r="D369" s="3"/>
      <c r="E369" s="4" t="s">
        <v>350</v>
      </c>
      <c r="F369" s="4" t="s">
        <v>351</v>
      </c>
      <c r="G369" s="4" t="s">
        <v>352</v>
      </c>
      <c r="H369" s="4" t="s">
        <v>1051</v>
      </c>
      <c r="I369" s="4" t="s">
        <v>1052</v>
      </c>
      <c r="J369" s="4" t="s">
        <v>1053</v>
      </c>
      <c r="K369" s="4" t="s">
        <v>252</v>
      </c>
      <c r="L369" s="4" t="s">
        <v>348</v>
      </c>
      <c r="M369" s="4" t="s">
        <v>27</v>
      </c>
      <c r="N369" s="4" t="s">
        <v>349</v>
      </c>
      <c r="O369" s="4" t="s">
        <v>358</v>
      </c>
    </row>
    <row r="370" spans="1:15" x14ac:dyDescent="0.25">
      <c r="A370" s="2">
        <v>45090.643275462964</v>
      </c>
      <c r="B370" s="8">
        <v>45090</v>
      </c>
      <c r="C370" s="3" t="s">
        <v>24</v>
      </c>
      <c r="D370" s="3"/>
      <c r="E370" s="4" t="s">
        <v>350</v>
      </c>
      <c r="F370" s="4" t="s">
        <v>351</v>
      </c>
      <c r="G370" s="4" t="s">
        <v>352</v>
      </c>
      <c r="H370" s="4" t="s">
        <v>1054</v>
      </c>
      <c r="I370" s="4" t="s">
        <v>1055</v>
      </c>
      <c r="J370" s="4" t="s">
        <v>1056</v>
      </c>
      <c r="K370" s="4" t="s">
        <v>252</v>
      </c>
      <c r="L370" s="4" t="s">
        <v>348</v>
      </c>
      <c r="M370" s="4" t="s">
        <v>27</v>
      </c>
      <c r="N370" s="4" t="s">
        <v>349</v>
      </c>
      <c r="O370" s="4" t="s">
        <v>36</v>
      </c>
    </row>
    <row r="371" spans="1:15" x14ac:dyDescent="0.25">
      <c r="A371" s="2">
        <v>45090.961550925924</v>
      </c>
      <c r="B371" s="8">
        <v>45090</v>
      </c>
      <c r="C371" s="3" t="s">
        <v>24</v>
      </c>
      <c r="D371" s="3"/>
      <c r="E371" s="4" t="s">
        <v>111</v>
      </c>
      <c r="F371" s="4" t="s">
        <v>819</v>
      </c>
      <c r="G371" s="4" t="s">
        <v>1846</v>
      </c>
      <c r="H371" s="4" t="s">
        <v>1057</v>
      </c>
      <c r="I371" s="4">
        <v>9728145610</v>
      </c>
      <c r="J371" s="4" t="s">
        <v>1058</v>
      </c>
      <c r="K371" s="4" t="s">
        <v>129</v>
      </c>
      <c r="L371" s="4" t="s">
        <v>396</v>
      </c>
      <c r="M371" s="4" t="s">
        <v>384</v>
      </c>
      <c r="N371" s="4" t="s">
        <v>349</v>
      </c>
      <c r="O371" s="4" t="s">
        <v>36</v>
      </c>
    </row>
    <row r="372" spans="1:15" x14ac:dyDescent="0.25">
      <c r="A372" s="2">
        <v>45090.961863425924</v>
      </c>
      <c r="B372" s="8">
        <v>45090</v>
      </c>
      <c r="C372" s="3" t="s">
        <v>24</v>
      </c>
      <c r="D372" s="3"/>
      <c r="E372" s="4" t="s">
        <v>111</v>
      </c>
      <c r="F372" s="4" t="s">
        <v>819</v>
      </c>
      <c r="G372" s="4" t="s">
        <v>1846</v>
      </c>
      <c r="H372" s="4" t="s">
        <v>366</v>
      </c>
      <c r="I372" s="4">
        <v>9749213738</v>
      </c>
      <c r="J372" s="4" t="s">
        <v>1019</v>
      </c>
      <c r="K372" s="4" t="s">
        <v>129</v>
      </c>
      <c r="L372" s="4" t="s">
        <v>409</v>
      </c>
      <c r="M372" s="4" t="s">
        <v>388</v>
      </c>
      <c r="N372" s="4" t="s">
        <v>349</v>
      </c>
      <c r="O372" s="4" t="s">
        <v>36</v>
      </c>
    </row>
    <row r="373" spans="1:15" x14ac:dyDescent="0.25">
      <c r="A373" s="2">
        <v>45090.962210648147</v>
      </c>
      <c r="B373" s="8">
        <v>45090</v>
      </c>
      <c r="C373" s="3" t="s">
        <v>24</v>
      </c>
      <c r="D373" s="3"/>
      <c r="E373" s="4" t="s">
        <v>111</v>
      </c>
      <c r="F373" s="4" t="s">
        <v>819</v>
      </c>
      <c r="G373" s="4" t="s">
        <v>1846</v>
      </c>
      <c r="H373" s="4" t="s">
        <v>1059</v>
      </c>
      <c r="I373" s="4">
        <v>9749214782</v>
      </c>
      <c r="J373" s="4" t="s">
        <v>1019</v>
      </c>
      <c r="K373" s="4" t="s">
        <v>129</v>
      </c>
      <c r="L373" s="4" t="s">
        <v>409</v>
      </c>
      <c r="M373" s="4" t="s">
        <v>391</v>
      </c>
      <c r="N373" s="4" t="s">
        <v>349</v>
      </c>
      <c r="O373" s="4" t="s">
        <v>36</v>
      </c>
    </row>
    <row r="374" spans="1:15" x14ac:dyDescent="0.25">
      <c r="A374" s="2">
        <v>45090.962534722225</v>
      </c>
      <c r="B374" s="8">
        <v>45090</v>
      </c>
      <c r="C374" s="3" t="s">
        <v>24</v>
      </c>
      <c r="D374" s="3"/>
      <c r="E374" s="4" t="s">
        <v>111</v>
      </c>
      <c r="F374" s="4" t="s">
        <v>819</v>
      </c>
      <c r="G374" s="4" t="s">
        <v>1846</v>
      </c>
      <c r="H374" s="4" t="s">
        <v>1060</v>
      </c>
      <c r="I374" s="4">
        <v>9738117382</v>
      </c>
      <c r="J374" s="4" t="s">
        <v>1019</v>
      </c>
      <c r="K374" s="4" t="s">
        <v>129</v>
      </c>
      <c r="L374" s="4" t="s">
        <v>396</v>
      </c>
      <c r="M374" s="4" t="s">
        <v>384</v>
      </c>
      <c r="N374" s="4" t="s">
        <v>349</v>
      </c>
      <c r="O374" s="4" t="s">
        <v>29</v>
      </c>
    </row>
    <row r="375" spans="1:15" x14ac:dyDescent="0.25">
      <c r="A375" s="2">
        <v>45090.963483796295</v>
      </c>
      <c r="B375" s="8">
        <v>45090</v>
      </c>
      <c r="C375" s="3" t="s">
        <v>24</v>
      </c>
      <c r="D375" s="3"/>
      <c r="E375" s="4" t="s">
        <v>111</v>
      </c>
      <c r="F375" s="4" t="s">
        <v>819</v>
      </c>
      <c r="G375" s="4" t="s">
        <v>1846</v>
      </c>
      <c r="H375" s="4" t="s">
        <v>1061</v>
      </c>
      <c r="I375" s="4">
        <v>9738288176</v>
      </c>
      <c r="J375" s="4" t="s">
        <v>1019</v>
      </c>
      <c r="K375" s="4" t="s">
        <v>129</v>
      </c>
      <c r="L375" s="4" t="s">
        <v>396</v>
      </c>
      <c r="M375" s="4" t="s">
        <v>936</v>
      </c>
      <c r="N375" s="4" t="s">
        <v>380</v>
      </c>
      <c r="O375" s="4" t="s">
        <v>36</v>
      </c>
    </row>
    <row r="376" spans="1:15" x14ac:dyDescent="0.25">
      <c r="A376" s="2">
        <v>45090.963900462964</v>
      </c>
      <c r="B376" s="8">
        <v>45090</v>
      </c>
      <c r="C376" s="3" t="s">
        <v>24</v>
      </c>
      <c r="D376" s="3"/>
      <c r="E376" s="4" t="s">
        <v>111</v>
      </c>
      <c r="F376" s="4" t="s">
        <v>819</v>
      </c>
      <c r="G376" s="4" t="s">
        <v>1846</v>
      </c>
      <c r="H376" s="4" t="s">
        <v>1059</v>
      </c>
      <c r="I376" s="4">
        <v>9738113472</v>
      </c>
      <c r="J376" s="4" t="s">
        <v>1019</v>
      </c>
      <c r="K376" s="4" t="s">
        <v>129</v>
      </c>
      <c r="L376" s="4" t="s">
        <v>396</v>
      </c>
      <c r="M376" s="4" t="s">
        <v>384</v>
      </c>
      <c r="N376" s="4" t="s">
        <v>349</v>
      </c>
      <c r="O376" s="4" t="s">
        <v>36</v>
      </c>
    </row>
    <row r="377" spans="1:15" x14ac:dyDescent="0.25">
      <c r="A377" s="2">
        <v>45090.964212962965</v>
      </c>
      <c r="B377" s="8">
        <v>45090</v>
      </c>
      <c r="C377" s="3" t="s">
        <v>24</v>
      </c>
      <c r="D377" s="3"/>
      <c r="E377" s="4" t="s">
        <v>111</v>
      </c>
      <c r="F377" s="4" t="s">
        <v>819</v>
      </c>
      <c r="G377" s="4" t="s">
        <v>1846</v>
      </c>
      <c r="H377" s="4" t="s">
        <v>1062</v>
      </c>
      <c r="I377" s="4">
        <v>9739312408</v>
      </c>
      <c r="J377" s="4" t="s">
        <v>1019</v>
      </c>
      <c r="K377" s="4" t="s">
        <v>129</v>
      </c>
      <c r="L377" s="4" t="s">
        <v>409</v>
      </c>
      <c r="M377" s="4" t="s">
        <v>388</v>
      </c>
      <c r="N377" s="4" t="s">
        <v>349</v>
      </c>
      <c r="O377" s="4" t="s">
        <v>36</v>
      </c>
    </row>
    <row r="378" spans="1:15" x14ac:dyDescent="0.25">
      <c r="A378" s="2">
        <v>45090.964479166665</v>
      </c>
      <c r="B378" s="8">
        <v>45090</v>
      </c>
      <c r="C378" s="3" t="s">
        <v>24</v>
      </c>
      <c r="D378" s="3"/>
      <c r="E378" s="4" t="s">
        <v>111</v>
      </c>
      <c r="F378" s="4" t="s">
        <v>819</v>
      </c>
      <c r="G378" s="4" t="s">
        <v>1846</v>
      </c>
      <c r="H378" s="4" t="s">
        <v>1063</v>
      </c>
      <c r="I378" s="4">
        <v>9728146610</v>
      </c>
      <c r="J378" s="4" t="s">
        <v>1019</v>
      </c>
      <c r="K378" s="4" t="s">
        <v>129</v>
      </c>
      <c r="L378" s="4" t="s">
        <v>355</v>
      </c>
      <c r="M378" s="4" t="s">
        <v>391</v>
      </c>
      <c r="N378" s="4" t="s">
        <v>380</v>
      </c>
      <c r="O378" s="4" t="s">
        <v>36</v>
      </c>
    </row>
    <row r="379" spans="1:15" x14ac:dyDescent="0.25">
      <c r="A379" s="2">
        <v>45090.965046296296</v>
      </c>
      <c r="B379" s="8">
        <v>45090</v>
      </c>
      <c r="C379" s="3" t="s">
        <v>24</v>
      </c>
      <c r="D379" s="3"/>
      <c r="E379" s="4" t="s">
        <v>111</v>
      </c>
      <c r="F379" s="4" t="s">
        <v>819</v>
      </c>
      <c r="G379" s="4" t="s">
        <v>1846</v>
      </c>
      <c r="H379" s="4" t="s">
        <v>1061</v>
      </c>
      <c r="I379" s="4">
        <v>9829745691</v>
      </c>
      <c r="J379" s="4" t="s">
        <v>1019</v>
      </c>
      <c r="K379" s="4" t="s">
        <v>129</v>
      </c>
      <c r="L379" s="4" t="s">
        <v>396</v>
      </c>
      <c r="M379" s="4" t="s">
        <v>414</v>
      </c>
      <c r="N379" s="4" t="s">
        <v>380</v>
      </c>
      <c r="O379" s="4" t="s">
        <v>36</v>
      </c>
    </row>
    <row r="380" spans="1:15" x14ac:dyDescent="0.25">
      <c r="A380" s="2">
        <v>45090.965474537035</v>
      </c>
      <c r="B380" s="8">
        <v>45090</v>
      </c>
      <c r="C380" s="3" t="s">
        <v>24</v>
      </c>
      <c r="D380" s="3"/>
      <c r="E380" s="4" t="s">
        <v>111</v>
      </c>
      <c r="F380" s="4" t="s">
        <v>819</v>
      </c>
      <c r="G380" s="4" t="s">
        <v>1846</v>
      </c>
      <c r="H380" s="4" t="s">
        <v>659</v>
      </c>
      <c r="I380" s="4">
        <v>8807378212</v>
      </c>
      <c r="J380" s="4" t="s">
        <v>1019</v>
      </c>
      <c r="K380" s="4" t="s">
        <v>129</v>
      </c>
      <c r="L380" s="4" t="s">
        <v>409</v>
      </c>
      <c r="M380" s="4" t="s">
        <v>414</v>
      </c>
      <c r="N380" s="4" t="s">
        <v>380</v>
      </c>
      <c r="O380" s="4" t="s">
        <v>36</v>
      </c>
    </row>
    <row r="381" spans="1:15" x14ac:dyDescent="0.25">
      <c r="A381" s="2">
        <v>45090.965868055559</v>
      </c>
      <c r="B381" s="8">
        <v>45090</v>
      </c>
      <c r="C381" s="3" t="s">
        <v>24</v>
      </c>
      <c r="D381" s="3"/>
      <c r="E381" s="4" t="s">
        <v>111</v>
      </c>
      <c r="F381" s="4" t="s">
        <v>819</v>
      </c>
      <c r="G381" s="4" t="s">
        <v>1846</v>
      </c>
      <c r="H381" s="4" t="s">
        <v>1064</v>
      </c>
      <c r="I381" s="4">
        <v>9788918890</v>
      </c>
      <c r="J381" s="4" t="s">
        <v>1019</v>
      </c>
      <c r="K381" s="4" t="s">
        <v>129</v>
      </c>
      <c r="L381" s="4" t="s">
        <v>396</v>
      </c>
      <c r="M381" s="4" t="s">
        <v>410</v>
      </c>
      <c r="N381" s="4" t="s">
        <v>380</v>
      </c>
      <c r="O381" s="4" t="s">
        <v>36</v>
      </c>
    </row>
    <row r="382" spans="1:15" x14ac:dyDescent="0.25">
      <c r="A382" s="2">
        <v>45090.966377314813</v>
      </c>
      <c r="B382" s="8">
        <v>45090</v>
      </c>
      <c r="C382" s="3" t="s">
        <v>24</v>
      </c>
      <c r="D382" s="3"/>
      <c r="E382" s="4" t="s">
        <v>111</v>
      </c>
      <c r="F382" s="4" t="s">
        <v>819</v>
      </c>
      <c r="G382" s="4" t="s">
        <v>1846</v>
      </c>
      <c r="H382" s="4">
        <v>8803558181</v>
      </c>
      <c r="I382" s="4">
        <v>8803558181</v>
      </c>
      <c r="J382" s="4" t="s">
        <v>1065</v>
      </c>
      <c r="K382" s="4" t="s">
        <v>129</v>
      </c>
      <c r="L382" s="4" t="s">
        <v>409</v>
      </c>
      <c r="M382" s="4" t="s">
        <v>414</v>
      </c>
      <c r="N382" s="4" t="s">
        <v>380</v>
      </c>
      <c r="O382" s="4" t="s">
        <v>36</v>
      </c>
    </row>
    <row r="383" spans="1:15" x14ac:dyDescent="0.25">
      <c r="A383" s="2">
        <v>45090.966979166667</v>
      </c>
      <c r="B383" s="8">
        <v>45090</v>
      </c>
      <c r="C383" s="3" t="s">
        <v>24</v>
      </c>
      <c r="D383" s="3"/>
      <c r="E383" s="4" t="s">
        <v>111</v>
      </c>
      <c r="F383" s="4">
        <v>8803558181</v>
      </c>
      <c r="G383" s="4" t="s">
        <v>1846</v>
      </c>
      <c r="H383" s="4" t="s">
        <v>1066</v>
      </c>
      <c r="I383" s="4">
        <v>8830145610</v>
      </c>
      <c r="J383" s="4" t="s">
        <v>1019</v>
      </c>
      <c r="K383" s="4" t="s">
        <v>129</v>
      </c>
      <c r="L383" s="4" t="s">
        <v>355</v>
      </c>
      <c r="M383" s="4" t="s">
        <v>414</v>
      </c>
      <c r="N383" s="4" t="s">
        <v>380</v>
      </c>
      <c r="O383" s="4" t="s">
        <v>36</v>
      </c>
    </row>
    <row r="384" spans="1:15" x14ac:dyDescent="0.25">
      <c r="A384" s="2">
        <v>45091.620798611111</v>
      </c>
      <c r="B384" s="8">
        <v>45091</v>
      </c>
      <c r="C384" s="3" t="s">
        <v>24</v>
      </c>
      <c r="D384" s="3"/>
      <c r="E384" s="4" t="s">
        <v>350</v>
      </c>
      <c r="F384" s="4" t="s">
        <v>351</v>
      </c>
      <c r="G384" s="4" t="s">
        <v>352</v>
      </c>
      <c r="H384" s="4" t="s">
        <v>1067</v>
      </c>
      <c r="I384" s="4">
        <v>8229994148</v>
      </c>
      <c r="J384" s="4" t="s">
        <v>956</v>
      </c>
      <c r="K384" s="4" t="s">
        <v>252</v>
      </c>
      <c r="L384" s="4" t="s">
        <v>348</v>
      </c>
      <c r="M384" s="4" t="s">
        <v>1068</v>
      </c>
      <c r="N384" s="4" t="s">
        <v>349</v>
      </c>
      <c r="O384" s="4" t="s">
        <v>358</v>
      </c>
    </row>
    <row r="385" spans="1:15" x14ac:dyDescent="0.25">
      <c r="A385" s="2">
        <v>45091.762407407405</v>
      </c>
      <c r="B385" s="8">
        <v>45091</v>
      </c>
      <c r="C385" s="3" t="s">
        <v>24</v>
      </c>
      <c r="D385" s="3"/>
      <c r="E385" s="4" t="s">
        <v>350</v>
      </c>
      <c r="F385" s="4" t="s">
        <v>351</v>
      </c>
      <c r="G385" s="4" t="s">
        <v>352</v>
      </c>
      <c r="H385" s="4" t="s">
        <v>1069</v>
      </c>
      <c r="I385" s="4">
        <v>9336101702</v>
      </c>
      <c r="J385" s="4" t="s">
        <v>1070</v>
      </c>
      <c r="K385" s="4" t="s">
        <v>252</v>
      </c>
      <c r="L385" s="4" t="s">
        <v>348</v>
      </c>
      <c r="M385" s="4" t="s">
        <v>388</v>
      </c>
      <c r="N385" s="4" t="s">
        <v>349</v>
      </c>
      <c r="O385" s="4" t="s">
        <v>358</v>
      </c>
    </row>
    <row r="386" spans="1:15" x14ac:dyDescent="0.25">
      <c r="A386" s="2">
        <v>45091.789895833332</v>
      </c>
      <c r="B386" s="8">
        <v>45091</v>
      </c>
      <c r="C386" s="3" t="s">
        <v>24</v>
      </c>
      <c r="D386" s="3"/>
      <c r="E386" s="4" t="s">
        <v>350</v>
      </c>
      <c r="F386" s="4" t="s">
        <v>351</v>
      </c>
      <c r="G386" s="4" t="s">
        <v>352</v>
      </c>
      <c r="H386" s="4" t="s">
        <v>1071</v>
      </c>
      <c r="I386" s="4">
        <v>9455011933</v>
      </c>
      <c r="J386" s="4" t="s">
        <v>972</v>
      </c>
      <c r="K386" s="4" t="s">
        <v>252</v>
      </c>
      <c r="L386" s="4" t="s">
        <v>348</v>
      </c>
      <c r="M386" s="4" t="s">
        <v>510</v>
      </c>
      <c r="N386" s="4" t="s">
        <v>349</v>
      </c>
      <c r="O386" s="4" t="s">
        <v>36</v>
      </c>
    </row>
    <row r="387" spans="1:15" x14ac:dyDescent="0.25">
      <c r="A387" s="2">
        <v>45091.812569444446</v>
      </c>
      <c r="B387" s="8">
        <v>45091</v>
      </c>
      <c r="C387" s="3" t="s">
        <v>24</v>
      </c>
      <c r="D387" s="3"/>
      <c r="E387" s="4" t="s">
        <v>350</v>
      </c>
      <c r="F387" s="4" t="s">
        <v>351</v>
      </c>
      <c r="G387" s="4" t="s">
        <v>352</v>
      </c>
      <c r="H387" s="4" t="s">
        <v>1072</v>
      </c>
      <c r="I387" s="4">
        <v>9455011933</v>
      </c>
      <c r="J387" s="4" t="s">
        <v>1073</v>
      </c>
      <c r="K387" s="4" t="s">
        <v>252</v>
      </c>
      <c r="L387" s="4" t="s">
        <v>348</v>
      </c>
      <c r="M387" s="4" t="s">
        <v>388</v>
      </c>
      <c r="N387" s="4" t="s">
        <v>349</v>
      </c>
      <c r="O387" s="4" t="s">
        <v>36</v>
      </c>
    </row>
    <row r="388" spans="1:15" x14ac:dyDescent="0.25">
      <c r="A388" s="2">
        <v>45091.840601851851</v>
      </c>
      <c r="B388" s="8">
        <v>45091</v>
      </c>
      <c r="C388" s="3" t="s">
        <v>24</v>
      </c>
      <c r="D388" s="3"/>
      <c r="E388" s="4" t="s">
        <v>350</v>
      </c>
      <c r="F388" s="4" t="s">
        <v>351</v>
      </c>
      <c r="G388" s="4" t="s">
        <v>352</v>
      </c>
      <c r="H388" s="4" t="s">
        <v>1074</v>
      </c>
      <c r="I388" s="4">
        <v>7388767707</v>
      </c>
      <c r="J388" s="4" t="s">
        <v>1075</v>
      </c>
      <c r="K388" s="4" t="s">
        <v>252</v>
      </c>
      <c r="L388" s="4" t="s">
        <v>348</v>
      </c>
      <c r="M388" s="4" t="s">
        <v>388</v>
      </c>
      <c r="N388" s="4" t="s">
        <v>349</v>
      </c>
      <c r="O388" s="4" t="s">
        <v>36</v>
      </c>
    </row>
    <row r="389" spans="1:15" x14ac:dyDescent="0.25">
      <c r="A389" s="2">
        <v>45091.920949074076</v>
      </c>
      <c r="B389" s="8">
        <v>45091</v>
      </c>
      <c r="C389" s="3" t="s">
        <v>24</v>
      </c>
      <c r="D389" s="3"/>
      <c r="E389" s="4" t="s">
        <v>111</v>
      </c>
      <c r="F389" s="4" t="s">
        <v>819</v>
      </c>
      <c r="G389" s="4" t="s">
        <v>1846</v>
      </c>
      <c r="H389" s="4" t="s">
        <v>1076</v>
      </c>
      <c r="I389" s="4">
        <v>9818611682</v>
      </c>
      <c r="J389" s="4" t="s">
        <v>1077</v>
      </c>
      <c r="K389" s="4" t="s">
        <v>129</v>
      </c>
      <c r="L389" s="4" t="s">
        <v>396</v>
      </c>
      <c r="M389" s="4" t="s">
        <v>168</v>
      </c>
      <c r="N389" s="4" t="s">
        <v>380</v>
      </c>
      <c r="O389" s="4" t="s">
        <v>36</v>
      </c>
    </row>
    <row r="390" spans="1:15" x14ac:dyDescent="0.25">
      <c r="A390" s="2">
        <v>45091.921759259261</v>
      </c>
      <c r="B390" s="8">
        <v>45091</v>
      </c>
      <c r="C390" s="3" t="s">
        <v>24</v>
      </c>
      <c r="D390" s="3"/>
      <c r="E390" s="4" t="s">
        <v>111</v>
      </c>
      <c r="F390" s="4" t="s">
        <v>819</v>
      </c>
      <c r="G390" s="4" t="s">
        <v>1846</v>
      </c>
      <c r="H390" s="4" t="s">
        <v>1078</v>
      </c>
      <c r="I390" s="4">
        <v>9810217919</v>
      </c>
      <c r="J390" s="4" t="s">
        <v>1079</v>
      </c>
      <c r="K390" s="4" t="s">
        <v>129</v>
      </c>
      <c r="L390" s="4" t="s">
        <v>348</v>
      </c>
      <c r="M390" s="4" t="s">
        <v>27</v>
      </c>
      <c r="N390" s="4" t="s">
        <v>380</v>
      </c>
      <c r="O390" s="4" t="s">
        <v>36</v>
      </c>
    </row>
    <row r="391" spans="1:15" x14ac:dyDescent="0.25">
      <c r="A391" s="2">
        <v>45091.922511574077</v>
      </c>
      <c r="B391" s="8">
        <v>45091</v>
      </c>
      <c r="C391" s="3" t="s">
        <v>24</v>
      </c>
      <c r="D391" s="3"/>
      <c r="E391" s="4" t="s">
        <v>111</v>
      </c>
      <c r="F391" s="4" t="s">
        <v>819</v>
      </c>
      <c r="G391" s="4" t="s">
        <v>1846</v>
      </c>
      <c r="H391" s="4" t="s">
        <v>1080</v>
      </c>
      <c r="I391" s="4">
        <v>9814734064</v>
      </c>
      <c r="J391" s="4" t="s">
        <v>1081</v>
      </c>
      <c r="K391" s="4" t="s">
        <v>129</v>
      </c>
      <c r="L391" s="4" t="s">
        <v>348</v>
      </c>
      <c r="M391" s="4" t="s">
        <v>27</v>
      </c>
      <c r="N391" s="4" t="s">
        <v>380</v>
      </c>
      <c r="O391" s="4" t="s">
        <v>36</v>
      </c>
    </row>
    <row r="392" spans="1:15" x14ac:dyDescent="0.25">
      <c r="A392" s="2">
        <v>45091.923518518517</v>
      </c>
      <c r="B392" s="8">
        <v>45091</v>
      </c>
      <c r="C392" s="3" t="s">
        <v>24</v>
      </c>
      <c r="D392" s="3"/>
      <c r="E392" s="4" t="s">
        <v>111</v>
      </c>
      <c r="F392" s="4" t="s">
        <v>819</v>
      </c>
      <c r="G392" s="4" t="s">
        <v>1846</v>
      </c>
      <c r="H392" s="4" t="s">
        <v>1082</v>
      </c>
      <c r="I392" s="4">
        <v>8820123418</v>
      </c>
      <c r="J392" s="4" t="s">
        <v>1083</v>
      </c>
      <c r="K392" s="4" t="s">
        <v>129</v>
      </c>
      <c r="L392" s="4" t="s">
        <v>348</v>
      </c>
      <c r="M392" s="4" t="s">
        <v>27</v>
      </c>
      <c r="N392" s="4" t="s">
        <v>349</v>
      </c>
      <c r="O392" s="4" t="s">
        <v>36</v>
      </c>
    </row>
    <row r="393" spans="1:15" x14ac:dyDescent="0.25">
      <c r="A393" s="2">
        <v>45091.924641203703</v>
      </c>
      <c r="B393" s="8">
        <v>45091</v>
      </c>
      <c r="C393" s="3" t="s">
        <v>24</v>
      </c>
      <c r="D393" s="3"/>
      <c r="E393" s="4" t="s">
        <v>111</v>
      </c>
      <c r="F393" s="4" t="s">
        <v>819</v>
      </c>
      <c r="G393" s="4" t="s">
        <v>1846</v>
      </c>
      <c r="H393" s="4" t="s">
        <v>1084</v>
      </c>
      <c r="I393" s="4">
        <v>9737834510</v>
      </c>
      <c r="J393" s="4" t="s">
        <v>1085</v>
      </c>
      <c r="K393" s="4" t="s">
        <v>129</v>
      </c>
      <c r="L393" s="4" t="s">
        <v>396</v>
      </c>
      <c r="M393" s="4" t="s">
        <v>425</v>
      </c>
      <c r="N393" s="4" t="s">
        <v>475</v>
      </c>
      <c r="O393" s="4" t="s">
        <v>36</v>
      </c>
    </row>
    <row r="394" spans="1:15" x14ac:dyDescent="0.25">
      <c r="A394" s="2">
        <v>45091.925324074073</v>
      </c>
      <c r="B394" s="8">
        <v>45091</v>
      </c>
      <c r="C394" s="3" t="s">
        <v>24</v>
      </c>
      <c r="D394" s="3"/>
      <c r="E394" s="4" t="s">
        <v>111</v>
      </c>
      <c r="F394" s="4" t="s">
        <v>819</v>
      </c>
      <c r="G394" s="4" t="s">
        <v>1846</v>
      </c>
      <c r="H394" s="4" t="s">
        <v>1086</v>
      </c>
      <c r="I394" s="4">
        <v>8801834510</v>
      </c>
      <c r="J394" s="4" t="s">
        <v>1087</v>
      </c>
      <c r="K394" s="4" t="s">
        <v>129</v>
      </c>
      <c r="L394" s="4" t="s">
        <v>348</v>
      </c>
      <c r="M394" s="4" t="s">
        <v>27</v>
      </c>
      <c r="N394" s="4" t="s">
        <v>475</v>
      </c>
      <c r="O394" s="4" t="s">
        <v>36</v>
      </c>
    </row>
    <row r="395" spans="1:15" x14ac:dyDescent="0.25">
      <c r="A395" s="2">
        <v>45091.926030092596</v>
      </c>
      <c r="B395" s="8">
        <v>45091</v>
      </c>
      <c r="C395" s="3" t="s">
        <v>24</v>
      </c>
      <c r="D395" s="3"/>
      <c r="E395" s="4" t="s">
        <v>111</v>
      </c>
      <c r="F395" s="4" t="s">
        <v>819</v>
      </c>
      <c r="G395" s="4" t="s">
        <v>1846</v>
      </c>
      <c r="H395" s="4" t="s">
        <v>1088</v>
      </c>
      <c r="I395" s="4">
        <v>9827912418</v>
      </c>
      <c r="J395" s="4" t="s">
        <v>1089</v>
      </c>
      <c r="K395" s="4" t="s">
        <v>129</v>
      </c>
      <c r="L395" s="4" t="s">
        <v>348</v>
      </c>
      <c r="M395" s="4" t="s">
        <v>27</v>
      </c>
      <c r="N395" s="4" t="s">
        <v>380</v>
      </c>
      <c r="O395" s="4" t="s">
        <v>36</v>
      </c>
    </row>
    <row r="396" spans="1:15" x14ac:dyDescent="0.25">
      <c r="A396" s="2">
        <v>45091.926805555559</v>
      </c>
      <c r="B396" s="8">
        <v>45091</v>
      </c>
      <c r="C396" s="3" t="s">
        <v>24</v>
      </c>
      <c r="D396" s="3"/>
      <c r="E396" s="4" t="s">
        <v>111</v>
      </c>
      <c r="F396" s="4" t="s">
        <v>819</v>
      </c>
      <c r="G396" s="4" t="s">
        <v>1846</v>
      </c>
      <c r="H396" s="4" t="s">
        <v>1090</v>
      </c>
      <c r="I396" s="4">
        <v>8890034510</v>
      </c>
      <c r="J396" s="4" t="s">
        <v>1091</v>
      </c>
      <c r="K396" s="4" t="s">
        <v>252</v>
      </c>
      <c r="L396" s="4" t="s">
        <v>396</v>
      </c>
      <c r="M396" s="4" t="s">
        <v>27</v>
      </c>
      <c r="N396" s="4" t="s">
        <v>380</v>
      </c>
      <c r="O396" s="4" t="s">
        <v>36</v>
      </c>
    </row>
    <row r="397" spans="1:15" x14ac:dyDescent="0.25">
      <c r="A397" s="2">
        <v>45091.927499999998</v>
      </c>
      <c r="B397" s="8">
        <v>45091</v>
      </c>
      <c r="C397" s="3" t="s">
        <v>24</v>
      </c>
      <c r="D397" s="3"/>
      <c r="E397" s="4" t="s">
        <v>111</v>
      </c>
      <c r="F397" s="4" t="s">
        <v>819</v>
      </c>
      <c r="G397" s="4" t="s">
        <v>1846</v>
      </c>
      <c r="H397" s="4" t="s">
        <v>1092</v>
      </c>
      <c r="I397" s="4">
        <v>9849123410</v>
      </c>
      <c r="J397" s="4" t="s">
        <v>1093</v>
      </c>
      <c r="K397" s="4" t="s">
        <v>129</v>
      </c>
      <c r="L397" s="4" t="s">
        <v>396</v>
      </c>
      <c r="M397" s="4" t="s">
        <v>27</v>
      </c>
      <c r="N397" s="4" t="s">
        <v>380</v>
      </c>
      <c r="O397" s="4" t="s">
        <v>36</v>
      </c>
    </row>
    <row r="398" spans="1:15" x14ac:dyDescent="0.25">
      <c r="A398" s="2">
        <v>45091.928182870368</v>
      </c>
      <c r="B398" s="8">
        <v>45091</v>
      </c>
      <c r="C398" s="3" t="s">
        <v>24</v>
      </c>
      <c r="D398" s="3"/>
      <c r="E398" s="4" t="s">
        <v>111</v>
      </c>
      <c r="F398" s="4" t="s">
        <v>819</v>
      </c>
      <c r="G398" s="4" t="s">
        <v>1846</v>
      </c>
      <c r="H398" s="4" t="s">
        <v>1094</v>
      </c>
      <c r="I398" s="4">
        <v>8803912419</v>
      </c>
      <c r="J398" s="4" t="s">
        <v>1095</v>
      </c>
      <c r="K398" s="4" t="s">
        <v>129</v>
      </c>
      <c r="L398" s="4" t="s">
        <v>409</v>
      </c>
      <c r="M398" s="4" t="s">
        <v>410</v>
      </c>
      <c r="N398" s="4" t="s">
        <v>349</v>
      </c>
      <c r="O398" s="4" t="s">
        <v>36</v>
      </c>
    </row>
    <row r="399" spans="1:15" x14ac:dyDescent="0.25">
      <c r="A399" s="2">
        <v>45091.928657407407</v>
      </c>
      <c r="B399" s="8">
        <v>45091</v>
      </c>
      <c r="C399" s="3" t="s">
        <v>24</v>
      </c>
      <c r="D399" s="3"/>
      <c r="E399" s="4" t="s">
        <v>111</v>
      </c>
      <c r="F399" s="4" t="s">
        <v>819</v>
      </c>
      <c r="G399" s="4" t="s">
        <v>1846</v>
      </c>
      <c r="H399" s="4" t="s">
        <v>1096</v>
      </c>
      <c r="I399" s="4">
        <v>8849234510</v>
      </c>
      <c r="J399" s="4" t="s">
        <v>1097</v>
      </c>
      <c r="K399" s="4" t="s">
        <v>129</v>
      </c>
      <c r="L399" s="4" t="s">
        <v>348</v>
      </c>
      <c r="M399" s="4" t="s">
        <v>391</v>
      </c>
      <c r="N399" s="4" t="s">
        <v>349</v>
      </c>
      <c r="O399" s="4" t="s">
        <v>36</v>
      </c>
    </row>
    <row r="400" spans="1:15" x14ac:dyDescent="0.25">
      <c r="A400" s="2">
        <v>45091.929039351853</v>
      </c>
      <c r="B400" s="8">
        <v>45091</v>
      </c>
      <c r="C400" s="3" t="s">
        <v>24</v>
      </c>
      <c r="D400" s="3"/>
      <c r="E400" s="4" t="s">
        <v>111</v>
      </c>
      <c r="F400" s="4" t="s">
        <v>819</v>
      </c>
      <c r="G400" s="4" t="s">
        <v>1846</v>
      </c>
      <c r="H400" s="4" t="s">
        <v>1098</v>
      </c>
      <c r="I400" s="4">
        <v>8938312418</v>
      </c>
      <c r="J400" s="4" t="s">
        <v>1099</v>
      </c>
      <c r="K400" s="4" t="s">
        <v>129</v>
      </c>
      <c r="L400" s="4" t="s">
        <v>409</v>
      </c>
      <c r="M400" s="4" t="s">
        <v>34</v>
      </c>
      <c r="N400" s="4" t="s">
        <v>380</v>
      </c>
      <c r="O400" s="4" t="s">
        <v>36</v>
      </c>
    </row>
    <row r="401" spans="1:15" x14ac:dyDescent="0.25">
      <c r="A401" s="2">
        <v>45091.929583333331</v>
      </c>
      <c r="B401" s="8">
        <v>45091</v>
      </c>
      <c r="C401" s="3" t="s">
        <v>24</v>
      </c>
      <c r="D401" s="3"/>
      <c r="E401" s="4" t="s">
        <v>111</v>
      </c>
      <c r="F401" s="4" t="s">
        <v>819</v>
      </c>
      <c r="G401" s="4" t="s">
        <v>1846</v>
      </c>
      <c r="H401" s="4" t="s">
        <v>1100</v>
      </c>
      <c r="I401" s="4">
        <v>9738145628</v>
      </c>
      <c r="J401" s="4" t="s">
        <v>1101</v>
      </c>
      <c r="K401" s="4" t="s">
        <v>129</v>
      </c>
      <c r="L401" s="4" t="s">
        <v>348</v>
      </c>
      <c r="M401" s="4" t="s">
        <v>27</v>
      </c>
      <c r="N401" s="4" t="s">
        <v>380</v>
      </c>
      <c r="O401" s="4" t="s">
        <v>36</v>
      </c>
    </row>
    <row r="402" spans="1:15" x14ac:dyDescent="0.25">
      <c r="A402" s="2">
        <v>45091.930208333331</v>
      </c>
      <c r="B402" s="8">
        <v>45091</v>
      </c>
      <c r="C402" s="3" t="s">
        <v>24</v>
      </c>
      <c r="D402" s="3"/>
      <c r="E402" s="4" t="s">
        <v>111</v>
      </c>
      <c r="F402" s="4" t="s">
        <v>819</v>
      </c>
      <c r="G402" s="4" t="s">
        <v>1846</v>
      </c>
      <c r="H402" s="4" t="s">
        <v>1102</v>
      </c>
      <c r="I402" s="4">
        <v>8038123418</v>
      </c>
      <c r="J402" s="4" t="s">
        <v>1103</v>
      </c>
      <c r="K402" s="4" t="s">
        <v>129</v>
      </c>
      <c r="L402" s="4" t="s">
        <v>348</v>
      </c>
      <c r="M402" s="4" t="s">
        <v>27</v>
      </c>
      <c r="N402" s="4" t="s">
        <v>349</v>
      </c>
      <c r="O402" s="4" t="s">
        <v>36</v>
      </c>
    </row>
    <row r="403" spans="1:15" x14ac:dyDescent="0.25">
      <c r="A403" s="2">
        <v>45091.93072916667</v>
      </c>
      <c r="B403" s="8">
        <v>45091</v>
      </c>
      <c r="C403" s="3" t="s">
        <v>24</v>
      </c>
      <c r="D403" s="3"/>
      <c r="E403" s="4" t="s">
        <v>111</v>
      </c>
      <c r="F403" s="4" t="s">
        <v>819</v>
      </c>
      <c r="G403" s="4" t="s">
        <v>1846</v>
      </c>
      <c r="H403" s="4" t="s">
        <v>1104</v>
      </c>
      <c r="I403" s="4">
        <v>9820312380</v>
      </c>
      <c r="J403" s="4" t="s">
        <v>1105</v>
      </c>
      <c r="K403" s="4" t="s">
        <v>129</v>
      </c>
      <c r="L403" s="4" t="s">
        <v>348</v>
      </c>
      <c r="M403" s="4" t="s">
        <v>27</v>
      </c>
      <c r="N403" s="4" t="s">
        <v>380</v>
      </c>
      <c r="O403" s="4" t="s">
        <v>36</v>
      </c>
    </row>
    <row r="404" spans="1:15" x14ac:dyDescent="0.25">
      <c r="A404" s="2">
        <v>45091.931134259263</v>
      </c>
      <c r="B404" s="8">
        <v>45091</v>
      </c>
      <c r="C404" s="3" t="s">
        <v>24</v>
      </c>
      <c r="D404" s="3"/>
      <c r="E404" s="4" t="s">
        <v>111</v>
      </c>
      <c r="F404" s="4" t="s">
        <v>819</v>
      </c>
      <c r="G404" s="4" t="s">
        <v>1846</v>
      </c>
      <c r="H404" s="4" t="s">
        <v>1106</v>
      </c>
      <c r="I404" s="4">
        <v>8948312310</v>
      </c>
      <c r="J404" s="4" t="s">
        <v>1107</v>
      </c>
      <c r="K404" s="4" t="s">
        <v>129</v>
      </c>
      <c r="L404" s="4" t="s">
        <v>396</v>
      </c>
      <c r="M404" s="4" t="s">
        <v>27</v>
      </c>
      <c r="N404" s="4" t="s">
        <v>380</v>
      </c>
      <c r="O404" s="4" t="s">
        <v>36</v>
      </c>
    </row>
    <row r="405" spans="1:15" x14ac:dyDescent="0.25">
      <c r="A405" s="2">
        <v>45091.931574074071</v>
      </c>
      <c r="B405" s="8">
        <v>45091</v>
      </c>
      <c r="C405" s="3" t="s">
        <v>24</v>
      </c>
      <c r="D405" s="3"/>
      <c r="E405" s="4" t="s">
        <v>111</v>
      </c>
      <c r="F405" s="4" t="s">
        <v>819</v>
      </c>
      <c r="G405" s="4" t="s">
        <v>1846</v>
      </c>
      <c r="H405" s="4" t="s">
        <v>1108</v>
      </c>
      <c r="I405" s="4">
        <v>9478212319</v>
      </c>
      <c r="J405" s="4" t="s">
        <v>1109</v>
      </c>
      <c r="K405" s="4" t="s">
        <v>129</v>
      </c>
      <c r="L405" s="4" t="s">
        <v>348</v>
      </c>
      <c r="M405" s="4" t="s">
        <v>421</v>
      </c>
      <c r="N405" s="4" t="s">
        <v>380</v>
      </c>
      <c r="O405" s="4" t="s">
        <v>36</v>
      </c>
    </row>
    <row r="406" spans="1:15" x14ac:dyDescent="0.25">
      <c r="A406" s="2">
        <v>45092.52952546296</v>
      </c>
      <c r="B406" s="3">
        <v>45092</v>
      </c>
      <c r="C406" s="3" t="s">
        <v>24</v>
      </c>
      <c r="D406" s="3"/>
      <c r="E406" s="4" t="s">
        <v>350</v>
      </c>
      <c r="F406" s="4" t="s">
        <v>351</v>
      </c>
      <c r="G406" s="4" t="s">
        <v>352</v>
      </c>
      <c r="H406" s="4" t="s">
        <v>1110</v>
      </c>
      <c r="I406" s="4">
        <v>9336539644</v>
      </c>
      <c r="J406" s="4" t="s">
        <v>1111</v>
      </c>
      <c r="K406" s="4" t="s">
        <v>252</v>
      </c>
      <c r="L406" s="4" t="s">
        <v>348</v>
      </c>
      <c r="M406" s="4" t="s">
        <v>1112</v>
      </c>
      <c r="N406" s="4" t="s">
        <v>349</v>
      </c>
      <c r="O406" s="4" t="s">
        <v>36</v>
      </c>
    </row>
    <row r="407" spans="1:15" x14ac:dyDescent="0.25">
      <c r="A407" s="2">
        <v>45092.555671296293</v>
      </c>
      <c r="B407" s="3">
        <v>45092</v>
      </c>
      <c r="C407" s="3" t="s">
        <v>24</v>
      </c>
      <c r="D407" s="3"/>
      <c r="E407" s="4" t="s">
        <v>350</v>
      </c>
      <c r="F407" s="4" t="s">
        <v>351</v>
      </c>
      <c r="G407" s="4" t="s">
        <v>352</v>
      </c>
      <c r="H407" s="4" t="s">
        <v>1113</v>
      </c>
      <c r="I407" s="4">
        <v>6307258288</v>
      </c>
      <c r="J407" s="4" t="s">
        <v>1114</v>
      </c>
      <c r="K407" s="4" t="s">
        <v>252</v>
      </c>
      <c r="L407" s="4" t="s">
        <v>348</v>
      </c>
      <c r="M407" s="4" t="s">
        <v>388</v>
      </c>
      <c r="N407" s="4" t="s">
        <v>349</v>
      </c>
      <c r="O407" s="4" t="s">
        <v>36</v>
      </c>
    </row>
    <row r="408" spans="1:15" x14ac:dyDescent="0.25">
      <c r="A408" s="2">
        <v>45092.563194444447</v>
      </c>
      <c r="B408" s="3">
        <v>45092</v>
      </c>
      <c r="C408" s="3" t="s">
        <v>24</v>
      </c>
      <c r="D408" s="3"/>
      <c r="E408" s="4" t="s">
        <v>350</v>
      </c>
      <c r="F408" s="4" t="s">
        <v>351</v>
      </c>
      <c r="G408" s="4" t="s">
        <v>352</v>
      </c>
      <c r="H408" s="4" t="s">
        <v>1115</v>
      </c>
      <c r="I408" s="4">
        <v>8601306302</v>
      </c>
      <c r="J408" s="4" t="s">
        <v>1116</v>
      </c>
      <c r="K408" s="4" t="s">
        <v>252</v>
      </c>
      <c r="L408" s="4" t="s">
        <v>348</v>
      </c>
      <c r="M408" s="4" t="s">
        <v>388</v>
      </c>
      <c r="N408" s="4" t="s">
        <v>349</v>
      </c>
      <c r="O408" s="4" t="s">
        <v>36</v>
      </c>
    </row>
    <row r="409" spans="1:15" x14ac:dyDescent="0.25">
      <c r="A409" s="2">
        <v>45092.988807870373</v>
      </c>
      <c r="B409" s="3">
        <v>45092</v>
      </c>
      <c r="C409" s="3" t="s">
        <v>24</v>
      </c>
      <c r="D409" s="3"/>
      <c r="E409" s="4" t="s">
        <v>111</v>
      </c>
      <c r="F409" s="4" t="s">
        <v>819</v>
      </c>
      <c r="G409" s="4" t="s">
        <v>1846</v>
      </c>
      <c r="H409" s="4" t="s">
        <v>1117</v>
      </c>
      <c r="I409" s="4">
        <v>9634854345</v>
      </c>
      <c r="J409" s="4" t="s">
        <v>1118</v>
      </c>
      <c r="K409" s="4" t="s">
        <v>129</v>
      </c>
      <c r="L409" s="4" t="s">
        <v>409</v>
      </c>
      <c r="M409" s="4" t="s">
        <v>168</v>
      </c>
      <c r="N409" s="4" t="s">
        <v>475</v>
      </c>
      <c r="O409" s="4" t="s">
        <v>36</v>
      </c>
    </row>
    <row r="410" spans="1:15" x14ac:dyDescent="0.25">
      <c r="A410" s="2">
        <v>45092.99046296296</v>
      </c>
      <c r="B410" s="3">
        <v>45092</v>
      </c>
      <c r="C410" s="3" t="s">
        <v>24</v>
      </c>
      <c r="D410" s="3"/>
      <c r="E410" s="4" t="s">
        <v>111</v>
      </c>
      <c r="F410" s="4" t="s">
        <v>819</v>
      </c>
      <c r="G410" s="4" t="s">
        <v>1846</v>
      </c>
      <c r="H410" s="4" t="s">
        <v>1119</v>
      </c>
      <c r="I410" s="4">
        <v>9345649734</v>
      </c>
      <c r="J410" s="4" t="s">
        <v>1120</v>
      </c>
      <c r="K410" s="4" t="s">
        <v>129</v>
      </c>
      <c r="L410" s="4" t="s">
        <v>409</v>
      </c>
      <c r="M410" s="4" t="s">
        <v>384</v>
      </c>
      <c r="N410" s="4" t="s">
        <v>349</v>
      </c>
      <c r="O410" s="4" t="s">
        <v>36</v>
      </c>
    </row>
    <row r="411" spans="1:15" x14ac:dyDescent="0.25">
      <c r="A411" s="2">
        <v>45092.991782407407</v>
      </c>
      <c r="B411" s="3">
        <v>45092</v>
      </c>
      <c r="C411" s="3" t="s">
        <v>24</v>
      </c>
      <c r="D411" s="3"/>
      <c r="E411" s="4" t="s">
        <v>111</v>
      </c>
      <c r="F411" s="4" t="s">
        <v>819</v>
      </c>
      <c r="G411" s="4" t="s">
        <v>1846</v>
      </c>
      <c r="H411" s="4" t="s">
        <v>1121</v>
      </c>
      <c r="I411" s="4">
        <v>9843453281</v>
      </c>
      <c r="J411" s="4" t="s">
        <v>1122</v>
      </c>
      <c r="K411" s="4" t="s">
        <v>129</v>
      </c>
      <c r="L411" s="4" t="s">
        <v>409</v>
      </c>
      <c r="M411" s="4" t="s">
        <v>168</v>
      </c>
      <c r="N411" s="4" t="s">
        <v>380</v>
      </c>
      <c r="O411" s="4" t="s">
        <v>36</v>
      </c>
    </row>
    <row r="412" spans="1:15" x14ac:dyDescent="0.25">
      <c r="A412" s="2">
        <v>45092.992673611108</v>
      </c>
      <c r="B412" s="3">
        <v>45092</v>
      </c>
      <c r="C412" s="3" t="s">
        <v>24</v>
      </c>
      <c r="D412" s="3"/>
      <c r="E412" s="4" t="s">
        <v>111</v>
      </c>
      <c r="F412" s="4" t="s">
        <v>819</v>
      </c>
      <c r="G412" s="4" t="s">
        <v>1846</v>
      </c>
      <c r="H412" s="4" t="s">
        <v>1123</v>
      </c>
      <c r="I412" s="4">
        <v>9823486234</v>
      </c>
      <c r="J412" s="4" t="s">
        <v>1124</v>
      </c>
      <c r="K412" s="4" t="s">
        <v>129</v>
      </c>
      <c r="L412" s="4" t="s">
        <v>348</v>
      </c>
      <c r="M412" s="4" t="s">
        <v>27</v>
      </c>
      <c r="N412" s="4" t="s">
        <v>475</v>
      </c>
      <c r="O412" s="4" t="s">
        <v>36</v>
      </c>
    </row>
    <row r="413" spans="1:15" x14ac:dyDescent="0.25">
      <c r="A413" s="2">
        <v>45092.993252314816</v>
      </c>
      <c r="B413" s="3">
        <v>45092</v>
      </c>
      <c r="C413" s="3" t="s">
        <v>24</v>
      </c>
      <c r="D413" s="3"/>
      <c r="E413" s="4" t="s">
        <v>111</v>
      </c>
      <c r="F413" s="4" t="s">
        <v>819</v>
      </c>
      <c r="G413" s="4" t="s">
        <v>1846</v>
      </c>
      <c r="H413" s="4" t="s">
        <v>1125</v>
      </c>
      <c r="I413" s="4">
        <v>9878512340</v>
      </c>
      <c r="J413" s="4" t="s">
        <v>1126</v>
      </c>
      <c r="K413" s="4" t="s">
        <v>129</v>
      </c>
      <c r="L413" s="4" t="s">
        <v>409</v>
      </c>
      <c r="M413" s="4" t="s">
        <v>168</v>
      </c>
      <c r="N413" s="4" t="s">
        <v>422</v>
      </c>
      <c r="O413" s="4" t="s">
        <v>36</v>
      </c>
    </row>
    <row r="414" spans="1:15" x14ac:dyDescent="0.25">
      <c r="A414" s="2">
        <v>45092.994027777779</v>
      </c>
      <c r="B414" s="3">
        <v>45092</v>
      </c>
      <c r="C414" s="3" t="s">
        <v>24</v>
      </c>
      <c r="D414" s="3"/>
      <c r="E414" s="4" t="s">
        <v>111</v>
      </c>
      <c r="F414" s="4" t="s">
        <v>819</v>
      </c>
      <c r="G414" s="4" t="s">
        <v>1846</v>
      </c>
      <c r="H414" s="4" t="s">
        <v>1127</v>
      </c>
      <c r="I414" s="4">
        <v>9838456232</v>
      </c>
      <c r="J414" s="4" t="s">
        <v>1128</v>
      </c>
      <c r="K414" s="4" t="s">
        <v>129</v>
      </c>
      <c r="L414" s="4" t="s">
        <v>409</v>
      </c>
      <c r="M414" s="4" t="s">
        <v>388</v>
      </c>
      <c r="N414" s="4" t="s">
        <v>349</v>
      </c>
      <c r="O414" s="4" t="s">
        <v>36</v>
      </c>
    </row>
    <row r="415" spans="1:15" x14ac:dyDescent="0.25">
      <c r="A415" s="2">
        <v>45092.994768518518</v>
      </c>
      <c r="B415" s="3">
        <v>45092</v>
      </c>
      <c r="C415" s="3" t="s">
        <v>24</v>
      </c>
      <c r="D415" s="3"/>
      <c r="E415" s="4" t="s">
        <v>111</v>
      </c>
      <c r="F415" s="4" t="s">
        <v>819</v>
      </c>
      <c r="G415" s="4" t="s">
        <v>1846</v>
      </c>
      <c r="H415" s="4" t="s">
        <v>1129</v>
      </c>
      <c r="I415" s="4">
        <v>9873412385</v>
      </c>
      <c r="J415" s="4" t="s">
        <v>1130</v>
      </c>
      <c r="K415" s="4" t="s">
        <v>129</v>
      </c>
      <c r="L415" s="4" t="s">
        <v>396</v>
      </c>
      <c r="M415" s="4" t="s">
        <v>510</v>
      </c>
      <c r="N415" s="4" t="s">
        <v>349</v>
      </c>
      <c r="O415" s="4" t="s">
        <v>36</v>
      </c>
    </row>
    <row r="416" spans="1:15" x14ac:dyDescent="0.25">
      <c r="A416" s="2">
        <v>45092.995474537034</v>
      </c>
      <c r="B416" s="3">
        <v>45092</v>
      </c>
      <c r="C416" s="3" t="s">
        <v>24</v>
      </c>
      <c r="D416" s="3"/>
      <c r="E416" s="4" t="s">
        <v>111</v>
      </c>
      <c r="F416" s="4" t="s">
        <v>819</v>
      </c>
      <c r="G416" s="4" t="s">
        <v>1846</v>
      </c>
      <c r="H416" s="4" t="s">
        <v>1131</v>
      </c>
      <c r="I416" s="4">
        <v>9874512321</v>
      </c>
      <c r="J416" s="4" t="s">
        <v>1132</v>
      </c>
      <c r="K416" s="4" t="s">
        <v>129</v>
      </c>
      <c r="L416" s="4" t="s">
        <v>409</v>
      </c>
      <c r="M416" s="4" t="s">
        <v>417</v>
      </c>
      <c r="N416" s="4" t="s">
        <v>475</v>
      </c>
      <c r="O416" s="4" t="s">
        <v>36</v>
      </c>
    </row>
    <row r="417" spans="1:15" x14ac:dyDescent="0.25">
      <c r="A417" s="2">
        <v>45092.996099537035</v>
      </c>
      <c r="B417" s="3">
        <v>45092</v>
      </c>
      <c r="C417" s="3" t="s">
        <v>24</v>
      </c>
      <c r="D417" s="3"/>
      <c r="E417" s="4" t="s">
        <v>111</v>
      </c>
      <c r="F417" s="4" t="s">
        <v>819</v>
      </c>
      <c r="G417" s="4" t="s">
        <v>1846</v>
      </c>
      <c r="H417" s="4" t="s">
        <v>1133</v>
      </c>
      <c r="I417" s="4">
        <v>9875834510</v>
      </c>
      <c r="J417" s="4" t="s">
        <v>1134</v>
      </c>
      <c r="K417" s="4" t="s">
        <v>129</v>
      </c>
      <c r="L417" s="4" t="s">
        <v>409</v>
      </c>
      <c r="M417" s="4" t="s">
        <v>384</v>
      </c>
      <c r="N417" s="4" t="s">
        <v>349</v>
      </c>
      <c r="O417" s="4" t="s">
        <v>36</v>
      </c>
    </row>
    <row r="418" spans="1:15" x14ac:dyDescent="0.25">
      <c r="A418" s="2">
        <v>45092.996747685182</v>
      </c>
      <c r="B418" s="3">
        <v>45092</v>
      </c>
      <c r="C418" s="3" t="s">
        <v>24</v>
      </c>
      <c r="D418" s="3"/>
      <c r="E418" s="4" t="s">
        <v>111</v>
      </c>
      <c r="F418" s="4" t="s">
        <v>819</v>
      </c>
      <c r="G418" s="4" t="s">
        <v>1846</v>
      </c>
      <c r="H418" s="4" t="s">
        <v>1135</v>
      </c>
      <c r="I418" s="4">
        <v>8894834529</v>
      </c>
      <c r="J418" s="4" t="s">
        <v>1136</v>
      </c>
      <c r="K418" s="4" t="s">
        <v>129</v>
      </c>
      <c r="L418" s="4" t="s">
        <v>409</v>
      </c>
      <c r="M418" s="4" t="s">
        <v>384</v>
      </c>
      <c r="N418" s="4" t="s">
        <v>349</v>
      </c>
      <c r="O418" s="4" t="s">
        <v>36</v>
      </c>
    </row>
    <row r="419" spans="1:15" x14ac:dyDescent="0.25">
      <c r="A419" s="2">
        <v>45092.997407407405</v>
      </c>
      <c r="B419" s="3">
        <v>45092</v>
      </c>
      <c r="C419" s="3" t="s">
        <v>24</v>
      </c>
      <c r="D419" s="3"/>
      <c r="E419" s="4" t="s">
        <v>111</v>
      </c>
      <c r="F419" s="4" t="s">
        <v>819</v>
      </c>
      <c r="G419" s="4" t="s">
        <v>1846</v>
      </c>
      <c r="H419" s="4" t="s">
        <v>1137</v>
      </c>
      <c r="I419" s="4">
        <v>9857312348</v>
      </c>
      <c r="J419" s="4" t="s">
        <v>1138</v>
      </c>
      <c r="K419" s="4" t="s">
        <v>129</v>
      </c>
      <c r="L419" s="4" t="s">
        <v>396</v>
      </c>
      <c r="M419" s="4" t="s">
        <v>168</v>
      </c>
      <c r="N419" s="4" t="s">
        <v>349</v>
      </c>
      <c r="O419" s="4" t="s">
        <v>36</v>
      </c>
    </row>
    <row r="420" spans="1:15" x14ac:dyDescent="0.25">
      <c r="A420" s="2">
        <v>45092.998032407406</v>
      </c>
      <c r="B420" s="3">
        <v>45092</v>
      </c>
      <c r="C420" s="3" t="s">
        <v>24</v>
      </c>
      <c r="D420" s="3"/>
      <c r="E420" s="4" t="s">
        <v>111</v>
      </c>
      <c r="F420" s="4" t="s">
        <v>819</v>
      </c>
      <c r="G420" s="4" t="s">
        <v>1846</v>
      </c>
      <c r="H420" s="4" t="s">
        <v>1139</v>
      </c>
      <c r="I420" s="4">
        <v>9836433451</v>
      </c>
      <c r="J420" s="4" t="s">
        <v>1140</v>
      </c>
      <c r="K420" s="4" t="s">
        <v>129</v>
      </c>
      <c r="L420" s="4" t="s">
        <v>348</v>
      </c>
      <c r="M420" s="4" t="s">
        <v>384</v>
      </c>
      <c r="N420" s="4" t="s">
        <v>349</v>
      </c>
      <c r="O420" s="4" t="s">
        <v>358</v>
      </c>
    </row>
    <row r="421" spans="1:15" x14ac:dyDescent="0.25">
      <c r="A421" s="2">
        <v>45092.99858796296</v>
      </c>
      <c r="B421" s="3">
        <v>45092</v>
      </c>
      <c r="C421" s="3" t="s">
        <v>24</v>
      </c>
      <c r="D421" s="3"/>
      <c r="E421" s="4" t="s">
        <v>111</v>
      </c>
      <c r="F421" s="4" t="s">
        <v>819</v>
      </c>
      <c r="G421" s="4" t="s">
        <v>1846</v>
      </c>
      <c r="H421" s="4" t="s">
        <v>1141</v>
      </c>
      <c r="I421" s="4">
        <v>8978123450</v>
      </c>
      <c r="J421" s="4" t="s">
        <v>1142</v>
      </c>
      <c r="K421" s="4" t="s">
        <v>129</v>
      </c>
      <c r="L421" s="4" t="s">
        <v>409</v>
      </c>
      <c r="M421" s="4" t="s">
        <v>384</v>
      </c>
      <c r="N421" s="4" t="s">
        <v>349</v>
      </c>
      <c r="O421" s="4" t="s">
        <v>36</v>
      </c>
    </row>
    <row r="422" spans="1:15" x14ac:dyDescent="0.25">
      <c r="A422" s="2">
        <v>45092.999062499999</v>
      </c>
      <c r="B422" s="3">
        <v>45092</v>
      </c>
      <c r="C422" s="3" t="s">
        <v>24</v>
      </c>
      <c r="D422" s="3"/>
      <c r="E422" s="4" t="s">
        <v>111</v>
      </c>
      <c r="F422" s="4" t="s">
        <v>819</v>
      </c>
      <c r="G422" s="4" t="s">
        <v>1846</v>
      </c>
      <c r="H422" s="4" t="s">
        <v>1143</v>
      </c>
      <c r="I422" s="4">
        <v>9684712346</v>
      </c>
      <c r="J422" s="4" t="s">
        <v>1144</v>
      </c>
      <c r="K422" s="4" t="s">
        <v>129</v>
      </c>
      <c r="L422" s="4" t="s">
        <v>396</v>
      </c>
      <c r="M422" s="4" t="s">
        <v>384</v>
      </c>
      <c r="N422" s="4" t="s">
        <v>380</v>
      </c>
      <c r="O422" s="4" t="s">
        <v>36</v>
      </c>
    </row>
    <row r="423" spans="1:15" x14ac:dyDescent="0.25">
      <c r="A423" s="2">
        <v>45093.834699074076</v>
      </c>
      <c r="B423" s="8">
        <v>45093</v>
      </c>
      <c r="C423" s="3" t="s">
        <v>24</v>
      </c>
      <c r="D423" s="3"/>
      <c r="E423" s="4" t="s">
        <v>111</v>
      </c>
      <c r="F423" s="4" t="s">
        <v>819</v>
      </c>
      <c r="G423" s="4" t="s">
        <v>1846</v>
      </c>
      <c r="H423" s="4" t="s">
        <v>1145</v>
      </c>
      <c r="I423" s="4">
        <v>9854514254</v>
      </c>
      <c r="J423" s="4" t="s">
        <v>1146</v>
      </c>
      <c r="K423" s="4" t="s">
        <v>129</v>
      </c>
      <c r="L423" s="4" t="s">
        <v>409</v>
      </c>
      <c r="M423" s="4" t="s">
        <v>510</v>
      </c>
      <c r="N423" s="4" t="s">
        <v>380</v>
      </c>
      <c r="O423" s="4" t="s">
        <v>36</v>
      </c>
    </row>
    <row r="424" spans="1:15" x14ac:dyDescent="0.25">
      <c r="A424" s="2">
        <v>45093.835381944446</v>
      </c>
      <c r="B424" s="8">
        <v>45093</v>
      </c>
      <c r="C424" s="3" t="s">
        <v>24</v>
      </c>
      <c r="D424" s="3"/>
      <c r="E424" s="4" t="s">
        <v>111</v>
      </c>
      <c r="F424" s="4" t="s">
        <v>819</v>
      </c>
      <c r="G424" s="4" t="s">
        <v>1846</v>
      </c>
      <c r="H424" s="4" t="s">
        <v>1147</v>
      </c>
      <c r="I424" s="4">
        <v>8527674574</v>
      </c>
      <c r="J424" s="4" t="s">
        <v>1148</v>
      </c>
      <c r="K424" s="4" t="s">
        <v>129</v>
      </c>
      <c r="L424" s="4" t="s">
        <v>348</v>
      </c>
      <c r="M424" s="4" t="s">
        <v>388</v>
      </c>
      <c r="N424" s="4" t="s">
        <v>349</v>
      </c>
      <c r="O424" s="4" t="s">
        <v>36</v>
      </c>
    </row>
    <row r="425" spans="1:15" x14ac:dyDescent="0.25">
      <c r="A425" s="2">
        <v>45093.835972222223</v>
      </c>
      <c r="B425" s="8">
        <v>45093</v>
      </c>
      <c r="C425" s="3" t="s">
        <v>24</v>
      </c>
      <c r="D425" s="3"/>
      <c r="E425" s="4" t="s">
        <v>111</v>
      </c>
      <c r="F425" s="4" t="s">
        <v>819</v>
      </c>
      <c r="G425" s="4" t="s">
        <v>1846</v>
      </c>
      <c r="H425" s="4" t="s">
        <v>1149</v>
      </c>
      <c r="I425" s="4">
        <v>8521496205</v>
      </c>
      <c r="J425" s="4" t="s">
        <v>1150</v>
      </c>
      <c r="K425" s="4" t="s">
        <v>129</v>
      </c>
      <c r="L425" s="4" t="s">
        <v>348</v>
      </c>
      <c r="M425" s="4" t="s">
        <v>410</v>
      </c>
      <c r="N425" s="4" t="s">
        <v>380</v>
      </c>
      <c r="O425" s="4" t="s">
        <v>36</v>
      </c>
    </row>
    <row r="426" spans="1:15" x14ac:dyDescent="0.25">
      <c r="A426" s="2">
        <v>45093.836423611108</v>
      </c>
      <c r="B426" s="8">
        <v>45093</v>
      </c>
      <c r="C426" s="3" t="s">
        <v>24</v>
      </c>
      <c r="D426" s="3"/>
      <c r="E426" s="4" t="s">
        <v>111</v>
      </c>
      <c r="F426" s="4" t="s">
        <v>819</v>
      </c>
      <c r="G426" s="4" t="s">
        <v>1846</v>
      </c>
      <c r="H426" s="4" t="s">
        <v>1151</v>
      </c>
      <c r="I426" s="4">
        <v>9521485241</v>
      </c>
      <c r="J426" s="4" t="s">
        <v>1152</v>
      </c>
      <c r="K426" s="4" t="s">
        <v>129</v>
      </c>
      <c r="L426" s="4" t="s">
        <v>355</v>
      </c>
      <c r="M426" s="4" t="s">
        <v>510</v>
      </c>
      <c r="N426" s="4" t="s">
        <v>380</v>
      </c>
      <c r="O426" s="4" t="s">
        <v>29</v>
      </c>
    </row>
    <row r="427" spans="1:15" x14ac:dyDescent="0.25">
      <c r="A427" s="2">
        <v>45093.836875000001</v>
      </c>
      <c r="B427" s="8">
        <v>45093</v>
      </c>
      <c r="C427" s="3" t="s">
        <v>24</v>
      </c>
      <c r="D427" s="3"/>
      <c r="E427" s="4" t="s">
        <v>111</v>
      </c>
      <c r="F427" s="4" t="s">
        <v>819</v>
      </c>
      <c r="G427" s="4" t="s">
        <v>1846</v>
      </c>
      <c r="H427" s="4" t="s">
        <v>1153</v>
      </c>
      <c r="I427" s="4">
        <v>8521496523</v>
      </c>
      <c r="J427" s="4" t="s">
        <v>1154</v>
      </c>
      <c r="K427" s="4" t="s">
        <v>129</v>
      </c>
      <c r="L427" s="4" t="s">
        <v>409</v>
      </c>
      <c r="M427" s="4" t="s">
        <v>391</v>
      </c>
      <c r="N427" s="4" t="s">
        <v>380</v>
      </c>
      <c r="O427" s="4" t="s">
        <v>36</v>
      </c>
    </row>
    <row r="428" spans="1:15" x14ac:dyDescent="0.25">
      <c r="A428" s="2">
        <v>45093.837268518517</v>
      </c>
      <c r="B428" s="8">
        <v>45093</v>
      </c>
      <c r="C428" s="3" t="s">
        <v>24</v>
      </c>
      <c r="D428" s="3"/>
      <c r="E428" s="4" t="s">
        <v>111</v>
      </c>
      <c r="F428" s="4" t="s">
        <v>819</v>
      </c>
      <c r="G428" s="4" t="s">
        <v>1846</v>
      </c>
      <c r="H428" s="4" t="s">
        <v>1155</v>
      </c>
      <c r="I428" s="4">
        <v>9652145972</v>
      </c>
      <c r="J428" s="4" t="s">
        <v>1156</v>
      </c>
      <c r="K428" s="4" t="s">
        <v>129</v>
      </c>
      <c r="L428" s="4" t="s">
        <v>396</v>
      </c>
      <c r="M428" s="4" t="s">
        <v>384</v>
      </c>
      <c r="N428" s="4" t="s">
        <v>349</v>
      </c>
      <c r="O428" s="4" t="s">
        <v>36</v>
      </c>
    </row>
    <row r="429" spans="1:15" x14ac:dyDescent="0.25">
      <c r="A429" s="2">
        <v>45093.837673611109</v>
      </c>
      <c r="B429" s="8">
        <v>45093</v>
      </c>
      <c r="C429" s="3" t="s">
        <v>24</v>
      </c>
      <c r="D429" s="3"/>
      <c r="E429" s="4" t="s">
        <v>111</v>
      </c>
      <c r="F429" s="4" t="s">
        <v>819</v>
      </c>
      <c r="G429" s="4" t="s">
        <v>1846</v>
      </c>
      <c r="H429" s="4" t="s">
        <v>1157</v>
      </c>
      <c r="I429" s="4">
        <v>8514574596</v>
      </c>
      <c r="J429" s="4" t="s">
        <v>1158</v>
      </c>
      <c r="K429" s="4" t="s">
        <v>129</v>
      </c>
      <c r="L429" s="4" t="s">
        <v>409</v>
      </c>
      <c r="M429" s="4" t="s">
        <v>384</v>
      </c>
      <c r="N429" s="4" t="s">
        <v>380</v>
      </c>
      <c r="O429" s="4" t="s">
        <v>29</v>
      </c>
    </row>
    <row r="430" spans="1:15" x14ac:dyDescent="0.25">
      <c r="A430" s="2">
        <v>45093.838449074072</v>
      </c>
      <c r="B430" s="8">
        <v>45093</v>
      </c>
      <c r="C430" s="3" t="s">
        <v>24</v>
      </c>
      <c r="D430" s="3"/>
      <c r="E430" s="4" t="s">
        <v>111</v>
      </c>
      <c r="F430" s="4" t="s">
        <v>819</v>
      </c>
      <c r="G430" s="4" t="s">
        <v>1846</v>
      </c>
      <c r="H430" s="4" t="s">
        <v>1159</v>
      </c>
      <c r="I430" s="4">
        <v>8524149620</v>
      </c>
      <c r="J430" s="4" t="s">
        <v>1160</v>
      </c>
      <c r="K430" s="4" t="s">
        <v>129</v>
      </c>
      <c r="L430" s="4" t="s">
        <v>409</v>
      </c>
      <c r="M430" s="4" t="s">
        <v>388</v>
      </c>
      <c r="N430" s="4" t="s">
        <v>475</v>
      </c>
      <c r="O430" s="4" t="s">
        <v>36</v>
      </c>
    </row>
    <row r="431" spans="1:15" x14ac:dyDescent="0.25">
      <c r="A431" s="2">
        <v>45093.838888888888</v>
      </c>
      <c r="B431" s="8">
        <v>45093</v>
      </c>
      <c r="C431" s="3" t="s">
        <v>24</v>
      </c>
      <c r="D431" s="3"/>
      <c r="E431" s="4" t="s">
        <v>111</v>
      </c>
      <c r="F431" s="4" t="s">
        <v>819</v>
      </c>
      <c r="G431" s="4" t="s">
        <v>1846</v>
      </c>
      <c r="H431" s="4" t="s">
        <v>1161</v>
      </c>
      <c r="I431" s="4">
        <v>7855752156</v>
      </c>
      <c r="J431" s="4" t="s">
        <v>1162</v>
      </c>
      <c r="K431" s="4" t="s">
        <v>129</v>
      </c>
      <c r="L431" s="4" t="s">
        <v>409</v>
      </c>
      <c r="M431" s="4" t="s">
        <v>410</v>
      </c>
      <c r="N431" s="4" t="s">
        <v>475</v>
      </c>
      <c r="O431" s="4" t="s">
        <v>36</v>
      </c>
    </row>
    <row r="432" spans="1:15" x14ac:dyDescent="0.25">
      <c r="A432" s="2">
        <v>45093.839884259258</v>
      </c>
      <c r="B432" s="8">
        <v>45093</v>
      </c>
      <c r="C432" s="3" t="s">
        <v>24</v>
      </c>
      <c r="D432" s="3"/>
      <c r="E432" s="4" t="s">
        <v>111</v>
      </c>
      <c r="F432" s="4" t="s">
        <v>819</v>
      </c>
      <c r="G432" s="4" t="s">
        <v>1846</v>
      </c>
      <c r="H432" s="4" t="s">
        <v>1163</v>
      </c>
      <c r="I432" s="4">
        <v>9511275421</v>
      </c>
      <c r="J432" s="4" t="s">
        <v>1164</v>
      </c>
      <c r="K432" s="4" t="s">
        <v>129</v>
      </c>
      <c r="L432" s="4" t="s">
        <v>409</v>
      </c>
      <c r="M432" s="4" t="s">
        <v>384</v>
      </c>
      <c r="N432" s="4" t="s">
        <v>475</v>
      </c>
      <c r="O432" s="4" t="s">
        <v>36</v>
      </c>
    </row>
    <row r="433" spans="1:15" x14ac:dyDescent="0.25">
      <c r="A433" s="2">
        <v>45094.738749999997</v>
      </c>
      <c r="B433" s="8">
        <v>45094</v>
      </c>
      <c r="C433" s="3" t="s">
        <v>24</v>
      </c>
      <c r="D433" s="3"/>
      <c r="E433" s="4" t="s">
        <v>49</v>
      </c>
      <c r="F433" s="4" t="s">
        <v>52</v>
      </c>
      <c r="G433" s="4" t="s">
        <v>50</v>
      </c>
      <c r="H433" s="4" t="s">
        <v>1165</v>
      </c>
      <c r="I433" s="4" t="s">
        <v>1166</v>
      </c>
      <c r="J433" s="4">
        <v>9999989891</v>
      </c>
      <c r="K433" s="4" t="s">
        <v>140</v>
      </c>
      <c r="L433" s="4" t="s">
        <v>409</v>
      </c>
      <c r="M433" s="4" t="s">
        <v>379</v>
      </c>
      <c r="N433" s="4" t="s">
        <v>380</v>
      </c>
      <c r="O433" s="4" t="s">
        <v>36</v>
      </c>
    </row>
    <row r="434" spans="1:15" x14ac:dyDescent="0.25">
      <c r="A434" s="2">
        <v>45094.740752314814</v>
      </c>
      <c r="B434" s="8">
        <v>45094</v>
      </c>
      <c r="C434" s="3" t="s">
        <v>24</v>
      </c>
      <c r="D434" s="3"/>
      <c r="E434" s="4" t="s">
        <v>49</v>
      </c>
      <c r="F434" s="4" t="s">
        <v>52</v>
      </c>
      <c r="G434" s="4" t="s">
        <v>50</v>
      </c>
      <c r="H434" s="4" t="s">
        <v>1167</v>
      </c>
      <c r="I434" s="4">
        <v>9711198721</v>
      </c>
      <c r="J434" s="4" t="s">
        <v>1168</v>
      </c>
      <c r="K434" s="4" t="s">
        <v>140</v>
      </c>
      <c r="L434" s="4" t="s">
        <v>409</v>
      </c>
      <c r="M434" s="4" t="s">
        <v>379</v>
      </c>
      <c r="N434" s="4" t="s">
        <v>349</v>
      </c>
      <c r="O434" s="4" t="s">
        <v>36</v>
      </c>
    </row>
    <row r="435" spans="1:15" x14ac:dyDescent="0.25">
      <c r="A435" s="2">
        <v>45094.742615740739</v>
      </c>
      <c r="B435" s="8">
        <v>45094</v>
      </c>
      <c r="C435" s="3" t="s">
        <v>24</v>
      </c>
      <c r="D435" s="3"/>
      <c r="E435" s="4" t="s">
        <v>49</v>
      </c>
      <c r="F435" s="4" t="s">
        <v>52</v>
      </c>
      <c r="G435" s="4" t="s">
        <v>50</v>
      </c>
      <c r="H435" s="4" t="s">
        <v>1169</v>
      </c>
      <c r="I435" s="4">
        <v>9811251817</v>
      </c>
      <c r="J435" s="4" t="s">
        <v>1170</v>
      </c>
      <c r="K435" s="4" t="s">
        <v>140</v>
      </c>
      <c r="L435" s="4" t="s">
        <v>409</v>
      </c>
      <c r="M435" s="4" t="s">
        <v>379</v>
      </c>
      <c r="N435" s="4" t="s">
        <v>349</v>
      </c>
      <c r="O435" s="4" t="s">
        <v>36</v>
      </c>
    </row>
    <row r="436" spans="1:15" x14ac:dyDescent="0.25">
      <c r="A436" s="2">
        <v>45094.883217592593</v>
      </c>
      <c r="B436" s="8">
        <v>45094</v>
      </c>
      <c r="C436" s="3" t="s">
        <v>24</v>
      </c>
      <c r="D436" s="3"/>
      <c r="E436" s="4" t="s">
        <v>111</v>
      </c>
      <c r="F436" s="4" t="s">
        <v>819</v>
      </c>
      <c r="G436" s="4" t="s">
        <v>1846</v>
      </c>
      <c r="H436" s="4" t="s">
        <v>1171</v>
      </c>
      <c r="I436" s="4">
        <v>8890467421</v>
      </c>
      <c r="J436" s="4" t="s">
        <v>1172</v>
      </c>
      <c r="K436" s="4" t="s">
        <v>129</v>
      </c>
      <c r="L436" s="4" t="s">
        <v>348</v>
      </c>
      <c r="M436" s="4" t="s">
        <v>384</v>
      </c>
      <c r="N436" s="4" t="s">
        <v>411</v>
      </c>
      <c r="O436" s="4" t="s">
        <v>36</v>
      </c>
    </row>
    <row r="437" spans="1:15" x14ac:dyDescent="0.25">
      <c r="A437" s="2">
        <v>45094.883923611109</v>
      </c>
      <c r="B437" s="8">
        <v>45094</v>
      </c>
      <c r="C437" s="3" t="s">
        <v>24</v>
      </c>
      <c r="D437" s="3"/>
      <c r="E437" s="4" t="s">
        <v>111</v>
      </c>
      <c r="F437" s="4" t="s">
        <v>819</v>
      </c>
      <c r="G437" s="4" t="s">
        <v>1846</v>
      </c>
      <c r="H437" s="4" t="s">
        <v>1173</v>
      </c>
      <c r="I437" s="4">
        <v>8880434521</v>
      </c>
      <c r="J437" s="4" t="s">
        <v>1174</v>
      </c>
      <c r="K437" s="4" t="s">
        <v>129</v>
      </c>
      <c r="L437" s="4" t="s">
        <v>396</v>
      </c>
      <c r="M437" s="4" t="s">
        <v>391</v>
      </c>
      <c r="N437" s="4" t="s">
        <v>349</v>
      </c>
      <c r="O437" s="4" t="s">
        <v>36</v>
      </c>
    </row>
    <row r="438" spans="1:15" x14ac:dyDescent="0.25">
      <c r="A438" s="2">
        <v>45094.884375000001</v>
      </c>
      <c r="B438" s="8">
        <v>45094</v>
      </c>
      <c r="C438" s="3" t="s">
        <v>24</v>
      </c>
      <c r="D438" s="3"/>
      <c r="E438" s="4" t="s">
        <v>111</v>
      </c>
      <c r="F438" s="4" t="s">
        <v>819</v>
      </c>
      <c r="G438" s="4" t="s">
        <v>1846</v>
      </c>
      <c r="H438" s="4" t="s">
        <v>1175</v>
      </c>
      <c r="I438" s="4">
        <v>8875367842</v>
      </c>
      <c r="J438" s="4" t="s">
        <v>1176</v>
      </c>
      <c r="K438" s="4" t="s">
        <v>129</v>
      </c>
      <c r="L438" s="4" t="s">
        <v>396</v>
      </c>
      <c r="M438" s="4" t="s">
        <v>27</v>
      </c>
      <c r="N438" s="4" t="s">
        <v>380</v>
      </c>
      <c r="O438" s="4" t="s">
        <v>36</v>
      </c>
    </row>
    <row r="439" spans="1:15" x14ac:dyDescent="0.25">
      <c r="A439" s="2">
        <v>45094.88486111111</v>
      </c>
      <c r="B439" s="8">
        <v>45094</v>
      </c>
      <c r="C439" s="3" t="s">
        <v>24</v>
      </c>
      <c r="D439" s="3"/>
      <c r="E439" s="4" t="s">
        <v>111</v>
      </c>
      <c r="F439" s="4" t="s">
        <v>819</v>
      </c>
      <c r="G439" s="4" t="s">
        <v>1846</v>
      </c>
      <c r="H439" s="4" t="s">
        <v>1177</v>
      </c>
      <c r="I439" s="4">
        <v>8897356721</v>
      </c>
      <c r="J439" s="4" t="s">
        <v>1178</v>
      </c>
      <c r="K439" s="4" t="s">
        <v>129</v>
      </c>
      <c r="L439" s="4" t="s">
        <v>409</v>
      </c>
      <c r="M439" s="4" t="s">
        <v>384</v>
      </c>
      <c r="N439" s="4" t="s">
        <v>422</v>
      </c>
      <c r="O439" s="4" t="s">
        <v>36</v>
      </c>
    </row>
    <row r="440" spans="1:15" x14ac:dyDescent="0.25">
      <c r="A440" s="2">
        <v>45094.885428240741</v>
      </c>
      <c r="B440" s="8">
        <v>45094</v>
      </c>
      <c r="C440" s="3" t="s">
        <v>24</v>
      </c>
      <c r="D440" s="3"/>
      <c r="E440" s="4" t="s">
        <v>111</v>
      </c>
      <c r="F440" s="4" t="s">
        <v>819</v>
      </c>
      <c r="G440" s="4" t="s">
        <v>1846</v>
      </c>
      <c r="H440" s="4" t="s">
        <v>1179</v>
      </c>
      <c r="I440" s="4">
        <v>8890745621</v>
      </c>
      <c r="J440" s="4" t="s">
        <v>1180</v>
      </c>
      <c r="K440" s="4" t="s">
        <v>129</v>
      </c>
      <c r="L440" s="4" t="s">
        <v>396</v>
      </c>
      <c r="M440" s="4" t="s">
        <v>391</v>
      </c>
      <c r="N440" s="4" t="s">
        <v>380</v>
      </c>
      <c r="O440" s="4" t="s">
        <v>36</v>
      </c>
    </row>
    <row r="441" spans="1:15" x14ac:dyDescent="0.25">
      <c r="A441" s="2">
        <v>45094.886250000003</v>
      </c>
      <c r="B441" s="8">
        <v>45094</v>
      </c>
      <c r="C441" s="3" t="s">
        <v>24</v>
      </c>
      <c r="D441" s="3"/>
      <c r="E441" s="4" t="s">
        <v>111</v>
      </c>
      <c r="F441" s="4" t="s">
        <v>819</v>
      </c>
      <c r="G441" s="4" t="s">
        <v>1846</v>
      </c>
      <c r="H441" s="4" t="s">
        <v>1181</v>
      </c>
      <c r="I441" s="4">
        <v>9908543461</v>
      </c>
      <c r="J441" s="4" t="s">
        <v>1182</v>
      </c>
      <c r="K441" s="4" t="s">
        <v>129</v>
      </c>
      <c r="L441" s="4" t="s">
        <v>348</v>
      </c>
      <c r="M441" s="4" t="s">
        <v>27</v>
      </c>
      <c r="N441" s="4" t="s">
        <v>422</v>
      </c>
      <c r="O441" s="4" t="s">
        <v>358</v>
      </c>
    </row>
    <row r="442" spans="1:15" x14ac:dyDescent="0.25">
      <c r="A442" s="2">
        <v>45094.886932870373</v>
      </c>
      <c r="B442" s="8">
        <v>45094</v>
      </c>
      <c r="C442" s="3" t="s">
        <v>24</v>
      </c>
      <c r="D442" s="3"/>
      <c r="E442" s="4" t="s">
        <v>111</v>
      </c>
      <c r="F442" s="4" t="s">
        <v>819</v>
      </c>
      <c r="G442" s="4" t="s">
        <v>1846</v>
      </c>
      <c r="H442" s="4" t="s">
        <v>1183</v>
      </c>
      <c r="I442" s="4">
        <v>8889743673</v>
      </c>
      <c r="J442" s="4" t="s">
        <v>1184</v>
      </c>
      <c r="K442" s="4" t="s">
        <v>129</v>
      </c>
      <c r="L442" s="4" t="s">
        <v>396</v>
      </c>
      <c r="M442" s="4" t="s">
        <v>421</v>
      </c>
      <c r="N442" s="4" t="s">
        <v>380</v>
      </c>
      <c r="O442" s="4" t="s">
        <v>36</v>
      </c>
    </row>
    <row r="443" spans="1:15" x14ac:dyDescent="0.25">
      <c r="A443" s="2">
        <v>45094.88821759259</v>
      </c>
      <c r="B443" s="8">
        <v>45094</v>
      </c>
      <c r="C443" s="3" t="s">
        <v>24</v>
      </c>
      <c r="D443" s="3"/>
      <c r="E443" s="4" t="s">
        <v>111</v>
      </c>
      <c r="F443" s="4" t="s">
        <v>819</v>
      </c>
      <c r="G443" s="4" t="s">
        <v>1846</v>
      </c>
      <c r="H443" s="4" t="s">
        <v>1185</v>
      </c>
      <c r="I443" s="4">
        <v>9479211227</v>
      </c>
      <c r="J443" s="4" t="s">
        <v>126</v>
      </c>
      <c r="K443" s="4" t="s">
        <v>129</v>
      </c>
      <c r="L443" s="4" t="s">
        <v>396</v>
      </c>
      <c r="M443" s="4" t="s">
        <v>379</v>
      </c>
      <c r="N443" s="4" t="s">
        <v>380</v>
      </c>
      <c r="O443" s="4" t="s">
        <v>36</v>
      </c>
    </row>
    <row r="444" spans="1:15" x14ac:dyDescent="0.25">
      <c r="A444" s="2">
        <v>45094.888842592591</v>
      </c>
      <c r="B444" s="8">
        <v>45094</v>
      </c>
      <c r="C444" s="3" t="s">
        <v>24</v>
      </c>
      <c r="D444" s="3"/>
      <c r="E444" s="4" t="s">
        <v>111</v>
      </c>
      <c r="F444" s="4" t="s">
        <v>819</v>
      </c>
      <c r="G444" s="4" t="s">
        <v>1846</v>
      </c>
      <c r="H444" s="4" t="s">
        <v>1186</v>
      </c>
      <c r="I444" s="4">
        <v>8889764567</v>
      </c>
      <c r="J444" s="4" t="s">
        <v>1187</v>
      </c>
      <c r="K444" s="4" t="s">
        <v>129</v>
      </c>
      <c r="L444" s="4" t="s">
        <v>348</v>
      </c>
      <c r="M444" s="4" t="s">
        <v>384</v>
      </c>
      <c r="N444" s="4" t="s">
        <v>380</v>
      </c>
      <c r="O444" s="4" t="s">
        <v>36</v>
      </c>
    </row>
    <row r="445" spans="1:15" x14ac:dyDescent="0.25">
      <c r="A445" s="2">
        <v>45094.889270833337</v>
      </c>
      <c r="B445" s="8">
        <v>45094</v>
      </c>
      <c r="C445" s="3" t="s">
        <v>24</v>
      </c>
      <c r="D445" s="3"/>
      <c r="E445" s="4" t="s">
        <v>111</v>
      </c>
      <c r="F445" s="4" t="s">
        <v>819</v>
      </c>
      <c r="G445" s="4" t="s">
        <v>1846</v>
      </c>
      <c r="H445" s="4" t="s">
        <v>1188</v>
      </c>
      <c r="I445" s="4">
        <v>8890855366</v>
      </c>
      <c r="J445" s="4" t="s">
        <v>1189</v>
      </c>
      <c r="K445" s="4" t="s">
        <v>129</v>
      </c>
      <c r="L445" s="4" t="s">
        <v>419</v>
      </c>
      <c r="M445" s="4" t="s">
        <v>34</v>
      </c>
      <c r="N445" s="4" t="s">
        <v>380</v>
      </c>
      <c r="O445" s="4" t="s">
        <v>36</v>
      </c>
    </row>
    <row r="446" spans="1:15" x14ac:dyDescent="0.25">
      <c r="A446" s="2">
        <v>45094.8903125</v>
      </c>
      <c r="B446" s="8">
        <v>45094</v>
      </c>
      <c r="C446" s="3" t="s">
        <v>24</v>
      </c>
      <c r="D446" s="3"/>
      <c r="E446" s="4" t="s">
        <v>111</v>
      </c>
      <c r="F446" s="4" t="s">
        <v>819</v>
      </c>
      <c r="G446" s="4" t="s">
        <v>1846</v>
      </c>
      <c r="H446" s="4" t="s">
        <v>1190</v>
      </c>
      <c r="I446" s="4">
        <v>7785434609</v>
      </c>
      <c r="J446" s="4" t="s">
        <v>1191</v>
      </c>
      <c r="K446" s="4" t="s">
        <v>129</v>
      </c>
      <c r="L446" s="4" t="s">
        <v>348</v>
      </c>
      <c r="M446" s="4" t="s">
        <v>27</v>
      </c>
      <c r="N446" s="4" t="s">
        <v>349</v>
      </c>
      <c r="O446" s="4" t="s">
        <v>36</v>
      </c>
    </row>
    <row r="447" spans="1:15" x14ac:dyDescent="0.25">
      <c r="A447" s="2">
        <v>45094.891203703701</v>
      </c>
      <c r="B447" s="8">
        <v>45094</v>
      </c>
      <c r="C447" s="3" t="s">
        <v>24</v>
      </c>
      <c r="D447" s="3"/>
      <c r="E447" s="4" t="s">
        <v>111</v>
      </c>
      <c r="F447" s="4" t="s">
        <v>819</v>
      </c>
      <c r="G447" s="4" t="s">
        <v>1846</v>
      </c>
      <c r="H447" s="4" t="s">
        <v>1192</v>
      </c>
      <c r="I447" s="4">
        <v>9489213738</v>
      </c>
      <c r="J447" s="4" t="s">
        <v>1193</v>
      </c>
      <c r="K447" s="4" t="s">
        <v>129</v>
      </c>
      <c r="L447" s="4" t="s">
        <v>396</v>
      </c>
      <c r="M447" s="4" t="s">
        <v>168</v>
      </c>
      <c r="N447" s="4" t="s">
        <v>380</v>
      </c>
      <c r="O447" s="4" t="s">
        <v>36</v>
      </c>
    </row>
    <row r="448" spans="1:15" x14ac:dyDescent="0.25">
      <c r="A448" s="2">
        <v>45094.891585648147</v>
      </c>
      <c r="B448" s="8">
        <v>45094</v>
      </c>
      <c r="C448" s="3" t="s">
        <v>24</v>
      </c>
      <c r="D448" s="3"/>
      <c r="E448" s="4" t="s">
        <v>111</v>
      </c>
      <c r="F448" s="4" t="s">
        <v>819</v>
      </c>
      <c r="G448" s="4" t="s">
        <v>1846</v>
      </c>
      <c r="H448" s="4" t="s">
        <v>1194</v>
      </c>
      <c r="I448" s="4">
        <v>9739145681</v>
      </c>
      <c r="J448" s="4" t="s">
        <v>1195</v>
      </c>
      <c r="K448" s="4" t="s">
        <v>129</v>
      </c>
      <c r="L448" s="4" t="s">
        <v>348</v>
      </c>
      <c r="M448" s="4" t="s">
        <v>27</v>
      </c>
      <c r="N448" s="4" t="s">
        <v>380</v>
      </c>
      <c r="O448" s="4" t="s">
        <v>36</v>
      </c>
    </row>
    <row r="449" spans="1:15" x14ac:dyDescent="0.25">
      <c r="A449" s="2">
        <v>45096.577997685185</v>
      </c>
      <c r="B449" s="8">
        <v>45096</v>
      </c>
      <c r="C449" s="3" t="s">
        <v>24</v>
      </c>
      <c r="D449" s="3"/>
      <c r="E449" s="4" t="s">
        <v>49</v>
      </c>
      <c r="F449" s="4" t="s">
        <v>52</v>
      </c>
      <c r="G449" s="4" t="s">
        <v>50</v>
      </c>
      <c r="H449" s="4" t="s">
        <v>1196</v>
      </c>
      <c r="I449" s="4">
        <v>7871547727</v>
      </c>
      <c r="J449" s="4" t="s">
        <v>1197</v>
      </c>
      <c r="K449" s="4" t="s">
        <v>140</v>
      </c>
      <c r="L449" s="4" t="s">
        <v>396</v>
      </c>
      <c r="M449" s="4" t="s">
        <v>414</v>
      </c>
      <c r="N449" s="4" t="s">
        <v>349</v>
      </c>
      <c r="O449" s="4" t="s">
        <v>36</v>
      </c>
    </row>
    <row r="450" spans="1:15" x14ac:dyDescent="0.25">
      <c r="A450" s="2">
        <v>45096.585335648146</v>
      </c>
      <c r="B450" s="8">
        <v>45096</v>
      </c>
      <c r="C450" s="3" t="s">
        <v>24</v>
      </c>
      <c r="D450" s="3"/>
      <c r="E450" s="4" t="s">
        <v>49</v>
      </c>
      <c r="F450" s="4" t="s">
        <v>52</v>
      </c>
      <c r="G450" s="4" t="s">
        <v>50</v>
      </c>
      <c r="H450" s="4" t="s">
        <v>1198</v>
      </c>
      <c r="I450" s="4">
        <v>7835873452</v>
      </c>
      <c r="J450" s="4" t="s">
        <v>1199</v>
      </c>
      <c r="K450" s="4" t="s">
        <v>140</v>
      </c>
      <c r="L450" s="4" t="s">
        <v>396</v>
      </c>
      <c r="M450" s="4" t="s">
        <v>414</v>
      </c>
      <c r="N450" s="4" t="s">
        <v>349</v>
      </c>
      <c r="O450" s="4" t="s">
        <v>36</v>
      </c>
    </row>
    <row r="451" spans="1:15" x14ac:dyDescent="0.25">
      <c r="A451" s="2">
        <v>45096.638275462959</v>
      </c>
      <c r="B451" s="8">
        <v>45096</v>
      </c>
      <c r="C451" s="3" t="s">
        <v>24</v>
      </c>
      <c r="D451" s="3"/>
      <c r="E451" s="4" t="s">
        <v>49</v>
      </c>
      <c r="F451" s="4" t="s">
        <v>52</v>
      </c>
      <c r="G451" s="4" t="s">
        <v>50</v>
      </c>
      <c r="H451" s="4" t="s">
        <v>1200</v>
      </c>
      <c r="I451" s="4">
        <v>8750434259</v>
      </c>
      <c r="J451" s="4" t="s">
        <v>1201</v>
      </c>
      <c r="K451" s="4" t="s">
        <v>140</v>
      </c>
      <c r="L451" s="4" t="s">
        <v>348</v>
      </c>
      <c r="M451" s="4" t="s">
        <v>27</v>
      </c>
      <c r="N451" s="4" t="s">
        <v>349</v>
      </c>
      <c r="O451" s="4" t="s">
        <v>36</v>
      </c>
    </row>
    <row r="452" spans="1:15" x14ac:dyDescent="0.25">
      <c r="A452" s="2">
        <v>45096.641932870371</v>
      </c>
      <c r="B452" s="8">
        <v>45096</v>
      </c>
      <c r="C452" s="3" t="s">
        <v>24</v>
      </c>
      <c r="D452" s="3"/>
      <c r="E452" s="4" t="s">
        <v>49</v>
      </c>
      <c r="F452" s="4" t="s">
        <v>52</v>
      </c>
      <c r="G452" s="4" t="s">
        <v>50</v>
      </c>
      <c r="H452" s="4" t="s">
        <v>1202</v>
      </c>
      <c r="I452" s="4">
        <v>9350177066</v>
      </c>
      <c r="J452" s="4" t="s">
        <v>1203</v>
      </c>
      <c r="K452" s="4" t="s">
        <v>140</v>
      </c>
      <c r="L452" s="4" t="s">
        <v>409</v>
      </c>
      <c r="M452" s="4" t="s">
        <v>379</v>
      </c>
      <c r="N452" s="4" t="s">
        <v>349</v>
      </c>
      <c r="O452" s="4" t="s">
        <v>36</v>
      </c>
    </row>
    <row r="453" spans="1:15" x14ac:dyDescent="0.25">
      <c r="A453" s="2">
        <v>45096.644525462965</v>
      </c>
      <c r="B453" s="8">
        <v>45096</v>
      </c>
      <c r="C453" s="3" t="s">
        <v>24</v>
      </c>
      <c r="D453" s="3"/>
      <c r="E453" s="4" t="s">
        <v>49</v>
      </c>
      <c r="F453" s="4" t="s">
        <v>52</v>
      </c>
      <c r="G453" s="4" t="s">
        <v>50</v>
      </c>
      <c r="H453" s="4" t="s">
        <v>1204</v>
      </c>
      <c r="I453" s="4">
        <v>9899369234</v>
      </c>
      <c r="J453" s="4" t="s">
        <v>1205</v>
      </c>
      <c r="K453" s="4" t="s">
        <v>140</v>
      </c>
      <c r="L453" s="4" t="s">
        <v>409</v>
      </c>
      <c r="M453" s="4" t="s">
        <v>456</v>
      </c>
      <c r="N453" s="4" t="s">
        <v>349</v>
      </c>
      <c r="O453" s="4" t="s">
        <v>36</v>
      </c>
    </row>
    <row r="454" spans="1:15" x14ac:dyDescent="0.25">
      <c r="A454" s="2">
        <v>45096.646168981482</v>
      </c>
      <c r="B454" s="8">
        <v>45096</v>
      </c>
      <c r="C454" s="3" t="s">
        <v>24</v>
      </c>
      <c r="D454" s="3"/>
      <c r="E454" s="4" t="s">
        <v>49</v>
      </c>
      <c r="F454" s="4" t="s">
        <v>52</v>
      </c>
      <c r="G454" s="4" t="s">
        <v>50</v>
      </c>
      <c r="H454" s="4" t="s">
        <v>1206</v>
      </c>
      <c r="I454" s="4">
        <v>9871963800</v>
      </c>
      <c r="J454" s="4" t="s">
        <v>1207</v>
      </c>
      <c r="K454" s="4" t="s">
        <v>140</v>
      </c>
      <c r="L454" s="4" t="s">
        <v>396</v>
      </c>
      <c r="M454" s="4" t="s">
        <v>27</v>
      </c>
      <c r="N454" s="4" t="s">
        <v>349</v>
      </c>
      <c r="O454" s="4" t="s">
        <v>36</v>
      </c>
    </row>
    <row r="455" spans="1:15" x14ac:dyDescent="0.25">
      <c r="A455" s="2">
        <v>45096.648321759261</v>
      </c>
      <c r="B455" s="8">
        <v>45096</v>
      </c>
      <c r="C455" s="3" t="s">
        <v>24</v>
      </c>
      <c r="D455" s="3"/>
      <c r="E455" s="4" t="s">
        <v>49</v>
      </c>
      <c r="F455" s="4" t="s">
        <v>52</v>
      </c>
      <c r="G455" s="4" t="s">
        <v>50</v>
      </c>
      <c r="H455" s="4" t="s">
        <v>1208</v>
      </c>
      <c r="I455" s="4">
        <v>9350800835</v>
      </c>
      <c r="J455" s="4" t="s">
        <v>1209</v>
      </c>
      <c r="K455" s="4" t="s">
        <v>140</v>
      </c>
      <c r="L455" s="4" t="s">
        <v>409</v>
      </c>
      <c r="M455" s="4" t="s">
        <v>27</v>
      </c>
      <c r="N455" s="4" t="s">
        <v>349</v>
      </c>
      <c r="O455" s="4" t="s">
        <v>36</v>
      </c>
    </row>
    <row r="456" spans="1:15" x14ac:dyDescent="0.25">
      <c r="A456" s="2">
        <v>45096.689247685186</v>
      </c>
      <c r="B456" s="8">
        <v>45096</v>
      </c>
      <c r="C456" s="3" t="s">
        <v>24</v>
      </c>
      <c r="D456" s="3"/>
      <c r="E456" s="4" t="s">
        <v>49</v>
      </c>
      <c r="F456" s="4" t="s">
        <v>52</v>
      </c>
      <c r="G456" s="4" t="s">
        <v>50</v>
      </c>
      <c r="H456" s="4" t="s">
        <v>1210</v>
      </c>
      <c r="I456" s="4">
        <v>9910158619</v>
      </c>
      <c r="J456" s="4" t="s">
        <v>1211</v>
      </c>
      <c r="K456" s="4" t="s">
        <v>140</v>
      </c>
      <c r="L456" s="4" t="s">
        <v>409</v>
      </c>
      <c r="M456" s="4" t="s">
        <v>379</v>
      </c>
      <c r="N456" s="4" t="s">
        <v>349</v>
      </c>
      <c r="O456" s="4" t="s">
        <v>36</v>
      </c>
    </row>
    <row r="457" spans="1:15" x14ac:dyDescent="0.25">
      <c r="A457" s="2">
        <v>45096.693009259259</v>
      </c>
      <c r="B457" s="8">
        <v>45096</v>
      </c>
      <c r="C457" s="3" t="s">
        <v>24</v>
      </c>
      <c r="D457" s="3"/>
      <c r="E457" s="4" t="s">
        <v>49</v>
      </c>
      <c r="F457" s="4" t="s">
        <v>52</v>
      </c>
      <c r="G457" s="4" t="s">
        <v>50</v>
      </c>
      <c r="H457" s="4" t="s">
        <v>1212</v>
      </c>
      <c r="I457" s="4" t="s">
        <v>1213</v>
      </c>
      <c r="J457" s="4" t="s">
        <v>1214</v>
      </c>
      <c r="K457" s="4" t="s">
        <v>140</v>
      </c>
      <c r="L457" s="4" t="s">
        <v>409</v>
      </c>
      <c r="M457" s="4" t="s">
        <v>391</v>
      </c>
      <c r="N457" s="4" t="s">
        <v>349</v>
      </c>
      <c r="O457" s="4" t="s">
        <v>36</v>
      </c>
    </row>
    <row r="458" spans="1:15" x14ac:dyDescent="0.25">
      <c r="A458" s="2">
        <v>45096.864189814813</v>
      </c>
      <c r="B458" s="8">
        <v>45096</v>
      </c>
      <c r="C458" s="3" t="s">
        <v>24</v>
      </c>
      <c r="D458" s="3"/>
      <c r="E458" s="4" t="s">
        <v>111</v>
      </c>
      <c r="F458" s="4" t="s">
        <v>819</v>
      </c>
      <c r="G458" s="4" t="s">
        <v>1846</v>
      </c>
      <c r="H458" s="4" t="s">
        <v>1215</v>
      </c>
      <c r="I458" s="4">
        <v>9739191241</v>
      </c>
      <c r="J458" s="4" t="s">
        <v>1216</v>
      </c>
      <c r="K458" s="4" t="s">
        <v>129</v>
      </c>
      <c r="L458" s="4" t="s">
        <v>396</v>
      </c>
      <c r="M458" s="4" t="s">
        <v>384</v>
      </c>
      <c r="N458" s="4" t="s">
        <v>380</v>
      </c>
      <c r="O458" s="4" t="s">
        <v>36</v>
      </c>
    </row>
    <row r="459" spans="1:15" x14ac:dyDescent="0.25">
      <c r="A459" s="2">
        <v>45096.864560185182</v>
      </c>
      <c r="B459" s="8">
        <v>45096</v>
      </c>
      <c r="C459" s="3" t="s">
        <v>24</v>
      </c>
      <c r="D459" s="3"/>
      <c r="E459" s="4" t="s">
        <v>111</v>
      </c>
      <c r="F459" s="4" t="s">
        <v>819</v>
      </c>
      <c r="G459" s="4" t="s">
        <v>1846</v>
      </c>
      <c r="H459" s="4" t="s">
        <v>1217</v>
      </c>
      <c r="I459" s="4">
        <v>9738811267</v>
      </c>
      <c r="J459" s="4" t="s">
        <v>1218</v>
      </c>
      <c r="K459" s="4" t="s">
        <v>129</v>
      </c>
      <c r="L459" s="4" t="s">
        <v>348</v>
      </c>
      <c r="M459" s="4" t="s">
        <v>384</v>
      </c>
      <c r="N459" s="4" t="s">
        <v>380</v>
      </c>
      <c r="O459" s="4" t="s">
        <v>36</v>
      </c>
    </row>
    <row r="460" spans="1:15" x14ac:dyDescent="0.25">
      <c r="A460" s="2">
        <v>45096.86482638889</v>
      </c>
      <c r="B460" s="8">
        <v>45096</v>
      </c>
      <c r="C460" s="3" t="s">
        <v>24</v>
      </c>
      <c r="D460" s="3"/>
      <c r="E460" s="4" t="s">
        <v>111</v>
      </c>
      <c r="F460" s="4" t="s">
        <v>819</v>
      </c>
      <c r="G460" s="4" t="s">
        <v>1846</v>
      </c>
      <c r="H460" s="4" t="s">
        <v>1219</v>
      </c>
      <c r="I460" s="4">
        <v>9478213418</v>
      </c>
      <c r="J460" s="4" t="s">
        <v>126</v>
      </c>
      <c r="K460" s="4" t="s">
        <v>129</v>
      </c>
      <c r="L460" s="4" t="s">
        <v>396</v>
      </c>
      <c r="M460" s="4" t="s">
        <v>391</v>
      </c>
      <c r="N460" s="4" t="s">
        <v>380</v>
      </c>
      <c r="O460" s="4" t="s">
        <v>36</v>
      </c>
    </row>
    <row r="461" spans="1:15" x14ac:dyDescent="0.25">
      <c r="A461" s="2">
        <v>45096.865173611113</v>
      </c>
      <c r="B461" s="8">
        <v>45096</v>
      </c>
      <c r="C461" s="3" t="s">
        <v>24</v>
      </c>
      <c r="D461" s="3"/>
      <c r="E461" s="4" t="s">
        <v>111</v>
      </c>
      <c r="F461" s="4" t="s">
        <v>819</v>
      </c>
      <c r="G461" s="4" t="s">
        <v>1846</v>
      </c>
      <c r="H461" s="4" t="s">
        <v>1220</v>
      </c>
      <c r="I461" s="4">
        <v>9739112418</v>
      </c>
      <c r="J461" s="4" t="s">
        <v>1221</v>
      </c>
      <c r="K461" s="4" t="s">
        <v>129</v>
      </c>
      <c r="L461" s="4" t="s">
        <v>396</v>
      </c>
      <c r="M461" s="4" t="s">
        <v>384</v>
      </c>
      <c r="N461" s="4" t="s">
        <v>380</v>
      </c>
      <c r="O461" s="4" t="s">
        <v>36</v>
      </c>
    </row>
    <row r="462" spans="1:15" x14ac:dyDescent="0.25">
      <c r="A462" s="2">
        <v>45096.865497685183</v>
      </c>
      <c r="B462" s="8">
        <v>45096</v>
      </c>
      <c r="C462" s="3" t="s">
        <v>24</v>
      </c>
      <c r="D462" s="3"/>
      <c r="E462" s="4" t="s">
        <v>111</v>
      </c>
      <c r="F462" s="4" t="s">
        <v>819</v>
      </c>
      <c r="G462" s="4" t="s">
        <v>1846</v>
      </c>
      <c r="H462" s="4" t="s">
        <v>1222</v>
      </c>
      <c r="I462" s="4">
        <v>8927291371</v>
      </c>
      <c r="J462" s="4" t="s">
        <v>126</v>
      </c>
      <c r="K462" s="4" t="s">
        <v>129</v>
      </c>
      <c r="L462" s="4" t="s">
        <v>396</v>
      </c>
      <c r="M462" s="4" t="s">
        <v>384</v>
      </c>
      <c r="N462" s="4" t="s">
        <v>380</v>
      </c>
      <c r="O462" s="4" t="s">
        <v>36</v>
      </c>
    </row>
    <row r="463" spans="1:15" x14ac:dyDescent="0.25">
      <c r="A463" s="2">
        <v>45096.865810185183</v>
      </c>
      <c r="B463" s="8">
        <v>45096</v>
      </c>
      <c r="C463" s="3" t="s">
        <v>24</v>
      </c>
      <c r="D463" s="3"/>
      <c r="E463" s="4" t="s">
        <v>111</v>
      </c>
      <c r="F463" s="4" t="s">
        <v>819</v>
      </c>
      <c r="G463" s="4" t="s">
        <v>1846</v>
      </c>
      <c r="H463" s="4" t="s">
        <v>1223</v>
      </c>
      <c r="I463" s="4">
        <v>9738112471</v>
      </c>
      <c r="J463" s="4" t="s">
        <v>126</v>
      </c>
      <c r="K463" s="4" t="s">
        <v>129</v>
      </c>
      <c r="L463" s="4" t="s">
        <v>396</v>
      </c>
      <c r="M463" s="4" t="s">
        <v>414</v>
      </c>
      <c r="N463" s="4" t="s">
        <v>380</v>
      </c>
      <c r="O463" s="4" t="s">
        <v>36</v>
      </c>
    </row>
    <row r="464" spans="1:15" x14ac:dyDescent="0.25">
      <c r="A464" s="2">
        <v>45096.86614583333</v>
      </c>
      <c r="B464" s="8">
        <v>45096</v>
      </c>
      <c r="C464" s="3" t="s">
        <v>24</v>
      </c>
      <c r="D464" s="3"/>
      <c r="E464" s="4" t="s">
        <v>111</v>
      </c>
      <c r="F464" s="4" t="s">
        <v>819</v>
      </c>
      <c r="G464" s="4" t="s">
        <v>1846</v>
      </c>
      <c r="H464" s="4" t="s">
        <v>1224</v>
      </c>
      <c r="I464" s="4">
        <v>9479212417</v>
      </c>
      <c r="J464" s="4" t="s">
        <v>1225</v>
      </c>
      <c r="K464" s="4" t="s">
        <v>129</v>
      </c>
      <c r="L464" s="4" t="s">
        <v>348</v>
      </c>
      <c r="M464" s="4" t="s">
        <v>414</v>
      </c>
      <c r="N464" s="4" t="s">
        <v>380</v>
      </c>
      <c r="O464" s="4" t="s">
        <v>36</v>
      </c>
    </row>
    <row r="465" spans="1:15" x14ac:dyDescent="0.25">
      <c r="A465" s="2">
        <v>45096.866562499999</v>
      </c>
      <c r="B465" s="8">
        <v>45096</v>
      </c>
      <c r="C465" s="3" t="s">
        <v>24</v>
      </c>
      <c r="D465" s="3"/>
      <c r="E465" s="4" t="s">
        <v>111</v>
      </c>
      <c r="F465" s="4" t="s">
        <v>819</v>
      </c>
      <c r="G465" s="4" t="s">
        <v>1846</v>
      </c>
      <c r="H465" s="4" t="s">
        <v>1226</v>
      </c>
      <c r="I465" s="4">
        <v>8849012471</v>
      </c>
      <c r="J465" s="4" t="s">
        <v>126</v>
      </c>
      <c r="K465" s="4" t="s">
        <v>129</v>
      </c>
      <c r="L465" s="4" t="s">
        <v>355</v>
      </c>
      <c r="M465" s="4" t="s">
        <v>384</v>
      </c>
      <c r="N465" s="4" t="s">
        <v>380</v>
      </c>
      <c r="O465" s="4" t="s">
        <v>36</v>
      </c>
    </row>
    <row r="466" spans="1:15" x14ac:dyDescent="0.25">
      <c r="A466" s="2">
        <v>45096.866898148146</v>
      </c>
      <c r="B466" s="8">
        <v>45096</v>
      </c>
      <c r="C466" s="3" t="s">
        <v>24</v>
      </c>
      <c r="D466" s="3"/>
      <c r="E466" s="4" t="s">
        <v>111</v>
      </c>
      <c r="F466" s="4" t="s">
        <v>819</v>
      </c>
      <c r="G466" s="4" t="s">
        <v>1846</v>
      </c>
      <c r="H466" s="4" t="s">
        <v>1227</v>
      </c>
      <c r="I466" s="4">
        <v>9389213478</v>
      </c>
      <c r="J466" s="4" t="s">
        <v>1228</v>
      </c>
      <c r="K466" s="4" t="s">
        <v>129</v>
      </c>
      <c r="L466" s="4" t="s">
        <v>396</v>
      </c>
      <c r="M466" s="4" t="s">
        <v>384</v>
      </c>
      <c r="N466" s="4" t="s">
        <v>380</v>
      </c>
      <c r="O466" s="4" t="s">
        <v>29</v>
      </c>
    </row>
    <row r="467" spans="1:15" x14ac:dyDescent="0.25">
      <c r="A467" s="2">
        <v>45096.936574074076</v>
      </c>
      <c r="B467" s="8">
        <v>45096</v>
      </c>
      <c r="C467" s="3" t="s">
        <v>24</v>
      </c>
      <c r="D467" s="3"/>
      <c r="E467" s="4" t="s">
        <v>111</v>
      </c>
      <c r="F467" s="4" t="s">
        <v>819</v>
      </c>
      <c r="G467" s="4" t="s">
        <v>1846</v>
      </c>
      <c r="H467" s="4" t="s">
        <v>1229</v>
      </c>
      <c r="I467" s="4">
        <v>9739112418</v>
      </c>
      <c r="J467" s="4" t="s">
        <v>126</v>
      </c>
      <c r="K467" s="4" t="s">
        <v>129</v>
      </c>
      <c r="L467" s="4" t="s">
        <v>396</v>
      </c>
      <c r="M467" s="4" t="s">
        <v>388</v>
      </c>
      <c r="N467" s="4" t="s">
        <v>380</v>
      </c>
      <c r="O467" s="4" t="s">
        <v>36</v>
      </c>
    </row>
    <row r="468" spans="1:15" x14ac:dyDescent="0.25">
      <c r="A468" s="2">
        <v>45096.937569444446</v>
      </c>
      <c r="B468" s="8">
        <v>45096</v>
      </c>
      <c r="C468" s="3" t="s">
        <v>24</v>
      </c>
      <c r="D468" s="3"/>
      <c r="E468" s="4" t="s">
        <v>111</v>
      </c>
      <c r="F468" s="4" t="s">
        <v>819</v>
      </c>
      <c r="G468" s="4" t="s">
        <v>1846</v>
      </c>
      <c r="H468" s="4" t="s">
        <v>1230</v>
      </c>
      <c r="I468" s="4">
        <v>9739113618</v>
      </c>
      <c r="J468" s="4" t="s">
        <v>126</v>
      </c>
      <c r="K468" s="4" t="s">
        <v>129</v>
      </c>
      <c r="L468" s="4" t="s">
        <v>348</v>
      </c>
      <c r="M468" s="4" t="s">
        <v>410</v>
      </c>
      <c r="N468" s="4" t="s">
        <v>380</v>
      </c>
      <c r="O468" s="4" t="s">
        <v>36</v>
      </c>
    </row>
    <row r="469" spans="1:15" x14ac:dyDescent="0.25">
      <c r="A469" s="2">
        <v>45096.938055555554</v>
      </c>
      <c r="B469" s="8">
        <v>45096</v>
      </c>
      <c r="C469" s="3" t="s">
        <v>24</v>
      </c>
      <c r="D469" s="3"/>
      <c r="E469" s="4" t="s">
        <v>111</v>
      </c>
      <c r="F469" s="4" t="s">
        <v>819</v>
      </c>
      <c r="G469" s="4" t="s">
        <v>1846</v>
      </c>
      <c r="H469" s="4" t="s">
        <v>1231</v>
      </c>
      <c r="I469" s="4">
        <v>8830013618</v>
      </c>
      <c r="J469" s="4" t="s">
        <v>126</v>
      </c>
      <c r="K469" s="4" t="s">
        <v>129</v>
      </c>
      <c r="L469" s="4" t="s">
        <v>396</v>
      </c>
      <c r="M469" s="4" t="s">
        <v>417</v>
      </c>
      <c r="N469" s="4" t="s">
        <v>380</v>
      </c>
      <c r="O469" s="4" t="s">
        <v>36</v>
      </c>
    </row>
    <row r="470" spans="1:15" x14ac:dyDescent="0.25">
      <c r="A470" s="2">
        <v>45097.575925925928</v>
      </c>
      <c r="B470" s="8">
        <v>45097</v>
      </c>
      <c r="C470" s="3" t="s">
        <v>24</v>
      </c>
      <c r="D470" s="3"/>
      <c r="E470" s="4" t="s">
        <v>49</v>
      </c>
      <c r="F470" s="4" t="s">
        <v>52</v>
      </c>
      <c r="G470" s="4" t="s">
        <v>50</v>
      </c>
      <c r="H470" s="4" t="s">
        <v>1232</v>
      </c>
      <c r="I470" s="4">
        <v>9643824279</v>
      </c>
      <c r="J470" s="4" t="s">
        <v>1233</v>
      </c>
      <c r="K470" s="4" t="s">
        <v>140</v>
      </c>
      <c r="L470" s="4" t="s">
        <v>396</v>
      </c>
      <c r="M470" s="4" t="s">
        <v>27</v>
      </c>
      <c r="N470" s="4" t="s">
        <v>349</v>
      </c>
      <c r="O470" s="4" t="s">
        <v>36</v>
      </c>
    </row>
    <row r="471" spans="1:15" x14ac:dyDescent="0.25">
      <c r="A471" s="2">
        <v>45097.578206018516</v>
      </c>
      <c r="B471" s="8">
        <v>45097</v>
      </c>
      <c r="C471" s="3" t="s">
        <v>24</v>
      </c>
      <c r="D471" s="3"/>
      <c r="E471" s="4" t="s">
        <v>49</v>
      </c>
      <c r="F471" s="4" t="s">
        <v>52</v>
      </c>
      <c r="G471" s="4" t="s">
        <v>50</v>
      </c>
      <c r="H471" s="4" t="s">
        <v>1234</v>
      </c>
      <c r="I471" s="4">
        <v>9899180008</v>
      </c>
      <c r="J471" s="4" t="s">
        <v>1235</v>
      </c>
      <c r="K471" s="4" t="s">
        <v>140</v>
      </c>
      <c r="L471" s="4" t="s">
        <v>409</v>
      </c>
      <c r="M471" s="4" t="s">
        <v>379</v>
      </c>
      <c r="N471" s="4" t="s">
        <v>380</v>
      </c>
      <c r="O471" s="4" t="s">
        <v>36</v>
      </c>
    </row>
    <row r="472" spans="1:15" x14ac:dyDescent="0.25">
      <c r="A472" s="2">
        <v>45097.580949074072</v>
      </c>
      <c r="B472" s="8">
        <v>45097</v>
      </c>
      <c r="C472" s="3" t="s">
        <v>24</v>
      </c>
      <c r="D472" s="3"/>
      <c r="E472" s="4" t="s">
        <v>49</v>
      </c>
      <c r="F472" s="4" t="s">
        <v>52</v>
      </c>
      <c r="G472" s="4" t="s">
        <v>50</v>
      </c>
      <c r="H472" s="4" t="s">
        <v>1236</v>
      </c>
      <c r="I472" s="4">
        <v>9811221394</v>
      </c>
      <c r="J472" s="4" t="s">
        <v>1237</v>
      </c>
      <c r="K472" s="4" t="s">
        <v>140</v>
      </c>
      <c r="L472" s="4" t="s">
        <v>396</v>
      </c>
      <c r="M472" s="4" t="s">
        <v>379</v>
      </c>
      <c r="N472" s="4" t="s">
        <v>349</v>
      </c>
      <c r="O472" s="4" t="s">
        <v>36</v>
      </c>
    </row>
    <row r="473" spans="1:15" x14ac:dyDescent="0.25">
      <c r="A473" s="2">
        <v>45097.653541666667</v>
      </c>
      <c r="B473" s="8">
        <v>45097</v>
      </c>
      <c r="C473" s="3" t="s">
        <v>24</v>
      </c>
      <c r="D473" s="3"/>
      <c r="E473" s="4" t="s">
        <v>68</v>
      </c>
      <c r="F473" s="4" t="s">
        <v>423</v>
      </c>
      <c r="G473" s="4" t="s">
        <v>196</v>
      </c>
      <c r="H473" s="4" t="s">
        <v>1238</v>
      </c>
      <c r="I473" s="4">
        <v>9311443386</v>
      </c>
      <c r="J473" s="4" t="s">
        <v>1239</v>
      </c>
      <c r="K473" s="4" t="s">
        <v>74</v>
      </c>
      <c r="L473" s="4" t="s">
        <v>348</v>
      </c>
      <c r="M473" s="4" t="s">
        <v>421</v>
      </c>
      <c r="N473" s="4" t="s">
        <v>349</v>
      </c>
      <c r="O473" s="4" t="s">
        <v>36</v>
      </c>
    </row>
    <row r="474" spans="1:15" x14ac:dyDescent="0.25">
      <c r="A474" s="2">
        <v>45097.655416666668</v>
      </c>
      <c r="B474" s="8">
        <v>45097</v>
      </c>
      <c r="C474" s="3" t="s">
        <v>24</v>
      </c>
      <c r="D474" s="3"/>
      <c r="E474" s="4" t="s">
        <v>68</v>
      </c>
      <c r="F474" s="4" t="s">
        <v>423</v>
      </c>
      <c r="G474" s="4" t="s">
        <v>196</v>
      </c>
      <c r="H474" s="4" t="s">
        <v>159</v>
      </c>
      <c r="I474" s="4">
        <v>9311443386</v>
      </c>
      <c r="J474" s="4" t="s">
        <v>1240</v>
      </c>
      <c r="K474" s="4" t="s">
        <v>74</v>
      </c>
      <c r="L474" s="4" t="s">
        <v>409</v>
      </c>
      <c r="M474" s="4" t="s">
        <v>421</v>
      </c>
      <c r="N474" s="4" t="s">
        <v>349</v>
      </c>
      <c r="O474" s="4" t="s">
        <v>36</v>
      </c>
    </row>
    <row r="475" spans="1:15" x14ac:dyDescent="0.25">
      <c r="A475" s="2">
        <v>45097.656354166669</v>
      </c>
      <c r="B475" s="8">
        <v>45097</v>
      </c>
      <c r="C475" s="3" t="s">
        <v>24</v>
      </c>
      <c r="D475" s="3"/>
      <c r="E475" s="4" t="s">
        <v>68</v>
      </c>
      <c r="F475" s="4" t="s">
        <v>423</v>
      </c>
      <c r="G475" s="4" t="s">
        <v>196</v>
      </c>
      <c r="H475" s="4" t="s">
        <v>1241</v>
      </c>
      <c r="I475" s="4">
        <v>8826033150</v>
      </c>
      <c r="J475" s="4" t="s">
        <v>1242</v>
      </c>
      <c r="K475" s="4" t="s">
        <v>74</v>
      </c>
      <c r="L475" s="4" t="s">
        <v>348</v>
      </c>
      <c r="M475" s="4" t="s">
        <v>421</v>
      </c>
      <c r="N475" s="4" t="s">
        <v>349</v>
      </c>
      <c r="O475" s="4" t="s">
        <v>36</v>
      </c>
    </row>
    <row r="476" spans="1:15" x14ac:dyDescent="0.25">
      <c r="A476" s="2">
        <v>45097.657071759262</v>
      </c>
      <c r="B476" s="8">
        <v>45097</v>
      </c>
      <c r="C476" s="3" t="s">
        <v>24</v>
      </c>
      <c r="D476" s="3"/>
      <c r="E476" s="4" t="s">
        <v>68</v>
      </c>
      <c r="F476" s="4" t="s">
        <v>423</v>
      </c>
      <c r="G476" s="4" t="s">
        <v>196</v>
      </c>
      <c r="H476" s="4" t="s">
        <v>1243</v>
      </c>
      <c r="I476" s="4">
        <v>9250286970</v>
      </c>
      <c r="J476" s="4" t="s">
        <v>1244</v>
      </c>
      <c r="K476" s="4" t="s">
        <v>74</v>
      </c>
      <c r="L476" s="4" t="s">
        <v>348</v>
      </c>
      <c r="M476" s="4" t="s">
        <v>421</v>
      </c>
      <c r="N476" s="4" t="s">
        <v>349</v>
      </c>
      <c r="O476" s="4" t="s">
        <v>36</v>
      </c>
    </row>
    <row r="477" spans="1:15" x14ac:dyDescent="0.25">
      <c r="A477" s="2">
        <v>45097.657812500001</v>
      </c>
      <c r="B477" s="8">
        <v>45097</v>
      </c>
      <c r="C477" s="3" t="s">
        <v>24</v>
      </c>
      <c r="D477" s="3"/>
      <c r="E477" s="4" t="s">
        <v>49</v>
      </c>
      <c r="F477" s="4" t="s">
        <v>52</v>
      </c>
      <c r="G477" s="4" t="s">
        <v>50</v>
      </c>
      <c r="H477" s="4" t="s">
        <v>1245</v>
      </c>
      <c r="I477" s="4">
        <v>9911230927</v>
      </c>
      <c r="J477" s="4" t="s">
        <v>1246</v>
      </c>
      <c r="K477" s="4" t="s">
        <v>140</v>
      </c>
      <c r="L477" s="4" t="s">
        <v>396</v>
      </c>
      <c r="M477" s="4" t="s">
        <v>27</v>
      </c>
      <c r="N477" s="4" t="s">
        <v>349</v>
      </c>
      <c r="O477" s="4" t="s">
        <v>29</v>
      </c>
    </row>
    <row r="478" spans="1:15" x14ac:dyDescent="0.25">
      <c r="A478" s="2">
        <v>45097.658391203702</v>
      </c>
      <c r="B478" s="8">
        <v>45097</v>
      </c>
      <c r="C478" s="3" t="s">
        <v>24</v>
      </c>
      <c r="D478" s="3"/>
      <c r="E478" s="4" t="s">
        <v>68</v>
      </c>
      <c r="F478" s="4" t="s">
        <v>423</v>
      </c>
      <c r="G478" s="4" t="s">
        <v>196</v>
      </c>
      <c r="H478" s="4" t="s">
        <v>1247</v>
      </c>
      <c r="I478" s="4">
        <v>9818616699</v>
      </c>
      <c r="J478" s="4" t="s">
        <v>1248</v>
      </c>
      <c r="K478" s="4" t="s">
        <v>74</v>
      </c>
      <c r="L478" s="4" t="s">
        <v>348</v>
      </c>
      <c r="M478" s="4" t="s">
        <v>168</v>
      </c>
      <c r="N478" s="4" t="s">
        <v>349</v>
      </c>
      <c r="O478" s="4" t="s">
        <v>358</v>
      </c>
    </row>
    <row r="479" spans="1:15" x14ac:dyDescent="0.25">
      <c r="A479" s="2">
        <v>45097.659178240741</v>
      </c>
      <c r="B479" s="8">
        <v>45097</v>
      </c>
      <c r="C479" s="3" t="s">
        <v>24</v>
      </c>
      <c r="D479" s="3"/>
      <c r="E479" s="4" t="s">
        <v>68</v>
      </c>
      <c r="F479" s="4" t="s">
        <v>423</v>
      </c>
      <c r="G479" s="4" t="s">
        <v>196</v>
      </c>
      <c r="H479" s="4" t="s">
        <v>1249</v>
      </c>
      <c r="I479" s="4">
        <v>9136034457</v>
      </c>
      <c r="J479" s="4" t="s">
        <v>1250</v>
      </c>
      <c r="K479" s="4" t="s">
        <v>74</v>
      </c>
      <c r="L479" s="4" t="s">
        <v>348</v>
      </c>
      <c r="M479" s="4" t="s">
        <v>421</v>
      </c>
      <c r="N479" s="4" t="s">
        <v>349</v>
      </c>
      <c r="O479" s="4" t="s">
        <v>36</v>
      </c>
    </row>
    <row r="480" spans="1:15" x14ac:dyDescent="0.25">
      <c r="A480" s="2">
        <v>45097.659502314818</v>
      </c>
      <c r="B480" s="8">
        <v>45097</v>
      </c>
      <c r="C480" s="3" t="s">
        <v>24</v>
      </c>
      <c r="D480" s="3"/>
      <c r="E480" s="4" t="s">
        <v>49</v>
      </c>
      <c r="F480" s="4" t="s">
        <v>52</v>
      </c>
      <c r="G480" s="4" t="s">
        <v>50</v>
      </c>
      <c r="H480" s="4" t="s">
        <v>1251</v>
      </c>
      <c r="I480" s="4">
        <v>9560586274</v>
      </c>
      <c r="J480" s="4" t="s">
        <v>1246</v>
      </c>
      <c r="K480" s="4" t="s">
        <v>140</v>
      </c>
      <c r="L480" s="4" t="s">
        <v>409</v>
      </c>
      <c r="M480" s="4" t="s">
        <v>27</v>
      </c>
      <c r="N480" s="4" t="s">
        <v>349</v>
      </c>
      <c r="O480" s="4" t="s">
        <v>36</v>
      </c>
    </row>
    <row r="481" spans="1:15" x14ac:dyDescent="0.25">
      <c r="A481" s="2">
        <v>45097.660162037035</v>
      </c>
      <c r="B481" s="8">
        <v>45097</v>
      </c>
      <c r="C481" s="3" t="s">
        <v>24</v>
      </c>
      <c r="D481" s="3"/>
      <c r="E481" s="4" t="s">
        <v>68</v>
      </c>
      <c r="F481" s="4" t="s">
        <v>423</v>
      </c>
      <c r="G481" s="4" t="s">
        <v>196</v>
      </c>
      <c r="H481" s="4" t="s">
        <v>1252</v>
      </c>
      <c r="I481" s="4">
        <v>9871623333</v>
      </c>
      <c r="J481" s="4" t="s">
        <v>1253</v>
      </c>
      <c r="K481" s="4" t="s">
        <v>74</v>
      </c>
      <c r="L481" s="4" t="s">
        <v>348</v>
      </c>
      <c r="M481" s="4" t="s">
        <v>168</v>
      </c>
      <c r="N481" s="4" t="s">
        <v>349</v>
      </c>
      <c r="O481" s="4" t="s">
        <v>36</v>
      </c>
    </row>
    <row r="482" spans="1:15" x14ac:dyDescent="0.25">
      <c r="A482" s="2">
        <v>45097.661828703705</v>
      </c>
      <c r="B482" s="8">
        <v>45097</v>
      </c>
      <c r="C482" s="3" t="s">
        <v>24</v>
      </c>
      <c r="D482" s="3"/>
      <c r="E482" s="4" t="s">
        <v>68</v>
      </c>
      <c r="F482" s="4" t="s">
        <v>423</v>
      </c>
      <c r="G482" s="4" t="s">
        <v>196</v>
      </c>
      <c r="H482" s="4" t="s">
        <v>1254</v>
      </c>
      <c r="I482" s="4">
        <v>8860783835</v>
      </c>
      <c r="J482" s="4" t="s">
        <v>1255</v>
      </c>
      <c r="K482" s="4" t="s">
        <v>74</v>
      </c>
      <c r="L482" s="4" t="s">
        <v>348</v>
      </c>
      <c r="M482" s="4" t="s">
        <v>168</v>
      </c>
      <c r="N482" s="4" t="s">
        <v>349</v>
      </c>
      <c r="O482" s="4" t="s">
        <v>358</v>
      </c>
    </row>
    <row r="483" spans="1:15" x14ac:dyDescent="0.25">
      <c r="A483" s="2">
        <v>45097.662407407406</v>
      </c>
      <c r="B483" s="8">
        <v>45097</v>
      </c>
      <c r="C483" s="3" t="s">
        <v>24</v>
      </c>
      <c r="D483" s="3"/>
      <c r="E483" s="4" t="s">
        <v>49</v>
      </c>
      <c r="F483" s="4" t="s">
        <v>52</v>
      </c>
      <c r="G483" s="4" t="s">
        <v>50</v>
      </c>
      <c r="H483" s="4" t="s">
        <v>1256</v>
      </c>
      <c r="I483" s="4">
        <v>9810359441</v>
      </c>
      <c r="J483" s="4" t="s">
        <v>1257</v>
      </c>
      <c r="K483" s="4" t="s">
        <v>140</v>
      </c>
      <c r="L483" s="4" t="s">
        <v>409</v>
      </c>
      <c r="M483" s="4" t="s">
        <v>379</v>
      </c>
      <c r="N483" s="4" t="s">
        <v>349</v>
      </c>
      <c r="O483" s="4" t="s">
        <v>36</v>
      </c>
    </row>
    <row r="484" spans="1:15" x14ac:dyDescent="0.25">
      <c r="A484" s="2">
        <v>45097.663159722222</v>
      </c>
      <c r="B484" s="8">
        <v>45097</v>
      </c>
      <c r="C484" s="3" t="s">
        <v>24</v>
      </c>
      <c r="D484" s="3"/>
      <c r="E484" s="4" t="s">
        <v>68</v>
      </c>
      <c r="F484" s="4" t="s">
        <v>423</v>
      </c>
      <c r="G484" s="4" t="s">
        <v>196</v>
      </c>
      <c r="H484" s="4" t="s">
        <v>1258</v>
      </c>
      <c r="I484" s="4">
        <v>9311666355</v>
      </c>
      <c r="J484" s="4" t="s">
        <v>1259</v>
      </c>
      <c r="K484" s="4" t="s">
        <v>74</v>
      </c>
      <c r="L484" s="4" t="s">
        <v>409</v>
      </c>
      <c r="M484" s="4" t="s">
        <v>391</v>
      </c>
      <c r="N484" s="4" t="s">
        <v>475</v>
      </c>
      <c r="O484" s="4" t="s">
        <v>36</v>
      </c>
    </row>
    <row r="485" spans="1:15" x14ac:dyDescent="0.25">
      <c r="A485" s="2">
        <v>45097.663969907408</v>
      </c>
      <c r="B485" s="8">
        <v>45097</v>
      </c>
      <c r="C485" s="3" t="s">
        <v>24</v>
      </c>
      <c r="D485" s="3"/>
      <c r="E485" s="4" t="s">
        <v>49</v>
      </c>
      <c r="F485" s="4" t="s">
        <v>52</v>
      </c>
      <c r="G485" s="4" t="s">
        <v>50</v>
      </c>
      <c r="H485" s="4" t="s">
        <v>1260</v>
      </c>
      <c r="I485" s="4">
        <v>9818508611</v>
      </c>
      <c r="J485" s="4" t="s">
        <v>1261</v>
      </c>
      <c r="K485" s="4" t="s">
        <v>140</v>
      </c>
      <c r="L485" s="4" t="s">
        <v>396</v>
      </c>
      <c r="M485" s="4" t="s">
        <v>379</v>
      </c>
      <c r="N485" s="4" t="s">
        <v>349</v>
      </c>
      <c r="O485" s="4" t="s">
        <v>36</v>
      </c>
    </row>
    <row r="486" spans="1:15" x14ac:dyDescent="0.25">
      <c r="A486" s="2">
        <v>45097.664247685185</v>
      </c>
      <c r="B486" s="8">
        <v>45097</v>
      </c>
      <c r="C486" s="3" t="s">
        <v>24</v>
      </c>
      <c r="D486" s="3"/>
      <c r="E486" s="4" t="s">
        <v>68</v>
      </c>
      <c r="F486" s="4" t="s">
        <v>423</v>
      </c>
      <c r="G486" s="4" t="s">
        <v>196</v>
      </c>
      <c r="H486" s="4" t="s">
        <v>1262</v>
      </c>
      <c r="I486" s="4">
        <v>9811466088</v>
      </c>
      <c r="J486" s="4" t="s">
        <v>1263</v>
      </c>
      <c r="K486" s="4" t="s">
        <v>74</v>
      </c>
      <c r="L486" s="4" t="s">
        <v>348</v>
      </c>
      <c r="M486" s="4" t="s">
        <v>161</v>
      </c>
      <c r="N486" s="4" t="s">
        <v>475</v>
      </c>
      <c r="O486" s="4" t="s">
        <v>36</v>
      </c>
    </row>
    <row r="487" spans="1:15" x14ac:dyDescent="0.25">
      <c r="A487" s="2">
        <v>45097.664965277778</v>
      </c>
      <c r="B487" s="8">
        <v>45097</v>
      </c>
      <c r="C487" s="3" t="s">
        <v>24</v>
      </c>
      <c r="D487" s="3"/>
      <c r="E487" s="4" t="s">
        <v>68</v>
      </c>
      <c r="F487" s="4" t="s">
        <v>423</v>
      </c>
      <c r="G487" s="4" t="s">
        <v>196</v>
      </c>
      <c r="H487" s="4" t="s">
        <v>1264</v>
      </c>
      <c r="I487" s="4">
        <v>9818766566</v>
      </c>
      <c r="J487" s="4" t="s">
        <v>1265</v>
      </c>
      <c r="K487" s="4" t="s">
        <v>74</v>
      </c>
      <c r="L487" s="4" t="s">
        <v>348</v>
      </c>
      <c r="M487" s="4" t="s">
        <v>27</v>
      </c>
      <c r="N487" s="4" t="s">
        <v>475</v>
      </c>
      <c r="O487" s="4" t="s">
        <v>36</v>
      </c>
    </row>
    <row r="488" spans="1:15" x14ac:dyDescent="0.25">
      <c r="A488" s="2">
        <v>45098.568726851852</v>
      </c>
      <c r="B488" s="8">
        <v>45098</v>
      </c>
      <c r="C488" s="3" t="s">
        <v>24</v>
      </c>
      <c r="D488" s="3"/>
      <c r="E488" s="4" t="s">
        <v>49</v>
      </c>
      <c r="F488" s="4" t="s">
        <v>52</v>
      </c>
      <c r="G488" s="4" t="s">
        <v>50</v>
      </c>
      <c r="H488" s="4" t="s">
        <v>1266</v>
      </c>
      <c r="I488" s="4">
        <v>7838181932</v>
      </c>
      <c r="J488" s="4" t="s">
        <v>1267</v>
      </c>
      <c r="K488" s="4" t="s">
        <v>140</v>
      </c>
      <c r="L488" s="4" t="s">
        <v>355</v>
      </c>
      <c r="M488" s="4" t="s">
        <v>379</v>
      </c>
      <c r="N488" s="4" t="s">
        <v>349</v>
      </c>
      <c r="O488" s="4" t="s">
        <v>36</v>
      </c>
    </row>
    <row r="489" spans="1:15" x14ac:dyDescent="0.25">
      <c r="A489" s="2">
        <v>45098.598275462966</v>
      </c>
      <c r="B489" s="8">
        <v>45098</v>
      </c>
      <c r="C489" s="3" t="s">
        <v>24</v>
      </c>
      <c r="D489" s="3"/>
      <c r="E489" s="4" t="s">
        <v>49</v>
      </c>
      <c r="F489" s="4" t="s">
        <v>52</v>
      </c>
      <c r="G489" s="4" t="s">
        <v>50</v>
      </c>
      <c r="H489" s="4" t="s">
        <v>1268</v>
      </c>
      <c r="I489" s="4">
        <v>8860602430</v>
      </c>
      <c r="J489" s="4" t="s">
        <v>1269</v>
      </c>
      <c r="K489" s="4" t="s">
        <v>140</v>
      </c>
      <c r="L489" s="4" t="s">
        <v>409</v>
      </c>
      <c r="M489" s="4" t="s">
        <v>379</v>
      </c>
      <c r="N489" s="4" t="s">
        <v>349</v>
      </c>
      <c r="O489" s="4" t="s">
        <v>36</v>
      </c>
    </row>
    <row r="490" spans="1:15" x14ac:dyDescent="0.25">
      <c r="A490" s="2">
        <v>45098.623576388891</v>
      </c>
      <c r="B490" s="8">
        <v>45098</v>
      </c>
      <c r="C490" s="3" t="s">
        <v>24</v>
      </c>
      <c r="D490" s="3"/>
      <c r="E490" s="4" t="s">
        <v>49</v>
      </c>
      <c r="F490" s="4" t="s">
        <v>52</v>
      </c>
      <c r="G490" s="4" t="s">
        <v>50</v>
      </c>
      <c r="H490" s="4" t="s">
        <v>1270</v>
      </c>
      <c r="I490" s="4">
        <v>9267966856</v>
      </c>
      <c r="J490" s="4" t="s">
        <v>1271</v>
      </c>
      <c r="K490" s="4" t="s">
        <v>140</v>
      </c>
      <c r="L490" s="4" t="s">
        <v>409</v>
      </c>
      <c r="M490" s="4" t="s">
        <v>379</v>
      </c>
      <c r="N490" s="4" t="s">
        <v>349</v>
      </c>
      <c r="O490" s="4" t="s">
        <v>36</v>
      </c>
    </row>
    <row r="491" spans="1:15" x14ac:dyDescent="0.25">
      <c r="A491" s="2">
        <v>45098.625023148146</v>
      </c>
      <c r="B491" s="8">
        <v>45098</v>
      </c>
      <c r="C491" s="3" t="s">
        <v>24</v>
      </c>
      <c r="D491" s="3"/>
      <c r="E491" s="4" t="s">
        <v>49</v>
      </c>
      <c r="F491" s="4" t="s">
        <v>52</v>
      </c>
      <c r="G491" s="4" t="s">
        <v>50</v>
      </c>
      <c r="H491" s="4" t="s">
        <v>1270</v>
      </c>
      <c r="I491" s="4">
        <v>9773650525</v>
      </c>
      <c r="J491" s="4" t="s">
        <v>1272</v>
      </c>
      <c r="K491" s="4" t="s">
        <v>140</v>
      </c>
      <c r="L491" s="4" t="s">
        <v>409</v>
      </c>
      <c r="M491" s="4" t="s">
        <v>379</v>
      </c>
      <c r="N491" s="4" t="s">
        <v>349</v>
      </c>
      <c r="O491" s="4" t="s">
        <v>36</v>
      </c>
    </row>
    <row r="492" spans="1:15" x14ac:dyDescent="0.25">
      <c r="A492" s="2">
        <v>45098.626736111109</v>
      </c>
      <c r="B492" s="8">
        <v>45098</v>
      </c>
      <c r="C492" s="3" t="s">
        <v>24</v>
      </c>
      <c r="D492" s="3"/>
      <c r="E492" s="4" t="s">
        <v>49</v>
      </c>
      <c r="F492" s="4" t="s">
        <v>52</v>
      </c>
      <c r="G492" s="4" t="s">
        <v>50</v>
      </c>
      <c r="H492" s="4" t="s">
        <v>1273</v>
      </c>
      <c r="I492" s="4">
        <v>9810158231</v>
      </c>
      <c r="J492" s="4" t="s">
        <v>1274</v>
      </c>
      <c r="K492" s="4" t="s">
        <v>140</v>
      </c>
      <c r="L492" s="4" t="s">
        <v>409</v>
      </c>
      <c r="M492" s="4" t="s">
        <v>379</v>
      </c>
      <c r="N492" s="4" t="s">
        <v>380</v>
      </c>
      <c r="O492" s="4" t="s">
        <v>36</v>
      </c>
    </row>
    <row r="493" spans="1:15" x14ac:dyDescent="0.25">
      <c r="A493" s="2">
        <v>45098.638553240744</v>
      </c>
      <c r="B493" s="8">
        <v>45098</v>
      </c>
      <c r="C493" s="3" t="s">
        <v>24</v>
      </c>
      <c r="D493" s="3"/>
      <c r="E493" s="4" t="s">
        <v>49</v>
      </c>
      <c r="F493" s="4" t="s">
        <v>52</v>
      </c>
      <c r="G493" s="4" t="s">
        <v>50</v>
      </c>
      <c r="H493" s="4" t="s">
        <v>1275</v>
      </c>
      <c r="I493" s="4">
        <v>9899409410</v>
      </c>
      <c r="J493" s="4" t="s">
        <v>1276</v>
      </c>
      <c r="K493" s="4" t="s">
        <v>140</v>
      </c>
      <c r="L493" s="4" t="s">
        <v>409</v>
      </c>
      <c r="M493" s="4" t="s">
        <v>379</v>
      </c>
      <c r="N493" s="4" t="s">
        <v>349</v>
      </c>
      <c r="O493" s="4" t="s">
        <v>36</v>
      </c>
    </row>
    <row r="494" spans="1:15" x14ac:dyDescent="0.25">
      <c r="A494" s="2">
        <v>45098.669849537036</v>
      </c>
      <c r="B494" s="8">
        <v>45098</v>
      </c>
      <c r="C494" s="3" t="s">
        <v>24</v>
      </c>
      <c r="D494" s="3"/>
      <c r="E494" s="4" t="s">
        <v>68</v>
      </c>
      <c r="F494" s="4" t="s">
        <v>423</v>
      </c>
      <c r="G494" s="4" t="s">
        <v>196</v>
      </c>
      <c r="H494" s="4" t="s">
        <v>1277</v>
      </c>
      <c r="I494" s="4">
        <v>9313209692</v>
      </c>
      <c r="J494" s="4" t="s">
        <v>1278</v>
      </c>
      <c r="K494" s="4" t="s">
        <v>74</v>
      </c>
      <c r="L494" s="4" t="s">
        <v>348</v>
      </c>
      <c r="M494" s="4" t="s">
        <v>27</v>
      </c>
      <c r="N494" s="4" t="s">
        <v>349</v>
      </c>
      <c r="O494" s="4" t="s">
        <v>36</v>
      </c>
    </row>
    <row r="495" spans="1:15" x14ac:dyDescent="0.25">
      <c r="A495" s="2">
        <v>45098.674293981479</v>
      </c>
      <c r="B495" s="8">
        <v>45098</v>
      </c>
      <c r="C495" s="3" t="s">
        <v>24</v>
      </c>
      <c r="D495" s="3"/>
      <c r="E495" s="4" t="s">
        <v>68</v>
      </c>
      <c r="F495" s="4" t="s">
        <v>423</v>
      </c>
      <c r="G495" s="4" t="s">
        <v>196</v>
      </c>
      <c r="H495" s="4" t="s">
        <v>1279</v>
      </c>
      <c r="I495" s="4">
        <v>7568716175</v>
      </c>
      <c r="J495" s="4" t="s">
        <v>1280</v>
      </c>
      <c r="K495" s="4" t="s">
        <v>74</v>
      </c>
      <c r="L495" s="4" t="s">
        <v>348</v>
      </c>
      <c r="M495" s="4" t="s">
        <v>27</v>
      </c>
      <c r="N495" s="4" t="s">
        <v>349</v>
      </c>
      <c r="O495" s="4" t="s">
        <v>36</v>
      </c>
    </row>
    <row r="496" spans="1:15" x14ac:dyDescent="0.25">
      <c r="A496" s="2">
        <v>45098.706493055557</v>
      </c>
      <c r="B496" s="8">
        <v>45098</v>
      </c>
      <c r="C496" s="3" t="s">
        <v>24</v>
      </c>
      <c r="D496" s="3"/>
      <c r="E496" s="4" t="s">
        <v>68</v>
      </c>
      <c r="F496" s="4" t="s">
        <v>423</v>
      </c>
      <c r="G496" s="4" t="s">
        <v>196</v>
      </c>
      <c r="H496" s="4" t="s">
        <v>155</v>
      </c>
      <c r="I496" s="4">
        <v>9911166425</v>
      </c>
      <c r="J496" s="4" t="s">
        <v>1281</v>
      </c>
      <c r="K496" s="4" t="s">
        <v>74</v>
      </c>
      <c r="L496" s="4" t="s">
        <v>348</v>
      </c>
      <c r="M496" s="4" t="s">
        <v>647</v>
      </c>
      <c r="N496" s="4" t="s">
        <v>349</v>
      </c>
      <c r="O496" s="4" t="s">
        <v>36</v>
      </c>
    </row>
    <row r="497" spans="1:15" x14ac:dyDescent="0.25">
      <c r="A497" s="2">
        <v>45098.9296875</v>
      </c>
      <c r="B497" s="8">
        <v>45098</v>
      </c>
      <c r="C497" s="3" t="s">
        <v>24</v>
      </c>
      <c r="D497" s="3"/>
      <c r="E497" s="4" t="s">
        <v>111</v>
      </c>
      <c r="F497" s="4" t="s">
        <v>819</v>
      </c>
      <c r="G497" s="4" t="s">
        <v>1846</v>
      </c>
      <c r="H497" s="4" t="s">
        <v>1282</v>
      </c>
      <c r="I497" s="4">
        <v>9479212361</v>
      </c>
      <c r="J497" s="4" t="s">
        <v>1283</v>
      </c>
      <c r="K497" s="4" t="s">
        <v>129</v>
      </c>
      <c r="L497" s="4" t="s">
        <v>396</v>
      </c>
      <c r="M497" s="4" t="s">
        <v>27</v>
      </c>
      <c r="N497" s="4" t="s">
        <v>380</v>
      </c>
      <c r="O497" s="4" t="s">
        <v>36</v>
      </c>
    </row>
    <row r="498" spans="1:15" x14ac:dyDescent="0.25">
      <c r="A498" s="2">
        <v>45098.930011574077</v>
      </c>
      <c r="B498" s="8">
        <v>45098</v>
      </c>
      <c r="C498" s="3" t="s">
        <v>24</v>
      </c>
      <c r="D498" s="3"/>
      <c r="E498" s="4" t="s">
        <v>111</v>
      </c>
      <c r="F498" s="4" t="s">
        <v>819</v>
      </c>
      <c r="G498" s="4" t="s">
        <v>1846</v>
      </c>
      <c r="H498" s="4" t="s">
        <v>1284</v>
      </c>
      <c r="I498" s="4">
        <v>9478216281</v>
      </c>
      <c r="J498" s="4" t="s">
        <v>1285</v>
      </c>
      <c r="K498" s="4" t="s">
        <v>129</v>
      </c>
      <c r="L498" s="4" t="s">
        <v>348</v>
      </c>
      <c r="M498" s="4" t="s">
        <v>27</v>
      </c>
      <c r="N498" s="4" t="s">
        <v>380</v>
      </c>
      <c r="O498" s="4" t="s">
        <v>36</v>
      </c>
    </row>
    <row r="499" spans="1:15" x14ac:dyDescent="0.25">
      <c r="A499" s="2">
        <v>45098.930393518516</v>
      </c>
      <c r="B499" s="8">
        <v>45098</v>
      </c>
      <c r="C499" s="3" t="s">
        <v>24</v>
      </c>
      <c r="D499" s="3"/>
      <c r="E499" s="4" t="s">
        <v>111</v>
      </c>
      <c r="F499" s="4" t="s">
        <v>819</v>
      </c>
      <c r="G499" s="4" t="s">
        <v>1846</v>
      </c>
      <c r="H499" s="4" t="s">
        <v>1286</v>
      </c>
      <c r="I499" s="4">
        <v>9749961828</v>
      </c>
      <c r="J499" s="4" t="s">
        <v>1287</v>
      </c>
      <c r="K499" s="4" t="s">
        <v>129</v>
      </c>
      <c r="L499" s="4" t="s">
        <v>348</v>
      </c>
      <c r="M499" s="4" t="s">
        <v>168</v>
      </c>
      <c r="N499" s="4" t="s">
        <v>380</v>
      </c>
      <c r="O499" s="4" t="s">
        <v>36</v>
      </c>
    </row>
    <row r="500" spans="1:15" x14ac:dyDescent="0.25">
      <c r="A500" s="2">
        <v>45098.930659722224</v>
      </c>
      <c r="B500" s="8">
        <v>45098</v>
      </c>
      <c r="C500" s="3" t="s">
        <v>24</v>
      </c>
      <c r="D500" s="3"/>
      <c r="E500" s="4" t="s">
        <v>111</v>
      </c>
      <c r="F500" s="4" t="s">
        <v>819</v>
      </c>
      <c r="G500" s="4" t="s">
        <v>1846</v>
      </c>
      <c r="H500" s="4" t="s">
        <v>1288</v>
      </c>
      <c r="I500" s="4">
        <v>9479212418</v>
      </c>
      <c r="J500" s="4" t="s">
        <v>126</v>
      </c>
      <c r="K500" s="4" t="s">
        <v>129</v>
      </c>
      <c r="L500" s="4" t="s">
        <v>396</v>
      </c>
      <c r="M500" s="4" t="s">
        <v>391</v>
      </c>
      <c r="N500" s="4" t="s">
        <v>349</v>
      </c>
      <c r="O500" s="4" t="s">
        <v>36</v>
      </c>
    </row>
    <row r="501" spans="1:15" x14ac:dyDescent="0.25">
      <c r="A501" s="2">
        <v>45098.931064814817</v>
      </c>
      <c r="B501" s="8">
        <v>45098</v>
      </c>
      <c r="C501" s="3" t="s">
        <v>24</v>
      </c>
      <c r="D501" s="3"/>
      <c r="E501" s="4" t="s">
        <v>111</v>
      </c>
      <c r="F501" s="4" t="s">
        <v>819</v>
      </c>
      <c r="G501" s="4" t="s">
        <v>1846</v>
      </c>
      <c r="H501" s="4" t="s">
        <v>1289</v>
      </c>
      <c r="I501" s="4">
        <v>9731916271</v>
      </c>
      <c r="J501" s="4" t="s">
        <v>1287</v>
      </c>
      <c r="K501" s="4" t="s">
        <v>129</v>
      </c>
      <c r="L501" s="4" t="s">
        <v>409</v>
      </c>
      <c r="M501" s="4" t="s">
        <v>27</v>
      </c>
      <c r="N501" s="4" t="s">
        <v>380</v>
      </c>
      <c r="O501" s="4" t="s">
        <v>36</v>
      </c>
    </row>
    <row r="502" spans="1:15" x14ac:dyDescent="0.25">
      <c r="A502" s="2">
        <v>45098.932789351849</v>
      </c>
      <c r="B502" s="8">
        <v>45098</v>
      </c>
      <c r="C502" s="3" t="s">
        <v>24</v>
      </c>
      <c r="D502" s="3"/>
      <c r="E502" s="4" t="s">
        <v>111</v>
      </c>
      <c r="F502" s="4" t="s">
        <v>819</v>
      </c>
      <c r="G502" s="4" t="s">
        <v>1846</v>
      </c>
      <c r="H502" s="4" t="s">
        <v>1290</v>
      </c>
      <c r="I502" s="4">
        <v>8397212318</v>
      </c>
      <c r="J502" s="4" t="s">
        <v>1291</v>
      </c>
      <c r="K502" s="4" t="s">
        <v>129</v>
      </c>
      <c r="L502" s="4" t="s">
        <v>348</v>
      </c>
      <c r="M502" s="4" t="s">
        <v>168</v>
      </c>
      <c r="N502" s="4" t="s">
        <v>380</v>
      </c>
      <c r="O502" s="4" t="s">
        <v>36</v>
      </c>
    </row>
    <row r="503" spans="1:15" x14ac:dyDescent="0.25">
      <c r="A503" s="2">
        <v>45098.933159722219</v>
      </c>
      <c r="B503" s="8">
        <v>45098</v>
      </c>
      <c r="C503" s="3" t="s">
        <v>24</v>
      </c>
      <c r="D503" s="3"/>
      <c r="E503" s="4" t="s">
        <v>111</v>
      </c>
      <c r="F503" s="4" t="s">
        <v>819</v>
      </c>
      <c r="G503" s="4" t="s">
        <v>1846</v>
      </c>
      <c r="H503" s="4" t="s">
        <v>1292</v>
      </c>
      <c r="I503" s="4">
        <v>8820186171</v>
      </c>
      <c r="J503" s="4" t="s">
        <v>1293</v>
      </c>
      <c r="K503" s="4" t="s">
        <v>129</v>
      </c>
      <c r="L503" s="4" t="s">
        <v>348</v>
      </c>
      <c r="M503" s="4" t="s">
        <v>168</v>
      </c>
      <c r="N503" s="4" t="s">
        <v>380</v>
      </c>
      <c r="O503" s="4" t="s">
        <v>36</v>
      </c>
    </row>
    <row r="504" spans="1:15" x14ac:dyDescent="0.25">
      <c r="A504" s="2">
        <v>45098.933541666665</v>
      </c>
      <c r="B504" s="8">
        <v>45098</v>
      </c>
      <c r="C504" s="3" t="s">
        <v>24</v>
      </c>
      <c r="D504" s="3"/>
      <c r="E504" s="4" t="s">
        <v>111</v>
      </c>
      <c r="F504" s="4" t="s">
        <v>819</v>
      </c>
      <c r="G504" s="4" t="s">
        <v>1846</v>
      </c>
      <c r="H504" s="4">
        <v>9821916271</v>
      </c>
      <c r="I504" s="4" t="s">
        <v>1294</v>
      </c>
      <c r="J504" s="4" t="s">
        <v>1295</v>
      </c>
      <c r="K504" s="4" t="s">
        <v>1296</v>
      </c>
      <c r="L504" s="4" t="s">
        <v>348</v>
      </c>
      <c r="M504" s="4" t="s">
        <v>425</v>
      </c>
      <c r="N504" s="4" t="s">
        <v>380</v>
      </c>
      <c r="O504" s="4" t="s">
        <v>36</v>
      </c>
    </row>
    <row r="505" spans="1:15" x14ac:dyDescent="0.25">
      <c r="A505" s="2">
        <v>45098.933865740742</v>
      </c>
      <c r="B505" s="8">
        <v>45098</v>
      </c>
      <c r="C505" s="3" t="s">
        <v>24</v>
      </c>
      <c r="D505" s="3"/>
      <c r="E505" s="4" t="s">
        <v>111</v>
      </c>
      <c r="F505" s="4" t="s">
        <v>819</v>
      </c>
      <c r="G505" s="4" t="s">
        <v>1846</v>
      </c>
      <c r="H505" s="4" t="s">
        <v>1297</v>
      </c>
      <c r="I505" s="4">
        <v>9371915271</v>
      </c>
      <c r="J505" s="4" t="s">
        <v>1291</v>
      </c>
      <c r="K505" s="4" t="s">
        <v>129</v>
      </c>
      <c r="L505" s="4" t="s">
        <v>348</v>
      </c>
      <c r="M505" s="4" t="s">
        <v>168</v>
      </c>
      <c r="N505" s="4" t="s">
        <v>380</v>
      </c>
      <c r="O505" s="4" t="s">
        <v>36</v>
      </c>
    </row>
    <row r="506" spans="1:15" x14ac:dyDescent="0.25">
      <c r="A506" s="2">
        <v>45098.934189814812</v>
      </c>
      <c r="B506" s="8">
        <v>45098</v>
      </c>
      <c r="C506" s="3" t="s">
        <v>24</v>
      </c>
      <c r="D506" s="3"/>
      <c r="E506" s="4" t="s">
        <v>111</v>
      </c>
      <c r="F506" s="4" t="s">
        <v>819</v>
      </c>
      <c r="G506" s="4" t="s">
        <v>1846</v>
      </c>
      <c r="H506" s="4" t="s">
        <v>1298</v>
      </c>
      <c r="I506" s="4">
        <v>9271816371</v>
      </c>
      <c r="J506" s="4" t="s">
        <v>1216</v>
      </c>
      <c r="K506" s="4" t="s">
        <v>129</v>
      </c>
      <c r="L506" s="4" t="s">
        <v>348</v>
      </c>
      <c r="M506" s="4" t="s">
        <v>168</v>
      </c>
      <c r="N506" s="4" t="s">
        <v>380</v>
      </c>
      <c r="O506" s="4" t="s">
        <v>36</v>
      </c>
    </row>
    <row r="507" spans="1:15" x14ac:dyDescent="0.25">
      <c r="A507" s="2">
        <v>45098.934675925928</v>
      </c>
      <c r="B507" s="8">
        <v>45098</v>
      </c>
      <c r="C507" s="3" t="s">
        <v>24</v>
      </c>
      <c r="D507" s="3"/>
      <c r="E507" s="4" t="s">
        <v>111</v>
      </c>
      <c r="F507" s="4" t="s">
        <v>819</v>
      </c>
      <c r="G507" s="4" t="s">
        <v>1846</v>
      </c>
      <c r="H507" s="4" t="s">
        <v>1299</v>
      </c>
      <c r="I507" s="4">
        <v>9371962715</v>
      </c>
      <c r="J507" s="4" t="s">
        <v>1300</v>
      </c>
      <c r="K507" s="4" t="s">
        <v>129</v>
      </c>
      <c r="L507" s="4" t="s">
        <v>348</v>
      </c>
      <c r="M507" s="4" t="s">
        <v>27</v>
      </c>
      <c r="N507" s="4" t="s">
        <v>380</v>
      </c>
      <c r="O507" s="4" t="s">
        <v>29</v>
      </c>
    </row>
    <row r="508" spans="1:15" x14ac:dyDescent="0.25">
      <c r="A508" s="2">
        <v>45098.935057870367</v>
      </c>
      <c r="B508" s="8">
        <v>45098</v>
      </c>
      <c r="C508" s="3" t="s">
        <v>24</v>
      </c>
      <c r="D508" s="3"/>
      <c r="E508" s="4" t="s">
        <v>111</v>
      </c>
      <c r="F508" s="4" t="s">
        <v>819</v>
      </c>
      <c r="G508" s="4" t="s">
        <v>1846</v>
      </c>
      <c r="H508" s="4" t="s">
        <v>1301</v>
      </c>
      <c r="I508" s="4">
        <v>7492913471</v>
      </c>
      <c r="J508" s="4" t="s">
        <v>1302</v>
      </c>
      <c r="K508" s="4" t="s">
        <v>129</v>
      </c>
      <c r="L508" s="4" t="s">
        <v>396</v>
      </c>
      <c r="M508" s="4" t="s">
        <v>27</v>
      </c>
      <c r="N508" s="4" t="s">
        <v>380</v>
      </c>
      <c r="O508" s="4" t="s">
        <v>36</v>
      </c>
    </row>
    <row r="509" spans="1:15" x14ac:dyDescent="0.25">
      <c r="A509" s="2">
        <v>45099.758912037039</v>
      </c>
      <c r="B509" s="8">
        <v>45099</v>
      </c>
      <c r="C509" s="3" t="s">
        <v>24</v>
      </c>
      <c r="D509" s="3"/>
      <c r="E509" s="4" t="s">
        <v>49</v>
      </c>
      <c r="F509" s="4" t="s">
        <v>52</v>
      </c>
      <c r="G509" s="4" t="s">
        <v>50</v>
      </c>
      <c r="H509" s="4" t="s">
        <v>1303</v>
      </c>
      <c r="I509" s="4">
        <v>8826062689</v>
      </c>
      <c r="J509" s="4" t="s">
        <v>1304</v>
      </c>
      <c r="K509" s="4" t="s">
        <v>140</v>
      </c>
      <c r="L509" s="4" t="s">
        <v>409</v>
      </c>
      <c r="M509" s="4" t="s">
        <v>379</v>
      </c>
      <c r="N509" s="4" t="s">
        <v>349</v>
      </c>
      <c r="O509" s="4" t="s">
        <v>36</v>
      </c>
    </row>
    <row r="510" spans="1:15" x14ac:dyDescent="0.25">
      <c r="A510" s="2">
        <v>45099.761250000003</v>
      </c>
      <c r="B510" s="8">
        <v>45099</v>
      </c>
      <c r="C510" s="3" t="s">
        <v>24</v>
      </c>
      <c r="D510" s="3"/>
      <c r="E510" s="4" t="s">
        <v>49</v>
      </c>
      <c r="F510" s="4" t="s">
        <v>52</v>
      </c>
      <c r="G510" s="4" t="s">
        <v>50</v>
      </c>
      <c r="H510" s="4" t="s">
        <v>1305</v>
      </c>
      <c r="I510" s="4" t="s">
        <v>1306</v>
      </c>
      <c r="J510" s="4" t="s">
        <v>1307</v>
      </c>
      <c r="K510" s="4" t="s">
        <v>140</v>
      </c>
      <c r="L510" s="4" t="s">
        <v>409</v>
      </c>
      <c r="M510" s="4" t="s">
        <v>379</v>
      </c>
      <c r="N510" s="4" t="s">
        <v>349</v>
      </c>
      <c r="O510" s="4" t="s">
        <v>36</v>
      </c>
    </row>
    <row r="511" spans="1:15" x14ac:dyDescent="0.25">
      <c r="A511" s="2">
        <v>45099.763090277775</v>
      </c>
      <c r="B511" s="8">
        <v>45099</v>
      </c>
      <c r="C511" s="3" t="s">
        <v>24</v>
      </c>
      <c r="D511" s="3"/>
      <c r="E511" s="4" t="s">
        <v>49</v>
      </c>
      <c r="F511" s="4" t="s">
        <v>52</v>
      </c>
      <c r="G511" s="4" t="s">
        <v>50</v>
      </c>
      <c r="H511" s="4" t="s">
        <v>1308</v>
      </c>
      <c r="I511" s="4">
        <v>9136221926</v>
      </c>
      <c r="J511" s="4" t="s">
        <v>1309</v>
      </c>
      <c r="K511" s="4" t="s">
        <v>140</v>
      </c>
      <c r="L511" s="4" t="s">
        <v>409</v>
      </c>
      <c r="M511" s="4" t="s">
        <v>379</v>
      </c>
      <c r="N511" s="4" t="s">
        <v>349</v>
      </c>
      <c r="O511" s="4" t="s">
        <v>36</v>
      </c>
    </row>
    <row r="512" spans="1:15" x14ac:dyDescent="0.25">
      <c r="A512" s="2">
        <v>45099.767384259256</v>
      </c>
      <c r="B512" s="8">
        <v>45099</v>
      </c>
      <c r="C512" s="3" t="s">
        <v>24</v>
      </c>
      <c r="D512" s="3"/>
      <c r="E512" s="4" t="s">
        <v>49</v>
      </c>
      <c r="F512" s="4" t="s">
        <v>52</v>
      </c>
      <c r="G512" s="4" t="s">
        <v>50</v>
      </c>
      <c r="H512" s="4" t="s">
        <v>1310</v>
      </c>
      <c r="I512" s="4">
        <v>9810296084</v>
      </c>
      <c r="J512" s="4" t="s">
        <v>1311</v>
      </c>
      <c r="K512" s="4" t="s">
        <v>140</v>
      </c>
      <c r="L512" s="4" t="s">
        <v>409</v>
      </c>
      <c r="M512" s="4" t="s">
        <v>379</v>
      </c>
      <c r="N512" s="4" t="s">
        <v>349</v>
      </c>
      <c r="O512" s="4" t="s">
        <v>36</v>
      </c>
    </row>
    <row r="513" spans="1:15" x14ac:dyDescent="0.25">
      <c r="A513" s="2">
        <v>45099.769444444442</v>
      </c>
      <c r="B513" s="8">
        <v>45099</v>
      </c>
      <c r="C513" s="3" t="s">
        <v>24</v>
      </c>
      <c r="D513" s="3"/>
      <c r="E513" s="4" t="s">
        <v>49</v>
      </c>
      <c r="F513" s="4" t="s">
        <v>52</v>
      </c>
      <c r="G513" s="4" t="s">
        <v>50</v>
      </c>
      <c r="H513" s="4" t="s">
        <v>1312</v>
      </c>
      <c r="I513" s="4">
        <v>9716047273</v>
      </c>
      <c r="J513" s="4" t="s">
        <v>1313</v>
      </c>
      <c r="K513" s="4" t="s">
        <v>140</v>
      </c>
      <c r="L513" s="4" t="s">
        <v>409</v>
      </c>
      <c r="M513" s="4" t="s">
        <v>379</v>
      </c>
      <c r="N513" s="4" t="s">
        <v>349</v>
      </c>
      <c r="O513" s="4" t="s">
        <v>29</v>
      </c>
    </row>
    <row r="514" spans="1:15" x14ac:dyDescent="0.25">
      <c r="A514" s="2">
        <v>45099.771134259259</v>
      </c>
      <c r="B514" s="8">
        <v>45099</v>
      </c>
      <c r="C514" s="3" t="s">
        <v>24</v>
      </c>
      <c r="D514" s="3"/>
      <c r="E514" s="4" t="s">
        <v>49</v>
      </c>
      <c r="F514" s="4" t="s">
        <v>52</v>
      </c>
      <c r="G514" s="4" t="s">
        <v>50</v>
      </c>
      <c r="H514" s="4" t="s">
        <v>1314</v>
      </c>
      <c r="I514" s="4">
        <v>9415166171</v>
      </c>
      <c r="J514" s="4" t="s">
        <v>1315</v>
      </c>
      <c r="K514" s="4" t="s">
        <v>140</v>
      </c>
      <c r="L514" s="4" t="s">
        <v>409</v>
      </c>
      <c r="M514" s="4" t="s">
        <v>379</v>
      </c>
      <c r="N514" s="4" t="s">
        <v>349</v>
      </c>
      <c r="O514" s="4" t="s">
        <v>36</v>
      </c>
    </row>
    <row r="515" spans="1:15" x14ac:dyDescent="0.25">
      <c r="A515" s="2">
        <v>45099.772835648146</v>
      </c>
      <c r="B515" s="8">
        <v>45099</v>
      </c>
      <c r="C515" s="3" t="s">
        <v>24</v>
      </c>
      <c r="D515" s="3"/>
      <c r="E515" s="4" t="s">
        <v>49</v>
      </c>
      <c r="F515" s="4" t="s">
        <v>52</v>
      </c>
      <c r="G515" s="4" t="s">
        <v>50</v>
      </c>
      <c r="H515" s="4" t="s">
        <v>1316</v>
      </c>
      <c r="I515" s="4">
        <v>9891266852</v>
      </c>
      <c r="J515" s="4" t="s">
        <v>1317</v>
      </c>
      <c r="K515" s="4" t="s">
        <v>140</v>
      </c>
      <c r="L515" s="4" t="s">
        <v>409</v>
      </c>
      <c r="M515" s="4" t="s">
        <v>379</v>
      </c>
      <c r="N515" s="4" t="s">
        <v>349</v>
      </c>
      <c r="O515" s="4" t="s">
        <v>36</v>
      </c>
    </row>
    <row r="516" spans="1:15" x14ac:dyDescent="0.25">
      <c r="A516" s="2">
        <v>45099.774409722224</v>
      </c>
      <c r="B516" s="8">
        <v>45099</v>
      </c>
      <c r="C516" s="3" t="s">
        <v>24</v>
      </c>
      <c r="D516" s="3"/>
      <c r="E516" s="4" t="s">
        <v>49</v>
      </c>
      <c r="F516" s="4" t="s">
        <v>52</v>
      </c>
      <c r="G516" s="4" t="s">
        <v>50</v>
      </c>
      <c r="H516" s="4" t="s">
        <v>1318</v>
      </c>
      <c r="I516" s="4">
        <v>9818080163</v>
      </c>
      <c r="J516" s="4" t="s">
        <v>1317</v>
      </c>
      <c r="K516" s="4" t="s">
        <v>140</v>
      </c>
      <c r="L516" s="4" t="s">
        <v>409</v>
      </c>
      <c r="M516" s="4" t="s">
        <v>379</v>
      </c>
      <c r="N516" s="4" t="s">
        <v>349</v>
      </c>
      <c r="O516" s="4" t="s">
        <v>36</v>
      </c>
    </row>
    <row r="517" spans="1:15" x14ac:dyDescent="0.25">
      <c r="A517" s="2">
        <v>45099.777465277781</v>
      </c>
      <c r="B517" s="8">
        <v>45099</v>
      </c>
      <c r="C517" s="3" t="s">
        <v>24</v>
      </c>
      <c r="D517" s="3"/>
      <c r="E517" s="4" t="s">
        <v>111</v>
      </c>
      <c r="F517" s="4" t="s">
        <v>819</v>
      </c>
      <c r="G517" s="4" t="s">
        <v>1846</v>
      </c>
      <c r="H517" s="4" t="s">
        <v>1319</v>
      </c>
      <c r="I517" s="4">
        <v>9854112392</v>
      </c>
      <c r="J517" s="4" t="s">
        <v>1320</v>
      </c>
      <c r="K517" s="4" t="s">
        <v>129</v>
      </c>
      <c r="L517" s="4" t="s">
        <v>409</v>
      </c>
      <c r="M517" s="4" t="s">
        <v>425</v>
      </c>
      <c r="N517" s="4" t="s">
        <v>475</v>
      </c>
      <c r="O517" s="4" t="s">
        <v>36</v>
      </c>
    </row>
    <row r="518" spans="1:15" x14ac:dyDescent="0.25">
      <c r="A518" s="2">
        <v>45099.778148148151</v>
      </c>
      <c r="B518" s="8">
        <v>45099</v>
      </c>
      <c r="C518" s="3" t="s">
        <v>24</v>
      </c>
      <c r="D518" s="3"/>
      <c r="E518" s="4" t="s">
        <v>111</v>
      </c>
      <c r="F518" s="4" t="s">
        <v>819</v>
      </c>
      <c r="G518" s="4" t="s">
        <v>1846</v>
      </c>
      <c r="H518" s="4" t="s">
        <v>1321</v>
      </c>
      <c r="I518" s="4">
        <v>9521485126</v>
      </c>
      <c r="J518" s="4" t="s">
        <v>1322</v>
      </c>
      <c r="K518" s="4" t="s">
        <v>129</v>
      </c>
      <c r="L518" s="4" t="s">
        <v>396</v>
      </c>
      <c r="M518" s="4" t="s">
        <v>384</v>
      </c>
      <c r="N518" s="4" t="s">
        <v>475</v>
      </c>
      <c r="O518" s="4" t="s">
        <v>36</v>
      </c>
    </row>
    <row r="519" spans="1:15" x14ac:dyDescent="0.25">
      <c r="A519" s="2">
        <v>45099.778553240743</v>
      </c>
      <c r="B519" s="8">
        <v>45099</v>
      </c>
      <c r="C519" s="3" t="s">
        <v>24</v>
      </c>
      <c r="D519" s="3"/>
      <c r="E519" s="4" t="s">
        <v>111</v>
      </c>
      <c r="F519" s="4" t="s">
        <v>819</v>
      </c>
      <c r="G519" s="4" t="s">
        <v>1846</v>
      </c>
      <c r="H519" s="4" t="s">
        <v>1323</v>
      </c>
      <c r="I519" s="4">
        <v>9521029620</v>
      </c>
      <c r="J519" s="4" t="s">
        <v>1324</v>
      </c>
      <c r="K519" s="4" t="s">
        <v>129</v>
      </c>
      <c r="L519" s="4" t="s">
        <v>355</v>
      </c>
      <c r="M519" s="4" t="s">
        <v>414</v>
      </c>
      <c r="N519" s="4" t="s">
        <v>475</v>
      </c>
      <c r="O519" s="4" t="s">
        <v>36</v>
      </c>
    </row>
    <row r="520" spans="1:15" x14ac:dyDescent="0.25">
      <c r="A520" s="2">
        <v>45099.778935185182</v>
      </c>
      <c r="B520" s="8">
        <v>45099</v>
      </c>
      <c r="C520" s="3" t="s">
        <v>24</v>
      </c>
      <c r="D520" s="3"/>
      <c r="E520" s="4" t="s">
        <v>111</v>
      </c>
      <c r="F520" s="4" t="s">
        <v>819</v>
      </c>
      <c r="G520" s="4" t="s">
        <v>1846</v>
      </c>
      <c r="H520" s="4" t="s">
        <v>1325</v>
      </c>
      <c r="I520" s="4">
        <v>8521036598</v>
      </c>
      <c r="J520" s="4" t="s">
        <v>1326</v>
      </c>
      <c r="K520" s="4" t="s">
        <v>129</v>
      </c>
      <c r="L520" s="4" t="s">
        <v>409</v>
      </c>
      <c r="M520" s="4" t="s">
        <v>384</v>
      </c>
      <c r="N520" s="4" t="s">
        <v>380</v>
      </c>
      <c r="O520" s="4" t="s">
        <v>36</v>
      </c>
    </row>
    <row r="521" spans="1:15" x14ac:dyDescent="0.25">
      <c r="A521" s="2">
        <v>45099.779305555552</v>
      </c>
      <c r="B521" s="8">
        <v>45099</v>
      </c>
      <c r="C521" s="3" t="s">
        <v>24</v>
      </c>
      <c r="D521" s="3"/>
      <c r="E521" s="4" t="s">
        <v>111</v>
      </c>
      <c r="F521" s="4" t="s">
        <v>819</v>
      </c>
      <c r="G521" s="4" t="s">
        <v>1846</v>
      </c>
      <c r="H521" s="4" t="s">
        <v>1327</v>
      </c>
      <c r="I521" s="4">
        <v>8521485023</v>
      </c>
      <c r="J521" s="4" t="s">
        <v>1328</v>
      </c>
      <c r="K521" s="4" t="s">
        <v>129</v>
      </c>
      <c r="L521" s="4" t="s">
        <v>396</v>
      </c>
      <c r="M521" s="4" t="s">
        <v>391</v>
      </c>
      <c r="N521" s="4" t="s">
        <v>411</v>
      </c>
      <c r="O521" s="4" t="s">
        <v>36</v>
      </c>
    </row>
    <row r="522" spans="1:15" x14ac:dyDescent="0.25">
      <c r="A522" s="2">
        <v>45099.779780092591</v>
      </c>
      <c r="B522" s="8">
        <v>45099</v>
      </c>
      <c r="C522" s="3" t="s">
        <v>24</v>
      </c>
      <c r="D522" s="3"/>
      <c r="E522" s="4" t="s">
        <v>111</v>
      </c>
      <c r="F522" s="4" t="s">
        <v>819</v>
      </c>
      <c r="G522" s="4" t="s">
        <v>1846</v>
      </c>
      <c r="H522" s="4" t="s">
        <v>1329</v>
      </c>
      <c r="I522" s="4">
        <v>9521596320</v>
      </c>
      <c r="J522" s="4" t="s">
        <v>1330</v>
      </c>
      <c r="K522" s="4" t="s">
        <v>129</v>
      </c>
      <c r="L522" s="4" t="s">
        <v>348</v>
      </c>
      <c r="M522" s="4" t="s">
        <v>27</v>
      </c>
      <c r="N522" s="4" t="s">
        <v>475</v>
      </c>
      <c r="O522" s="4" t="s">
        <v>36</v>
      </c>
    </row>
    <row r="523" spans="1:15" x14ac:dyDescent="0.25">
      <c r="A523" s="2">
        <v>45099.780231481483</v>
      </c>
      <c r="B523" s="8">
        <v>45099</v>
      </c>
      <c r="C523" s="3" t="s">
        <v>24</v>
      </c>
      <c r="D523" s="3"/>
      <c r="E523" s="4" t="s">
        <v>111</v>
      </c>
      <c r="F523" s="4" t="s">
        <v>819</v>
      </c>
      <c r="G523" s="4" t="s">
        <v>1846</v>
      </c>
      <c r="H523" s="4" t="s">
        <v>1331</v>
      </c>
      <c r="I523" s="4">
        <v>9501458825</v>
      </c>
      <c r="J523" s="4" t="s">
        <v>1332</v>
      </c>
      <c r="K523" s="4" t="s">
        <v>129</v>
      </c>
      <c r="L523" s="4" t="s">
        <v>396</v>
      </c>
      <c r="M523" s="4" t="s">
        <v>388</v>
      </c>
      <c r="N523" s="4" t="s">
        <v>380</v>
      </c>
      <c r="O523" s="4" t="s">
        <v>36</v>
      </c>
    </row>
    <row r="524" spans="1:15" x14ac:dyDescent="0.25">
      <c r="A524" s="2">
        <v>45099.781284722223</v>
      </c>
      <c r="B524" s="8">
        <v>45099</v>
      </c>
      <c r="C524" s="3" t="s">
        <v>24</v>
      </c>
      <c r="D524" s="3"/>
      <c r="E524" s="4" t="s">
        <v>111</v>
      </c>
      <c r="F524" s="4" t="s">
        <v>819</v>
      </c>
      <c r="G524" s="4" t="s">
        <v>1846</v>
      </c>
      <c r="H524" s="4" t="s">
        <v>1333</v>
      </c>
      <c r="I524" s="4">
        <v>9510285210</v>
      </c>
      <c r="J524" s="4" t="s">
        <v>1334</v>
      </c>
      <c r="K524" s="4" t="s">
        <v>129</v>
      </c>
      <c r="L524" s="4" t="s">
        <v>396</v>
      </c>
      <c r="M524" s="4" t="s">
        <v>168</v>
      </c>
      <c r="N524" s="4" t="s">
        <v>349</v>
      </c>
      <c r="O524" s="4" t="s">
        <v>36</v>
      </c>
    </row>
    <row r="525" spans="1:15" x14ac:dyDescent="0.25">
      <c r="A525" s="2">
        <v>45099.781759259262</v>
      </c>
      <c r="B525" s="8">
        <v>45099</v>
      </c>
      <c r="C525" s="3" t="s">
        <v>24</v>
      </c>
      <c r="D525" s="3"/>
      <c r="E525" s="4" t="s">
        <v>111</v>
      </c>
      <c r="F525" s="4" t="s">
        <v>819</v>
      </c>
      <c r="G525" s="4" t="s">
        <v>1846</v>
      </c>
      <c r="H525" s="4" t="s">
        <v>1335</v>
      </c>
      <c r="I525" s="4">
        <v>9521052685</v>
      </c>
      <c r="J525" s="4" t="s">
        <v>1336</v>
      </c>
      <c r="K525" s="4" t="s">
        <v>129</v>
      </c>
      <c r="L525" s="4" t="s">
        <v>409</v>
      </c>
      <c r="M525" s="4" t="s">
        <v>425</v>
      </c>
      <c r="N525" s="4" t="s">
        <v>411</v>
      </c>
      <c r="O525" s="4" t="s">
        <v>36</v>
      </c>
    </row>
    <row r="526" spans="1:15" x14ac:dyDescent="0.25">
      <c r="A526" s="2">
        <v>45099.782152777778</v>
      </c>
      <c r="B526" s="8">
        <v>45099</v>
      </c>
      <c r="C526" s="3" t="s">
        <v>24</v>
      </c>
      <c r="D526" s="3"/>
      <c r="E526" s="4" t="s">
        <v>111</v>
      </c>
      <c r="F526" s="4" t="s">
        <v>819</v>
      </c>
      <c r="G526" s="4" t="s">
        <v>1846</v>
      </c>
      <c r="H526" s="4" t="s">
        <v>1337</v>
      </c>
      <c r="I526" s="4">
        <v>8521096523</v>
      </c>
      <c r="J526" s="4" t="s">
        <v>1338</v>
      </c>
      <c r="K526" s="4" t="s">
        <v>129</v>
      </c>
      <c r="L526" s="4" t="s">
        <v>409</v>
      </c>
      <c r="M526" s="4" t="s">
        <v>388</v>
      </c>
      <c r="N526" s="4" t="s">
        <v>380</v>
      </c>
      <c r="O526" s="4" t="s">
        <v>36</v>
      </c>
    </row>
    <row r="527" spans="1:15" x14ac:dyDescent="0.25">
      <c r="A527" s="2">
        <v>45099.782638888886</v>
      </c>
      <c r="B527" s="8">
        <v>45099</v>
      </c>
      <c r="C527" s="3" t="s">
        <v>24</v>
      </c>
      <c r="D527" s="3"/>
      <c r="E527" s="4" t="s">
        <v>111</v>
      </c>
      <c r="F527" s="4" t="s">
        <v>819</v>
      </c>
      <c r="G527" s="4" t="s">
        <v>1846</v>
      </c>
      <c r="H527" s="4" t="s">
        <v>1339</v>
      </c>
      <c r="I527" s="4">
        <v>9524296320</v>
      </c>
      <c r="J527" s="4" t="s">
        <v>1340</v>
      </c>
      <c r="K527" s="4" t="s">
        <v>129</v>
      </c>
      <c r="L527" s="4" t="s">
        <v>396</v>
      </c>
      <c r="M527" s="4" t="s">
        <v>168</v>
      </c>
      <c r="N527" s="4" t="s">
        <v>380</v>
      </c>
      <c r="O527" s="4" t="s">
        <v>29</v>
      </c>
    </row>
    <row r="528" spans="1:15" x14ac:dyDescent="0.25">
      <c r="A528" s="2">
        <v>45100.816423611112</v>
      </c>
      <c r="B528" s="8">
        <v>45100</v>
      </c>
      <c r="C528" s="3" t="s">
        <v>24</v>
      </c>
      <c r="D528" s="3"/>
      <c r="E528" s="4" t="s">
        <v>111</v>
      </c>
      <c r="F528" s="4" t="s">
        <v>819</v>
      </c>
      <c r="G528" s="4" t="s">
        <v>1846</v>
      </c>
      <c r="H528" s="4" t="s">
        <v>1341</v>
      </c>
      <c r="I528" s="4">
        <v>9895852421</v>
      </c>
      <c r="J528" s="4" t="s">
        <v>1342</v>
      </c>
      <c r="K528" s="4" t="s">
        <v>129</v>
      </c>
      <c r="L528" s="4" t="s">
        <v>396</v>
      </c>
      <c r="M528" s="4" t="s">
        <v>388</v>
      </c>
      <c r="N528" s="4" t="s">
        <v>380</v>
      </c>
      <c r="O528" s="4" t="s">
        <v>36</v>
      </c>
    </row>
    <row r="529" spans="1:15" x14ac:dyDescent="0.25">
      <c r="A529" s="2">
        <v>45100.817048611112</v>
      </c>
      <c r="B529" s="8">
        <v>45100</v>
      </c>
      <c r="C529" s="3" t="s">
        <v>24</v>
      </c>
      <c r="D529" s="3"/>
      <c r="E529" s="4" t="s">
        <v>111</v>
      </c>
      <c r="F529" s="4" t="s">
        <v>819</v>
      </c>
      <c r="G529" s="4" t="s">
        <v>1846</v>
      </c>
      <c r="H529" s="4" t="s">
        <v>1343</v>
      </c>
      <c r="I529" s="4">
        <v>9521058421</v>
      </c>
      <c r="J529" s="4" t="s">
        <v>1344</v>
      </c>
      <c r="K529" s="4" t="s">
        <v>129</v>
      </c>
      <c r="L529" s="4" t="s">
        <v>396</v>
      </c>
      <c r="M529" s="4" t="s">
        <v>168</v>
      </c>
      <c r="N529" s="4" t="s">
        <v>349</v>
      </c>
      <c r="O529" s="4" t="s">
        <v>36</v>
      </c>
    </row>
    <row r="530" spans="1:15" x14ac:dyDescent="0.25">
      <c r="A530" s="2">
        <v>45100.817384259259</v>
      </c>
      <c r="B530" s="8">
        <v>45100</v>
      </c>
      <c r="C530" s="3" t="s">
        <v>24</v>
      </c>
      <c r="D530" s="3"/>
      <c r="E530" s="4" t="s">
        <v>111</v>
      </c>
      <c r="F530" s="4" t="s">
        <v>819</v>
      </c>
      <c r="G530" s="4" t="s">
        <v>1846</v>
      </c>
      <c r="H530" s="4" t="s">
        <v>1345</v>
      </c>
      <c r="I530" s="4">
        <v>8541296520</v>
      </c>
      <c r="J530" s="4" t="s">
        <v>1346</v>
      </c>
      <c r="K530" s="4" t="s">
        <v>129</v>
      </c>
      <c r="L530" s="4" t="s">
        <v>355</v>
      </c>
      <c r="M530" s="4" t="s">
        <v>936</v>
      </c>
      <c r="N530" s="4" t="s">
        <v>411</v>
      </c>
      <c r="O530" s="4" t="s">
        <v>36</v>
      </c>
    </row>
    <row r="531" spans="1:15" x14ac:dyDescent="0.25">
      <c r="A531" s="2">
        <v>45100.817766203705</v>
      </c>
      <c r="B531" s="8">
        <v>45100</v>
      </c>
      <c r="C531" s="3" t="s">
        <v>24</v>
      </c>
      <c r="D531" s="3"/>
      <c r="E531" s="4" t="s">
        <v>111</v>
      </c>
      <c r="F531" s="4" t="s">
        <v>819</v>
      </c>
      <c r="G531" s="4" t="s">
        <v>1846</v>
      </c>
      <c r="H531" s="4" t="s">
        <v>1347</v>
      </c>
      <c r="I531" s="4">
        <v>8512574203</v>
      </c>
      <c r="J531" s="4" t="s">
        <v>1348</v>
      </c>
      <c r="K531" s="4" t="s">
        <v>129</v>
      </c>
      <c r="L531" s="4" t="s">
        <v>348</v>
      </c>
      <c r="M531" s="4" t="s">
        <v>384</v>
      </c>
      <c r="N531" s="4" t="s">
        <v>475</v>
      </c>
      <c r="O531" s="4" t="s">
        <v>36</v>
      </c>
    </row>
    <row r="532" spans="1:15" x14ac:dyDescent="0.25">
      <c r="A532" s="2">
        <v>45100.819039351853</v>
      </c>
      <c r="B532" s="8">
        <v>45100</v>
      </c>
      <c r="C532" s="3" t="s">
        <v>24</v>
      </c>
      <c r="D532" s="3"/>
      <c r="E532" s="4" t="s">
        <v>111</v>
      </c>
      <c r="F532" s="4" t="s">
        <v>819</v>
      </c>
      <c r="G532" s="4" t="s">
        <v>1846</v>
      </c>
      <c r="H532" s="4" t="s">
        <v>1349</v>
      </c>
      <c r="I532" s="4">
        <v>8784125896</v>
      </c>
      <c r="J532" s="4" t="s">
        <v>1350</v>
      </c>
      <c r="K532" s="4" t="s">
        <v>129</v>
      </c>
      <c r="L532" s="4" t="s">
        <v>396</v>
      </c>
      <c r="M532" s="4" t="s">
        <v>425</v>
      </c>
      <c r="N532" s="4" t="s">
        <v>475</v>
      </c>
      <c r="O532" s="4" t="s">
        <v>36</v>
      </c>
    </row>
    <row r="533" spans="1:15" x14ac:dyDescent="0.25">
      <c r="A533" s="2">
        <v>45100.819479166668</v>
      </c>
      <c r="B533" s="8">
        <v>45100</v>
      </c>
      <c r="C533" s="3" t="s">
        <v>24</v>
      </c>
      <c r="D533" s="3"/>
      <c r="E533" s="4" t="s">
        <v>111</v>
      </c>
      <c r="F533" s="4" t="s">
        <v>819</v>
      </c>
      <c r="G533" s="4" t="s">
        <v>1846</v>
      </c>
      <c r="H533" s="4" t="s">
        <v>1351</v>
      </c>
      <c r="I533" s="4">
        <v>7521036597</v>
      </c>
      <c r="J533" s="4" t="s">
        <v>1352</v>
      </c>
      <c r="K533" s="4" t="s">
        <v>129</v>
      </c>
      <c r="L533" s="4" t="s">
        <v>409</v>
      </c>
      <c r="M533" s="4" t="s">
        <v>384</v>
      </c>
      <c r="N533" s="4" t="s">
        <v>422</v>
      </c>
      <c r="O533" s="4" t="s">
        <v>36</v>
      </c>
    </row>
    <row r="534" spans="1:15" x14ac:dyDescent="0.25">
      <c r="A534" s="2">
        <v>45100.819826388892</v>
      </c>
      <c r="B534" s="8">
        <v>45100</v>
      </c>
      <c r="C534" s="3" t="s">
        <v>24</v>
      </c>
      <c r="D534" s="3"/>
      <c r="E534" s="4" t="s">
        <v>111</v>
      </c>
      <c r="F534" s="4" t="s">
        <v>819</v>
      </c>
      <c r="G534" s="4" t="s">
        <v>1846</v>
      </c>
      <c r="H534" s="4" t="s">
        <v>1353</v>
      </c>
      <c r="I534" s="4">
        <v>8541202596</v>
      </c>
      <c r="J534" s="4" t="s">
        <v>1354</v>
      </c>
      <c r="K534" s="4" t="s">
        <v>129</v>
      </c>
      <c r="L534" s="4" t="s">
        <v>355</v>
      </c>
      <c r="M534" s="4" t="s">
        <v>391</v>
      </c>
      <c r="N534" s="4" t="s">
        <v>380</v>
      </c>
      <c r="O534" s="4" t="s">
        <v>36</v>
      </c>
    </row>
    <row r="535" spans="1:15" x14ac:dyDescent="0.25">
      <c r="A535" s="2">
        <v>45100.821886574071</v>
      </c>
      <c r="B535" s="8">
        <v>45100</v>
      </c>
      <c r="C535" s="3" t="s">
        <v>24</v>
      </c>
      <c r="D535" s="3"/>
      <c r="E535" s="4" t="s">
        <v>111</v>
      </c>
      <c r="F535" s="4" t="s">
        <v>819</v>
      </c>
      <c r="G535" s="4" t="s">
        <v>1846</v>
      </c>
      <c r="H535" s="4" t="s">
        <v>1355</v>
      </c>
      <c r="I535" s="4">
        <v>7512695528</v>
      </c>
      <c r="J535" s="4" t="s">
        <v>1356</v>
      </c>
      <c r="K535" s="4" t="s">
        <v>129</v>
      </c>
      <c r="L535" s="4" t="s">
        <v>396</v>
      </c>
      <c r="M535" s="4" t="s">
        <v>168</v>
      </c>
      <c r="N535" s="4" t="s">
        <v>380</v>
      </c>
      <c r="O535" s="4" t="s">
        <v>36</v>
      </c>
    </row>
    <row r="536" spans="1:15" x14ac:dyDescent="0.25">
      <c r="A536" s="2">
        <v>45101.912187499998</v>
      </c>
      <c r="B536" s="8">
        <v>45101</v>
      </c>
      <c r="C536" s="3" t="s">
        <v>24</v>
      </c>
      <c r="D536" s="3"/>
      <c r="E536" s="4" t="s">
        <v>39</v>
      </c>
      <c r="F536" s="4" t="s">
        <v>423</v>
      </c>
      <c r="G536" s="4" t="s">
        <v>196</v>
      </c>
      <c r="H536" s="4" t="s">
        <v>1357</v>
      </c>
      <c r="I536" s="4">
        <v>9810423979</v>
      </c>
      <c r="J536" s="4" t="s">
        <v>1358</v>
      </c>
      <c r="K536" s="4" t="s">
        <v>74</v>
      </c>
      <c r="L536" s="4" t="s">
        <v>409</v>
      </c>
      <c r="M536" s="4" t="s">
        <v>1359</v>
      </c>
      <c r="N536" s="4" t="s">
        <v>349</v>
      </c>
      <c r="O536" s="4" t="s">
        <v>36</v>
      </c>
    </row>
    <row r="537" spans="1:15" x14ac:dyDescent="0.25">
      <c r="A537" s="2">
        <v>45101.918807870374</v>
      </c>
      <c r="B537" s="8">
        <v>45101</v>
      </c>
      <c r="C537" s="3" t="s">
        <v>24</v>
      </c>
      <c r="D537" s="3"/>
      <c r="E537" s="4" t="s">
        <v>49</v>
      </c>
      <c r="F537" s="4" t="s">
        <v>52</v>
      </c>
      <c r="G537" s="4" t="s">
        <v>50</v>
      </c>
      <c r="H537" s="4" t="s">
        <v>1360</v>
      </c>
      <c r="I537" s="4">
        <v>9811468090</v>
      </c>
      <c r="J537" s="4" t="s">
        <v>1361</v>
      </c>
      <c r="K537" s="4" t="s">
        <v>140</v>
      </c>
      <c r="L537" s="4" t="s">
        <v>409</v>
      </c>
      <c r="M537" s="4" t="s">
        <v>379</v>
      </c>
      <c r="N537" s="4" t="s">
        <v>349</v>
      </c>
      <c r="O537" s="4" t="s">
        <v>36</v>
      </c>
    </row>
    <row r="538" spans="1:15" x14ac:dyDescent="0.25">
      <c r="A538" s="2">
        <v>45101.920891203707</v>
      </c>
      <c r="B538" s="8">
        <v>45101</v>
      </c>
      <c r="C538" s="3" t="s">
        <v>24</v>
      </c>
      <c r="D538" s="3"/>
      <c r="E538" s="4" t="s">
        <v>49</v>
      </c>
      <c r="F538" s="4" t="s">
        <v>52</v>
      </c>
      <c r="G538" s="4" t="s">
        <v>50</v>
      </c>
      <c r="H538" s="4" t="s">
        <v>1362</v>
      </c>
      <c r="I538" s="4">
        <v>9810300753</v>
      </c>
      <c r="J538" s="4" t="s">
        <v>1363</v>
      </c>
      <c r="K538" s="4" t="s">
        <v>140</v>
      </c>
      <c r="L538" s="4" t="s">
        <v>409</v>
      </c>
      <c r="M538" s="4" t="s">
        <v>379</v>
      </c>
      <c r="N538" s="4" t="s">
        <v>349</v>
      </c>
      <c r="O538" s="4" t="s">
        <v>36</v>
      </c>
    </row>
    <row r="539" spans="1:15" x14ac:dyDescent="0.25">
      <c r="A539" s="2">
        <v>45101.922037037039</v>
      </c>
      <c r="B539" s="8">
        <v>45101</v>
      </c>
      <c r="C539" s="3" t="s">
        <v>24</v>
      </c>
      <c r="D539" s="3"/>
      <c r="E539" s="4" t="s">
        <v>49</v>
      </c>
      <c r="F539" s="4" t="s">
        <v>52</v>
      </c>
      <c r="G539" s="4" t="s">
        <v>50</v>
      </c>
      <c r="H539" s="4" t="s">
        <v>1364</v>
      </c>
      <c r="I539" s="4">
        <v>9868822169</v>
      </c>
      <c r="J539" s="4" t="s">
        <v>1365</v>
      </c>
      <c r="K539" s="4" t="s">
        <v>140</v>
      </c>
      <c r="L539" s="4" t="s">
        <v>409</v>
      </c>
      <c r="M539" s="4" t="s">
        <v>379</v>
      </c>
      <c r="N539" s="4" t="s">
        <v>349</v>
      </c>
      <c r="O539" s="4" t="s">
        <v>36</v>
      </c>
    </row>
    <row r="540" spans="1:15" x14ac:dyDescent="0.25">
      <c r="A540" s="2">
        <v>45101.922962962963</v>
      </c>
      <c r="B540" s="8">
        <v>45101</v>
      </c>
      <c r="C540" s="3" t="s">
        <v>24</v>
      </c>
      <c r="D540" s="3"/>
      <c r="E540" s="4" t="s">
        <v>49</v>
      </c>
      <c r="F540" s="4" t="s">
        <v>52</v>
      </c>
      <c r="G540" s="4" t="s">
        <v>50</v>
      </c>
      <c r="H540" s="4" t="s">
        <v>1366</v>
      </c>
      <c r="I540" s="4">
        <v>9990885237</v>
      </c>
      <c r="J540" s="4" t="s">
        <v>1317</v>
      </c>
      <c r="K540" s="4" t="s">
        <v>140</v>
      </c>
      <c r="L540" s="4" t="s">
        <v>409</v>
      </c>
      <c r="M540" s="4" t="s">
        <v>379</v>
      </c>
      <c r="N540" s="4" t="s">
        <v>349</v>
      </c>
      <c r="O540" s="4" t="s">
        <v>36</v>
      </c>
    </row>
    <row r="541" spans="1:15" x14ac:dyDescent="0.25">
      <c r="A541" s="2">
        <v>45103.793206018519</v>
      </c>
      <c r="B541" s="8">
        <v>45103</v>
      </c>
      <c r="C541" s="3" t="s">
        <v>24</v>
      </c>
      <c r="D541" s="3"/>
      <c r="E541" s="4" t="s">
        <v>111</v>
      </c>
      <c r="F541" s="4" t="s">
        <v>819</v>
      </c>
      <c r="G541" s="4" t="s">
        <v>1846</v>
      </c>
      <c r="H541" s="4" t="s">
        <v>1367</v>
      </c>
      <c r="I541" s="4">
        <v>9541285210</v>
      </c>
      <c r="J541" s="4" t="s">
        <v>1368</v>
      </c>
      <c r="K541" s="4" t="s">
        <v>129</v>
      </c>
      <c r="L541" s="4" t="s">
        <v>396</v>
      </c>
      <c r="M541" s="4" t="s">
        <v>168</v>
      </c>
      <c r="N541" s="4" t="s">
        <v>380</v>
      </c>
      <c r="O541" s="4" t="s">
        <v>36</v>
      </c>
    </row>
    <row r="542" spans="1:15" x14ac:dyDescent="0.25">
      <c r="A542" s="2">
        <v>45103.793993055559</v>
      </c>
      <c r="B542" s="8">
        <v>45103</v>
      </c>
      <c r="C542" s="3" t="s">
        <v>24</v>
      </c>
      <c r="D542" s="3"/>
      <c r="E542" s="4" t="s">
        <v>111</v>
      </c>
      <c r="F542" s="4" t="s">
        <v>819</v>
      </c>
      <c r="G542" s="4" t="s">
        <v>1846</v>
      </c>
      <c r="H542" s="4" t="s">
        <v>1369</v>
      </c>
      <c r="I542" s="4">
        <v>8510285620</v>
      </c>
      <c r="J542" s="4" t="s">
        <v>1370</v>
      </c>
      <c r="K542" s="4" t="s">
        <v>129</v>
      </c>
      <c r="L542" s="4" t="s">
        <v>396</v>
      </c>
      <c r="M542" s="4" t="s">
        <v>27</v>
      </c>
      <c r="N542" s="4" t="s">
        <v>380</v>
      </c>
      <c r="O542" s="4" t="s">
        <v>36</v>
      </c>
    </row>
    <row r="543" spans="1:15" x14ac:dyDescent="0.25">
      <c r="A543" s="2">
        <v>45103.79482638889</v>
      </c>
      <c r="B543" s="8">
        <v>45103</v>
      </c>
      <c r="C543" s="3" t="s">
        <v>24</v>
      </c>
      <c r="D543" s="3"/>
      <c r="E543" s="4" t="s">
        <v>111</v>
      </c>
      <c r="F543" s="4" t="s">
        <v>819</v>
      </c>
      <c r="G543" s="4" t="s">
        <v>1846</v>
      </c>
      <c r="H543" s="4" t="s">
        <v>1371</v>
      </c>
      <c r="I543" s="4" t="s">
        <v>1372</v>
      </c>
      <c r="J543" s="4">
        <v>9521148521</v>
      </c>
      <c r="K543" s="4" t="s">
        <v>129</v>
      </c>
      <c r="L543" s="4" t="s">
        <v>396</v>
      </c>
      <c r="M543" s="4" t="s">
        <v>168</v>
      </c>
      <c r="N543" s="4" t="s">
        <v>380</v>
      </c>
      <c r="O543" s="4" t="s">
        <v>36</v>
      </c>
    </row>
    <row r="544" spans="1:15" x14ac:dyDescent="0.25">
      <c r="A544" s="2">
        <v>45103.795416666668</v>
      </c>
      <c r="B544" s="8">
        <v>45103</v>
      </c>
      <c r="C544" s="3" t="s">
        <v>24</v>
      </c>
      <c r="D544" s="3"/>
      <c r="E544" s="4" t="s">
        <v>111</v>
      </c>
      <c r="F544" s="4" t="s">
        <v>819</v>
      </c>
      <c r="G544" s="4" t="s">
        <v>1846</v>
      </c>
      <c r="H544" s="4" t="s">
        <v>1373</v>
      </c>
      <c r="I544" s="4">
        <v>9724509712</v>
      </c>
      <c r="J544" s="4" t="s">
        <v>1374</v>
      </c>
      <c r="K544" s="4" t="s">
        <v>129</v>
      </c>
      <c r="L544" s="4" t="s">
        <v>396</v>
      </c>
      <c r="M544" s="4" t="s">
        <v>168</v>
      </c>
      <c r="N544" s="4" t="s">
        <v>380</v>
      </c>
      <c r="O544" s="4" t="s">
        <v>36</v>
      </c>
    </row>
    <row r="545" spans="1:15" x14ac:dyDescent="0.25">
      <c r="A545" s="2">
        <v>45103.795763888891</v>
      </c>
      <c r="B545" s="8">
        <v>45103</v>
      </c>
      <c r="C545" s="3" t="s">
        <v>24</v>
      </c>
      <c r="D545" s="3"/>
      <c r="E545" s="4" t="s">
        <v>111</v>
      </c>
      <c r="F545" s="4" t="s">
        <v>819</v>
      </c>
      <c r="G545" s="4" t="s">
        <v>1846</v>
      </c>
      <c r="H545" s="4" t="s">
        <v>1375</v>
      </c>
      <c r="I545" s="4">
        <v>7942579525</v>
      </c>
      <c r="J545" s="4" t="s">
        <v>1376</v>
      </c>
      <c r="K545" s="4" t="s">
        <v>129</v>
      </c>
      <c r="L545" s="4" t="s">
        <v>396</v>
      </c>
      <c r="M545" s="4" t="s">
        <v>410</v>
      </c>
      <c r="N545" s="4" t="s">
        <v>380</v>
      </c>
      <c r="O545" s="4" t="s">
        <v>36</v>
      </c>
    </row>
    <row r="546" spans="1:15" x14ac:dyDescent="0.25">
      <c r="A546" s="2">
        <v>45103.796342592592</v>
      </c>
      <c r="B546" s="8">
        <v>45103</v>
      </c>
      <c r="C546" s="3" t="s">
        <v>24</v>
      </c>
      <c r="D546" s="3"/>
      <c r="E546" s="4" t="s">
        <v>111</v>
      </c>
      <c r="F546" s="4" t="s">
        <v>819</v>
      </c>
      <c r="G546" s="4" t="s">
        <v>1846</v>
      </c>
      <c r="H546" s="4" t="s">
        <v>1377</v>
      </c>
      <c r="I546" s="4">
        <v>8521059620</v>
      </c>
      <c r="J546" s="4" t="s">
        <v>1378</v>
      </c>
      <c r="K546" s="4" t="s">
        <v>129</v>
      </c>
      <c r="L546" s="4" t="s">
        <v>396</v>
      </c>
      <c r="M546" s="4" t="s">
        <v>168</v>
      </c>
      <c r="N546" s="4" t="s">
        <v>380</v>
      </c>
      <c r="O546" s="4" t="s">
        <v>36</v>
      </c>
    </row>
    <row r="547" spans="1:15" x14ac:dyDescent="0.25">
      <c r="A547" s="2">
        <v>45103.798055555555</v>
      </c>
      <c r="B547" s="8">
        <v>45103</v>
      </c>
      <c r="C547" s="3" t="s">
        <v>24</v>
      </c>
      <c r="D547" s="3"/>
      <c r="E547" s="4" t="s">
        <v>111</v>
      </c>
      <c r="F547" s="4" t="s">
        <v>819</v>
      </c>
      <c r="G547" s="4" t="s">
        <v>1846</v>
      </c>
      <c r="H547" s="4" t="s">
        <v>1379</v>
      </c>
      <c r="I547" s="4">
        <v>9521032595</v>
      </c>
      <c r="J547" s="4" t="s">
        <v>1380</v>
      </c>
      <c r="K547" s="4" t="s">
        <v>129</v>
      </c>
      <c r="L547" s="4" t="s">
        <v>396</v>
      </c>
      <c r="M547" s="4" t="s">
        <v>384</v>
      </c>
      <c r="N547" s="4" t="s">
        <v>380</v>
      </c>
      <c r="O547" s="4" t="s">
        <v>36</v>
      </c>
    </row>
    <row r="548" spans="1:15" x14ac:dyDescent="0.25">
      <c r="A548" s="2">
        <v>45103.798530092594</v>
      </c>
      <c r="B548" s="8">
        <v>45103</v>
      </c>
      <c r="C548" s="3" t="s">
        <v>24</v>
      </c>
      <c r="D548" s="3"/>
      <c r="E548" s="4" t="s">
        <v>111</v>
      </c>
      <c r="F548" s="4" t="s">
        <v>819</v>
      </c>
      <c r="G548" s="4" t="s">
        <v>1846</v>
      </c>
      <c r="H548" s="4" t="s">
        <v>1381</v>
      </c>
      <c r="I548" s="4">
        <v>7521035962</v>
      </c>
      <c r="J548" s="4" t="s">
        <v>1382</v>
      </c>
      <c r="K548" s="4" t="s">
        <v>129</v>
      </c>
      <c r="L548" s="4" t="s">
        <v>396</v>
      </c>
      <c r="M548" s="4" t="s">
        <v>388</v>
      </c>
      <c r="N548" s="4" t="s">
        <v>380</v>
      </c>
      <c r="O548" s="4" t="s">
        <v>36</v>
      </c>
    </row>
    <row r="549" spans="1:15" x14ac:dyDescent="0.25">
      <c r="A549" s="2">
        <v>45105.325706018521</v>
      </c>
      <c r="B549" s="8">
        <v>45104</v>
      </c>
      <c r="C549" s="3" t="s">
        <v>24</v>
      </c>
      <c r="D549" s="3"/>
      <c r="E549" s="4" t="s">
        <v>1383</v>
      </c>
      <c r="F549" s="4" t="s">
        <v>52</v>
      </c>
      <c r="G549" s="4" t="s">
        <v>50</v>
      </c>
      <c r="H549" s="4" t="s">
        <v>978</v>
      </c>
      <c r="I549" s="4">
        <v>9540815932</v>
      </c>
      <c r="J549" s="4" t="s">
        <v>1384</v>
      </c>
      <c r="K549" s="4" t="s">
        <v>140</v>
      </c>
      <c r="L549" s="4" t="s">
        <v>409</v>
      </c>
      <c r="M549" s="4" t="s">
        <v>379</v>
      </c>
      <c r="N549" s="4" t="s">
        <v>349</v>
      </c>
      <c r="O549" s="4" t="s">
        <v>36</v>
      </c>
    </row>
    <row r="550" spans="1:15" x14ac:dyDescent="0.25">
      <c r="A550" s="2">
        <v>45105.328750000001</v>
      </c>
      <c r="B550" s="8">
        <v>45104</v>
      </c>
      <c r="C550" s="3" t="s">
        <v>24</v>
      </c>
      <c r="D550" s="3"/>
      <c r="E550" s="4" t="s">
        <v>1383</v>
      </c>
      <c r="F550" s="4" t="s">
        <v>52</v>
      </c>
      <c r="G550" s="4" t="s">
        <v>50</v>
      </c>
      <c r="H550" s="4" t="s">
        <v>1385</v>
      </c>
      <c r="I550" s="4">
        <v>9310622123</v>
      </c>
      <c r="J550" s="4" t="s">
        <v>1386</v>
      </c>
      <c r="K550" s="4" t="s">
        <v>140</v>
      </c>
      <c r="L550" s="4" t="s">
        <v>419</v>
      </c>
      <c r="M550" s="4" t="s">
        <v>379</v>
      </c>
      <c r="N550" s="4" t="s">
        <v>349</v>
      </c>
      <c r="O550" s="4" t="s">
        <v>36</v>
      </c>
    </row>
    <row r="551" spans="1:15" x14ac:dyDescent="0.25">
      <c r="A551" s="2">
        <v>45105.330763888887</v>
      </c>
      <c r="B551" s="8">
        <v>45104</v>
      </c>
      <c r="C551" s="3" t="s">
        <v>24</v>
      </c>
      <c r="D551" s="3"/>
      <c r="E551" s="4" t="s">
        <v>1383</v>
      </c>
      <c r="F551" s="4" t="s">
        <v>52</v>
      </c>
      <c r="G551" s="4" t="s">
        <v>50</v>
      </c>
      <c r="H551" s="4" t="s">
        <v>1387</v>
      </c>
      <c r="I551" s="4">
        <v>7011996947</v>
      </c>
      <c r="J551" s="4" t="s">
        <v>1388</v>
      </c>
      <c r="K551" s="4" t="s">
        <v>140</v>
      </c>
      <c r="L551" s="4" t="s">
        <v>409</v>
      </c>
      <c r="M551" s="4" t="s">
        <v>379</v>
      </c>
      <c r="N551" s="4" t="s">
        <v>349</v>
      </c>
      <c r="O551" s="4" t="s">
        <v>36</v>
      </c>
    </row>
    <row r="552" spans="1:15" x14ac:dyDescent="0.25">
      <c r="A552" s="2">
        <v>45105.332569444443</v>
      </c>
      <c r="B552" s="8">
        <v>45104</v>
      </c>
      <c r="C552" s="3" t="s">
        <v>24</v>
      </c>
      <c r="D552" s="3"/>
      <c r="E552" s="4" t="s">
        <v>1383</v>
      </c>
      <c r="F552" s="4" t="s">
        <v>52</v>
      </c>
      <c r="G552" s="4" t="s">
        <v>50</v>
      </c>
      <c r="H552" s="4" t="s">
        <v>1389</v>
      </c>
      <c r="I552" s="4">
        <v>8285171771</v>
      </c>
      <c r="J552" s="4" t="s">
        <v>1390</v>
      </c>
      <c r="K552" s="4" t="s">
        <v>140</v>
      </c>
      <c r="L552" s="4" t="s">
        <v>409</v>
      </c>
      <c r="M552" s="4" t="s">
        <v>379</v>
      </c>
      <c r="N552" s="4" t="s">
        <v>349</v>
      </c>
      <c r="O552" s="4" t="s">
        <v>36</v>
      </c>
    </row>
    <row r="553" spans="1:15" x14ac:dyDescent="0.25">
      <c r="A553" s="2">
        <v>45105.33388888889</v>
      </c>
      <c r="B553" s="8">
        <v>45104</v>
      </c>
      <c r="C553" s="3" t="s">
        <v>24</v>
      </c>
      <c r="D553" s="3"/>
      <c r="E553" s="4" t="s">
        <v>1383</v>
      </c>
      <c r="F553" s="4" t="s">
        <v>52</v>
      </c>
      <c r="G553" s="4" t="s">
        <v>50</v>
      </c>
      <c r="H553" s="4" t="s">
        <v>739</v>
      </c>
      <c r="I553" s="4">
        <v>9911111390</v>
      </c>
      <c r="J553" s="4" t="s">
        <v>1390</v>
      </c>
      <c r="K553" s="4" t="s">
        <v>140</v>
      </c>
      <c r="L553" s="4" t="s">
        <v>409</v>
      </c>
      <c r="M553" s="4" t="s">
        <v>379</v>
      </c>
      <c r="N553" s="4" t="s">
        <v>349</v>
      </c>
      <c r="O553" s="4" t="s">
        <v>36</v>
      </c>
    </row>
    <row r="554" spans="1:15" x14ac:dyDescent="0.25">
      <c r="A554" s="2">
        <v>45105.337835648148</v>
      </c>
      <c r="B554" s="8">
        <v>45104</v>
      </c>
      <c r="C554" s="3" t="s">
        <v>24</v>
      </c>
      <c r="D554" s="3"/>
      <c r="E554" s="4" t="s">
        <v>1383</v>
      </c>
      <c r="F554" s="4" t="s">
        <v>52</v>
      </c>
      <c r="G554" s="4" t="s">
        <v>50</v>
      </c>
      <c r="H554" s="4" t="s">
        <v>1391</v>
      </c>
      <c r="I554" s="4">
        <v>8010201028</v>
      </c>
      <c r="J554" s="4" t="s">
        <v>1388</v>
      </c>
      <c r="K554" s="4" t="s">
        <v>140</v>
      </c>
      <c r="L554" s="4" t="s">
        <v>409</v>
      </c>
      <c r="M554" s="4" t="s">
        <v>379</v>
      </c>
      <c r="N554" s="4" t="s">
        <v>349</v>
      </c>
      <c r="O554" s="4" t="s">
        <v>36</v>
      </c>
    </row>
    <row r="555" spans="1:15" x14ac:dyDescent="0.25">
      <c r="A555" s="2">
        <v>45105.339270833334</v>
      </c>
      <c r="B555" s="8">
        <v>45104</v>
      </c>
      <c r="C555" s="3" t="s">
        <v>24</v>
      </c>
      <c r="D555" s="3"/>
      <c r="E555" s="4" t="s">
        <v>1383</v>
      </c>
      <c r="F555" s="4" t="s">
        <v>52</v>
      </c>
      <c r="G555" s="4" t="s">
        <v>50</v>
      </c>
      <c r="H555" s="4" t="s">
        <v>1392</v>
      </c>
      <c r="I555" s="4">
        <v>9873422124</v>
      </c>
      <c r="J555" s="4" t="s">
        <v>1393</v>
      </c>
      <c r="K555" s="4" t="s">
        <v>140</v>
      </c>
      <c r="L555" s="4" t="s">
        <v>409</v>
      </c>
      <c r="M555" s="4" t="s">
        <v>379</v>
      </c>
      <c r="N555" s="4" t="s">
        <v>349</v>
      </c>
      <c r="O555" s="4" t="s">
        <v>36</v>
      </c>
    </row>
    <row r="556" spans="1:15" x14ac:dyDescent="0.25">
      <c r="A556" s="2">
        <v>45105.325706018521</v>
      </c>
      <c r="B556" s="8">
        <v>45105</v>
      </c>
      <c r="C556" s="3" t="s">
        <v>24</v>
      </c>
      <c r="D556" s="3"/>
      <c r="E556" s="4" t="s">
        <v>1383</v>
      </c>
      <c r="F556" s="4" t="s">
        <v>52</v>
      </c>
      <c r="G556" s="4" t="s">
        <v>50</v>
      </c>
      <c r="H556" s="4" t="s">
        <v>978</v>
      </c>
      <c r="I556" s="4">
        <v>9540815932</v>
      </c>
      <c r="J556" s="4" t="s">
        <v>1384</v>
      </c>
      <c r="K556" s="4" t="s">
        <v>140</v>
      </c>
      <c r="L556" s="4" t="s">
        <v>409</v>
      </c>
      <c r="M556" s="4" t="s">
        <v>379</v>
      </c>
      <c r="N556" s="4" t="s">
        <v>349</v>
      </c>
      <c r="O556" s="4" t="s">
        <v>36</v>
      </c>
    </row>
    <row r="557" spans="1:15" x14ac:dyDescent="0.25">
      <c r="A557" s="2">
        <v>45105.328750000001</v>
      </c>
      <c r="B557" s="8">
        <v>45105</v>
      </c>
      <c r="C557" s="3" t="s">
        <v>24</v>
      </c>
      <c r="D557" s="3"/>
      <c r="E557" s="4" t="s">
        <v>1383</v>
      </c>
      <c r="F557" s="4" t="s">
        <v>52</v>
      </c>
      <c r="G557" s="4" t="s">
        <v>50</v>
      </c>
      <c r="H557" s="4" t="s">
        <v>1385</v>
      </c>
      <c r="I557" s="4">
        <v>9310622123</v>
      </c>
      <c r="J557" s="4" t="s">
        <v>1386</v>
      </c>
      <c r="K557" s="4" t="s">
        <v>140</v>
      </c>
      <c r="L557" s="4" t="s">
        <v>419</v>
      </c>
      <c r="M557" s="4" t="s">
        <v>379</v>
      </c>
      <c r="N557" s="4" t="s">
        <v>349</v>
      </c>
      <c r="O557" s="4" t="s">
        <v>36</v>
      </c>
    </row>
    <row r="558" spans="1:15" x14ac:dyDescent="0.25">
      <c r="A558" s="2">
        <v>45105.330763888887</v>
      </c>
      <c r="B558" s="8">
        <v>45105</v>
      </c>
      <c r="C558" s="3" t="s">
        <v>24</v>
      </c>
      <c r="D558" s="3"/>
      <c r="E558" s="4" t="s">
        <v>1383</v>
      </c>
      <c r="F558" s="4" t="s">
        <v>52</v>
      </c>
      <c r="G558" s="4" t="s">
        <v>50</v>
      </c>
      <c r="H558" s="4" t="s">
        <v>1387</v>
      </c>
      <c r="I558" s="4">
        <v>7011996947</v>
      </c>
      <c r="J558" s="4" t="s">
        <v>1388</v>
      </c>
      <c r="K558" s="4" t="s">
        <v>140</v>
      </c>
      <c r="L558" s="4" t="s">
        <v>409</v>
      </c>
      <c r="M558" s="4" t="s">
        <v>379</v>
      </c>
      <c r="N558" s="4" t="s">
        <v>349</v>
      </c>
      <c r="O558" s="4" t="s">
        <v>36</v>
      </c>
    </row>
    <row r="559" spans="1:15" x14ac:dyDescent="0.25">
      <c r="A559" s="2">
        <v>45105.332569444443</v>
      </c>
      <c r="B559" s="8">
        <v>45105</v>
      </c>
      <c r="C559" s="3" t="s">
        <v>24</v>
      </c>
      <c r="D559" s="3"/>
      <c r="E559" s="4" t="s">
        <v>1383</v>
      </c>
      <c r="F559" s="4" t="s">
        <v>52</v>
      </c>
      <c r="G559" s="4" t="s">
        <v>50</v>
      </c>
      <c r="H559" s="4" t="s">
        <v>1389</v>
      </c>
      <c r="I559" s="4">
        <v>8285171771</v>
      </c>
      <c r="J559" s="4" t="s">
        <v>1390</v>
      </c>
      <c r="K559" s="4" t="s">
        <v>140</v>
      </c>
      <c r="L559" s="4" t="s">
        <v>409</v>
      </c>
      <c r="M559" s="4" t="s">
        <v>379</v>
      </c>
      <c r="N559" s="4" t="s">
        <v>349</v>
      </c>
      <c r="O559" s="4" t="s">
        <v>36</v>
      </c>
    </row>
    <row r="560" spans="1:15" x14ac:dyDescent="0.25">
      <c r="A560" s="2">
        <v>45105.33388888889</v>
      </c>
      <c r="B560" s="8">
        <v>45105</v>
      </c>
      <c r="C560" s="3" t="s">
        <v>24</v>
      </c>
      <c r="D560" s="3"/>
      <c r="E560" s="4" t="s">
        <v>1383</v>
      </c>
      <c r="F560" s="4" t="s">
        <v>52</v>
      </c>
      <c r="G560" s="4" t="s">
        <v>50</v>
      </c>
      <c r="H560" s="4" t="s">
        <v>739</v>
      </c>
      <c r="I560" s="4">
        <v>9911111390</v>
      </c>
      <c r="J560" s="4" t="s">
        <v>1390</v>
      </c>
      <c r="K560" s="4" t="s">
        <v>140</v>
      </c>
      <c r="L560" s="4" t="s">
        <v>409</v>
      </c>
      <c r="M560" s="4" t="s">
        <v>379</v>
      </c>
      <c r="N560" s="4" t="s">
        <v>349</v>
      </c>
      <c r="O560" s="4" t="s">
        <v>36</v>
      </c>
    </row>
    <row r="561" spans="1:15" x14ac:dyDescent="0.25">
      <c r="A561" s="2">
        <v>45105.337835648148</v>
      </c>
      <c r="B561" s="8">
        <v>45105</v>
      </c>
      <c r="C561" s="3" t="s">
        <v>24</v>
      </c>
      <c r="D561" s="3"/>
      <c r="E561" s="4" t="s">
        <v>1383</v>
      </c>
      <c r="F561" s="4" t="s">
        <v>52</v>
      </c>
      <c r="G561" s="4" t="s">
        <v>50</v>
      </c>
      <c r="H561" s="4" t="s">
        <v>1391</v>
      </c>
      <c r="I561" s="4">
        <v>8010201028</v>
      </c>
      <c r="J561" s="4" t="s">
        <v>1388</v>
      </c>
      <c r="K561" s="4" t="s">
        <v>140</v>
      </c>
      <c r="L561" s="4" t="s">
        <v>409</v>
      </c>
      <c r="M561" s="4" t="s">
        <v>379</v>
      </c>
      <c r="N561" s="4" t="s">
        <v>349</v>
      </c>
      <c r="O561" s="4" t="s">
        <v>36</v>
      </c>
    </row>
    <row r="562" spans="1:15" x14ac:dyDescent="0.25">
      <c r="A562" s="2">
        <v>45105.339270833334</v>
      </c>
      <c r="B562" s="8">
        <v>45105</v>
      </c>
      <c r="C562" s="3" t="s">
        <v>24</v>
      </c>
      <c r="D562" s="3"/>
      <c r="E562" s="4" t="s">
        <v>1383</v>
      </c>
      <c r="F562" s="4" t="s">
        <v>52</v>
      </c>
      <c r="G562" s="4" t="s">
        <v>50</v>
      </c>
      <c r="H562" s="4" t="s">
        <v>1392</v>
      </c>
      <c r="I562" s="4">
        <v>9873422124</v>
      </c>
      <c r="J562" s="4" t="s">
        <v>1393</v>
      </c>
      <c r="K562" s="4" t="s">
        <v>140</v>
      </c>
      <c r="L562" s="4" t="s">
        <v>409</v>
      </c>
      <c r="M562" s="4" t="s">
        <v>379</v>
      </c>
      <c r="N562" s="4" t="s">
        <v>349</v>
      </c>
      <c r="O562" s="4" t="s">
        <v>36</v>
      </c>
    </row>
    <row r="563" spans="1:15" x14ac:dyDescent="0.25">
      <c r="A563" s="2">
        <v>45105.5549537037</v>
      </c>
      <c r="B563" s="8">
        <v>45105</v>
      </c>
      <c r="C563" s="3" t="s">
        <v>24</v>
      </c>
      <c r="D563" s="3"/>
      <c r="E563" s="4" t="s">
        <v>68</v>
      </c>
      <c r="F563" s="4" t="s">
        <v>423</v>
      </c>
      <c r="G563" s="4" t="s">
        <v>196</v>
      </c>
      <c r="H563" s="4" t="s">
        <v>1394</v>
      </c>
      <c r="I563" s="4">
        <v>9212317488</v>
      </c>
      <c r="J563" s="4" t="s">
        <v>1395</v>
      </c>
      <c r="K563" s="4" t="s">
        <v>74</v>
      </c>
      <c r="L563" s="4" t="s">
        <v>348</v>
      </c>
      <c r="M563" s="4" t="s">
        <v>421</v>
      </c>
      <c r="N563" s="4" t="s">
        <v>380</v>
      </c>
      <c r="O563" s="4" t="s">
        <v>29</v>
      </c>
    </row>
    <row r="564" spans="1:15" x14ac:dyDescent="0.25">
      <c r="A564" s="2">
        <v>45105.555925925924</v>
      </c>
      <c r="B564" s="8">
        <v>45105</v>
      </c>
      <c r="C564" s="3" t="s">
        <v>24</v>
      </c>
      <c r="D564" s="3"/>
      <c r="E564" s="4" t="s">
        <v>68</v>
      </c>
      <c r="F564" s="4" t="s">
        <v>423</v>
      </c>
      <c r="G564" s="4" t="s">
        <v>196</v>
      </c>
      <c r="H564" s="4" t="s">
        <v>1396</v>
      </c>
      <c r="I564" s="4">
        <v>9818195090</v>
      </c>
      <c r="J564" s="4" t="s">
        <v>1244</v>
      </c>
      <c r="K564" s="4" t="s">
        <v>74</v>
      </c>
      <c r="L564" s="4" t="s">
        <v>348</v>
      </c>
      <c r="M564" s="4" t="s">
        <v>384</v>
      </c>
      <c r="N564" s="4" t="s">
        <v>349</v>
      </c>
      <c r="O564" s="4" t="s">
        <v>36</v>
      </c>
    </row>
    <row r="565" spans="1:15" x14ac:dyDescent="0.25">
      <c r="A565" s="2">
        <v>45105.933599537035</v>
      </c>
      <c r="B565" s="8">
        <v>45105</v>
      </c>
      <c r="C565" s="3" t="s">
        <v>24</v>
      </c>
      <c r="D565" s="3"/>
      <c r="E565" s="4" t="s">
        <v>1383</v>
      </c>
      <c r="F565" s="4" t="s">
        <v>52</v>
      </c>
      <c r="G565" s="4" t="s">
        <v>50</v>
      </c>
      <c r="H565" s="4" t="s">
        <v>1397</v>
      </c>
      <c r="I565" s="4">
        <v>9810583713</v>
      </c>
      <c r="J565" s="4" t="s">
        <v>1398</v>
      </c>
      <c r="K565" s="4" t="s">
        <v>140</v>
      </c>
      <c r="L565" s="4" t="s">
        <v>409</v>
      </c>
      <c r="M565" s="4" t="s">
        <v>384</v>
      </c>
      <c r="N565" s="4" t="s">
        <v>349</v>
      </c>
      <c r="O565" s="4" t="s">
        <v>36</v>
      </c>
    </row>
    <row r="566" spans="1:15" x14ac:dyDescent="0.25">
      <c r="A566" s="2">
        <v>45105.93891203704</v>
      </c>
      <c r="B566" s="8">
        <v>45105</v>
      </c>
      <c r="C566" s="3" t="s">
        <v>24</v>
      </c>
      <c r="D566" s="3"/>
      <c r="E566" s="4" t="s">
        <v>1383</v>
      </c>
      <c r="F566" s="4" t="s">
        <v>52</v>
      </c>
      <c r="G566" s="4" t="s">
        <v>50</v>
      </c>
      <c r="H566" s="4" t="s">
        <v>1399</v>
      </c>
      <c r="I566" s="4">
        <v>8744844744</v>
      </c>
      <c r="J566" s="4" t="s">
        <v>1400</v>
      </c>
      <c r="K566" s="4" t="s">
        <v>140</v>
      </c>
      <c r="L566" s="4" t="s">
        <v>409</v>
      </c>
      <c r="M566" s="4" t="s">
        <v>384</v>
      </c>
      <c r="N566" s="4" t="s">
        <v>349</v>
      </c>
      <c r="O566" s="4" t="s">
        <v>36</v>
      </c>
    </row>
    <row r="567" spans="1:15" x14ac:dyDescent="0.25">
      <c r="A567" s="2">
        <v>45105.942800925928</v>
      </c>
      <c r="B567" s="8">
        <v>45105</v>
      </c>
      <c r="C567" s="3" t="s">
        <v>24</v>
      </c>
      <c r="D567" s="3"/>
      <c r="E567" s="4" t="s">
        <v>1383</v>
      </c>
      <c r="F567" s="4" t="s">
        <v>52</v>
      </c>
      <c r="G567" s="4" t="s">
        <v>50</v>
      </c>
      <c r="H567" s="4" t="s">
        <v>1401</v>
      </c>
      <c r="I567" s="4">
        <v>9873320113</v>
      </c>
      <c r="J567" s="4" t="s">
        <v>1402</v>
      </c>
      <c r="K567" s="4" t="s">
        <v>140</v>
      </c>
      <c r="L567" s="4" t="s">
        <v>409</v>
      </c>
      <c r="M567" s="4" t="s">
        <v>379</v>
      </c>
      <c r="N567" s="4" t="s">
        <v>349</v>
      </c>
      <c r="O567" s="4" t="s">
        <v>36</v>
      </c>
    </row>
    <row r="568" spans="1:15" x14ac:dyDescent="0.25">
      <c r="A568" s="2">
        <v>45106.967002314814</v>
      </c>
      <c r="B568" s="8">
        <v>45106</v>
      </c>
      <c r="C568" s="3" t="s">
        <v>24</v>
      </c>
      <c r="D568" s="3"/>
      <c r="E568" s="4" t="s">
        <v>1383</v>
      </c>
      <c r="F568" s="4" t="s">
        <v>1403</v>
      </c>
      <c r="G568" s="4" t="s">
        <v>50</v>
      </c>
      <c r="H568" s="4" t="s">
        <v>1404</v>
      </c>
      <c r="I568" s="4">
        <v>9958907350</v>
      </c>
      <c r="J568" s="4" t="s">
        <v>1405</v>
      </c>
      <c r="K568" s="4" t="s">
        <v>140</v>
      </c>
      <c r="L568" s="4" t="s">
        <v>348</v>
      </c>
      <c r="M568" s="4" t="s">
        <v>379</v>
      </c>
      <c r="N568" s="4" t="s">
        <v>349</v>
      </c>
      <c r="O568" s="4" t="s">
        <v>36</v>
      </c>
    </row>
    <row r="569" spans="1:15" x14ac:dyDescent="0.25">
      <c r="A569" s="2">
        <v>45106.968333333331</v>
      </c>
      <c r="B569" s="8">
        <v>45106</v>
      </c>
      <c r="C569" s="3" t="s">
        <v>24</v>
      </c>
      <c r="D569" s="3"/>
      <c r="E569" s="4" t="s">
        <v>1383</v>
      </c>
      <c r="F569" s="4" t="s">
        <v>52</v>
      </c>
      <c r="G569" s="4" t="s">
        <v>50</v>
      </c>
      <c r="H569" s="4" t="s">
        <v>1406</v>
      </c>
      <c r="I569" s="4">
        <v>9910423275</v>
      </c>
      <c r="J569" s="4" t="s">
        <v>1405</v>
      </c>
      <c r="K569" s="4" t="s">
        <v>140</v>
      </c>
      <c r="L569" s="4" t="s">
        <v>348</v>
      </c>
      <c r="M569" s="4" t="s">
        <v>379</v>
      </c>
      <c r="N569" s="4" t="s">
        <v>349</v>
      </c>
      <c r="O569" s="4" t="s">
        <v>36</v>
      </c>
    </row>
    <row r="570" spans="1:15" x14ac:dyDescent="0.25">
      <c r="A570" s="2">
        <v>45106.96974537037</v>
      </c>
      <c r="B570" s="8">
        <v>45106</v>
      </c>
      <c r="C570" s="3" t="s">
        <v>24</v>
      </c>
      <c r="D570" s="3"/>
      <c r="E570" s="4" t="s">
        <v>1383</v>
      </c>
      <c r="F570" s="4" t="s">
        <v>52</v>
      </c>
      <c r="G570" s="4" t="s">
        <v>50</v>
      </c>
      <c r="H570" s="4" t="s">
        <v>1407</v>
      </c>
      <c r="I570" s="4">
        <v>7488679429</v>
      </c>
      <c r="J570" s="4" t="s">
        <v>1405</v>
      </c>
      <c r="K570" s="4" t="s">
        <v>140</v>
      </c>
      <c r="L570" s="4" t="s">
        <v>348</v>
      </c>
      <c r="M570" s="4" t="s">
        <v>379</v>
      </c>
      <c r="N570" s="4" t="s">
        <v>349</v>
      </c>
      <c r="O570" s="4" t="s">
        <v>36</v>
      </c>
    </row>
    <row r="571" spans="1:15" x14ac:dyDescent="0.25">
      <c r="A571" s="2">
        <v>45106.971261574072</v>
      </c>
      <c r="B571" s="8">
        <v>45106</v>
      </c>
      <c r="C571" s="3" t="s">
        <v>24</v>
      </c>
      <c r="D571" s="3"/>
      <c r="E571" s="4" t="s">
        <v>1383</v>
      </c>
      <c r="F571" s="4" t="s">
        <v>52</v>
      </c>
      <c r="G571" s="4" t="s">
        <v>50</v>
      </c>
      <c r="H571" s="4" t="s">
        <v>1408</v>
      </c>
      <c r="I571" s="4">
        <v>9899189430</v>
      </c>
      <c r="J571" s="4" t="s">
        <v>1405</v>
      </c>
      <c r="K571" s="4" t="s">
        <v>140</v>
      </c>
      <c r="L571" s="4" t="s">
        <v>348</v>
      </c>
      <c r="M571" s="4" t="s">
        <v>379</v>
      </c>
      <c r="N571" s="4" t="s">
        <v>349</v>
      </c>
      <c r="O571" s="4" t="s">
        <v>36</v>
      </c>
    </row>
    <row r="572" spans="1:15" x14ac:dyDescent="0.25">
      <c r="A572" s="2">
        <v>45107.906967592593</v>
      </c>
      <c r="B572" s="8">
        <v>45107</v>
      </c>
      <c r="C572" s="3" t="s">
        <v>24</v>
      </c>
      <c r="D572" s="3"/>
      <c r="E572" s="4" t="s">
        <v>111</v>
      </c>
      <c r="F572" s="4" t="s">
        <v>819</v>
      </c>
      <c r="G572" s="4" t="s">
        <v>1846</v>
      </c>
      <c r="H572" s="4" t="s">
        <v>1409</v>
      </c>
      <c r="I572" s="4">
        <v>8689645690</v>
      </c>
      <c r="J572" s="4" t="s">
        <v>126</v>
      </c>
      <c r="K572" s="4" t="s">
        <v>129</v>
      </c>
      <c r="L572" s="4" t="s">
        <v>396</v>
      </c>
      <c r="M572" s="4" t="s">
        <v>168</v>
      </c>
      <c r="N572" s="4" t="s">
        <v>380</v>
      </c>
      <c r="O572" s="4" t="s">
        <v>36</v>
      </c>
    </row>
    <row r="573" spans="1:15" x14ac:dyDescent="0.25">
      <c r="A573" s="2">
        <v>45107.907951388886</v>
      </c>
      <c r="B573" s="8">
        <v>45107</v>
      </c>
      <c r="C573" s="3" t="s">
        <v>24</v>
      </c>
      <c r="D573" s="3"/>
      <c r="E573" s="4" t="s">
        <v>111</v>
      </c>
      <c r="F573" s="4" t="s">
        <v>819</v>
      </c>
      <c r="G573" s="4" t="s">
        <v>1846</v>
      </c>
      <c r="H573" s="4" t="s">
        <v>1179</v>
      </c>
      <c r="I573" s="4">
        <v>9868945709</v>
      </c>
      <c r="J573" s="4" t="s">
        <v>126</v>
      </c>
      <c r="K573" s="4" t="s">
        <v>129</v>
      </c>
      <c r="L573" s="4" t="s">
        <v>396</v>
      </c>
      <c r="M573" s="4" t="s">
        <v>168</v>
      </c>
      <c r="N573" s="4" t="s">
        <v>380</v>
      </c>
      <c r="O573" s="4" t="s">
        <v>36</v>
      </c>
    </row>
    <row r="574" spans="1:15" x14ac:dyDescent="0.25">
      <c r="A574" s="2">
        <v>45107.908518518518</v>
      </c>
      <c r="B574" s="8">
        <v>45107</v>
      </c>
      <c r="C574" s="3" t="s">
        <v>24</v>
      </c>
      <c r="D574" s="3"/>
      <c r="E574" s="4" t="s">
        <v>111</v>
      </c>
      <c r="F574" s="4" t="s">
        <v>819</v>
      </c>
      <c r="G574" s="4" t="s">
        <v>1846</v>
      </c>
      <c r="H574" s="4" t="s">
        <v>1410</v>
      </c>
      <c r="I574" s="4">
        <v>8886856709</v>
      </c>
      <c r="J574" s="4" t="s">
        <v>126</v>
      </c>
      <c r="K574" s="4" t="s">
        <v>129</v>
      </c>
      <c r="L574" s="4" t="s">
        <v>348</v>
      </c>
      <c r="M574" s="4" t="s">
        <v>168</v>
      </c>
      <c r="N574" s="4" t="s">
        <v>380</v>
      </c>
      <c r="O574" s="4" t="s">
        <v>36</v>
      </c>
    </row>
    <row r="575" spans="1:15" x14ac:dyDescent="0.25">
      <c r="A575" s="2">
        <v>45107.909444444442</v>
      </c>
      <c r="B575" s="8">
        <v>45107</v>
      </c>
      <c r="C575" s="3" t="s">
        <v>24</v>
      </c>
      <c r="D575" s="3"/>
      <c r="E575" s="4" t="s">
        <v>111</v>
      </c>
      <c r="F575" s="4" t="s">
        <v>819</v>
      </c>
      <c r="G575" s="4" t="s">
        <v>1846</v>
      </c>
      <c r="H575" s="4" t="s">
        <v>1179</v>
      </c>
      <c r="I575" s="4">
        <v>8498213418</v>
      </c>
      <c r="J575" s="4" t="s">
        <v>126</v>
      </c>
      <c r="K575" s="4" t="s">
        <v>129</v>
      </c>
      <c r="L575" s="4" t="s">
        <v>348</v>
      </c>
      <c r="M575" s="4" t="s">
        <v>384</v>
      </c>
      <c r="N575" s="4" t="s">
        <v>380</v>
      </c>
      <c r="O575" s="4" t="s">
        <v>36</v>
      </c>
    </row>
    <row r="576" spans="1:15" x14ac:dyDescent="0.25">
      <c r="A576" s="2">
        <v>45107.910057870373</v>
      </c>
      <c r="B576" s="8">
        <v>45107</v>
      </c>
      <c r="C576" s="3" t="s">
        <v>24</v>
      </c>
      <c r="D576" s="3"/>
      <c r="E576" s="4" t="s">
        <v>111</v>
      </c>
      <c r="F576" s="4" t="s">
        <v>819</v>
      </c>
      <c r="G576" s="4" t="s">
        <v>1846</v>
      </c>
      <c r="H576" s="4" t="s">
        <v>1411</v>
      </c>
      <c r="I576" s="4">
        <v>8978567809</v>
      </c>
      <c r="J576" s="4" t="s">
        <v>126</v>
      </c>
      <c r="K576" s="4" t="s">
        <v>129</v>
      </c>
      <c r="L576" s="4" t="s">
        <v>348</v>
      </c>
      <c r="M576" s="4" t="s">
        <v>27</v>
      </c>
      <c r="N576" s="4" t="s">
        <v>380</v>
      </c>
      <c r="O576" s="4" t="s">
        <v>36</v>
      </c>
    </row>
    <row r="577" spans="1:15" x14ac:dyDescent="0.25">
      <c r="A577" s="2">
        <v>45107.910520833335</v>
      </c>
      <c r="B577" s="8">
        <v>45107</v>
      </c>
      <c r="C577" s="3" t="s">
        <v>24</v>
      </c>
      <c r="D577" s="3"/>
      <c r="E577" s="4" t="s">
        <v>111</v>
      </c>
      <c r="F577" s="4" t="s">
        <v>819</v>
      </c>
      <c r="G577" s="4" t="s">
        <v>1846</v>
      </c>
      <c r="H577" s="4" t="s">
        <v>1412</v>
      </c>
      <c r="I577" s="4">
        <v>9372912418</v>
      </c>
      <c r="J577" s="4" t="s">
        <v>126</v>
      </c>
      <c r="K577" s="4" t="s">
        <v>129</v>
      </c>
      <c r="L577" s="4" t="s">
        <v>396</v>
      </c>
      <c r="M577" s="4" t="s">
        <v>168</v>
      </c>
      <c r="N577" s="4" t="s">
        <v>380</v>
      </c>
      <c r="O577" s="4" t="s">
        <v>36</v>
      </c>
    </row>
    <row r="578" spans="1:15" x14ac:dyDescent="0.25">
      <c r="A578" s="2">
        <v>45107.911759259259</v>
      </c>
      <c r="B578" s="8">
        <v>45107</v>
      </c>
      <c r="C578" s="3" t="s">
        <v>24</v>
      </c>
      <c r="D578" s="3"/>
      <c r="E578" s="4" t="s">
        <v>111</v>
      </c>
      <c r="F578" s="4" t="s">
        <v>1413</v>
      </c>
      <c r="G578" s="4" t="s">
        <v>1846</v>
      </c>
      <c r="H578" s="4" t="s">
        <v>1414</v>
      </c>
      <c r="I578" s="4">
        <v>9836612377</v>
      </c>
      <c r="J578" s="4" t="s">
        <v>126</v>
      </c>
      <c r="K578" s="4" t="s">
        <v>129</v>
      </c>
      <c r="L578" s="4" t="s">
        <v>396</v>
      </c>
      <c r="M578" s="4" t="s">
        <v>27</v>
      </c>
      <c r="N578" s="4" t="s">
        <v>380</v>
      </c>
      <c r="O578" s="4" t="s">
        <v>36</v>
      </c>
    </row>
    <row r="579" spans="1:15" x14ac:dyDescent="0.25">
      <c r="A579" s="2">
        <v>45107.912245370368</v>
      </c>
      <c r="B579" s="8">
        <v>45107</v>
      </c>
      <c r="C579" s="3" t="s">
        <v>24</v>
      </c>
      <c r="D579" s="3"/>
      <c r="E579" s="4" t="s">
        <v>111</v>
      </c>
      <c r="F579" s="4" t="s">
        <v>819</v>
      </c>
      <c r="G579" s="4" t="s">
        <v>1846</v>
      </c>
      <c r="H579" s="4" t="s">
        <v>1415</v>
      </c>
      <c r="I579" s="4">
        <v>9837123410</v>
      </c>
      <c r="J579" s="4" t="s">
        <v>126</v>
      </c>
      <c r="K579" s="4" t="s">
        <v>129</v>
      </c>
      <c r="L579" s="4" t="s">
        <v>348</v>
      </c>
      <c r="M579" s="4" t="s">
        <v>27</v>
      </c>
      <c r="N579" s="4" t="s">
        <v>380</v>
      </c>
      <c r="O579" s="4" t="s">
        <v>36</v>
      </c>
    </row>
    <row r="580" spans="1:15" x14ac:dyDescent="0.25">
      <c r="A580" s="2">
        <v>45107.912812499999</v>
      </c>
      <c r="B580" s="8">
        <v>45107</v>
      </c>
      <c r="C580" s="3" t="s">
        <v>24</v>
      </c>
      <c r="D580" s="3"/>
      <c r="E580" s="4" t="s">
        <v>111</v>
      </c>
      <c r="F580" s="4" t="s">
        <v>819</v>
      </c>
      <c r="G580" s="4" t="s">
        <v>1846</v>
      </c>
      <c r="H580" s="4" t="s">
        <v>1416</v>
      </c>
      <c r="I580" s="4">
        <v>8794567809</v>
      </c>
      <c r="J580" s="4" t="s">
        <v>126</v>
      </c>
      <c r="K580" s="4" t="s">
        <v>129</v>
      </c>
      <c r="L580" s="4" t="s">
        <v>348</v>
      </c>
      <c r="M580" s="4" t="s">
        <v>27</v>
      </c>
      <c r="N580" s="4" t="s">
        <v>380</v>
      </c>
      <c r="O580" s="4" t="s">
        <v>36</v>
      </c>
    </row>
    <row r="581" spans="1:15" x14ac:dyDescent="0.25">
      <c r="A581" s="2">
        <v>45108.383171296293</v>
      </c>
      <c r="B581" s="8">
        <v>45107</v>
      </c>
      <c r="C581" s="3" t="s">
        <v>24</v>
      </c>
      <c r="D581" s="3"/>
      <c r="E581" s="4" t="s">
        <v>1383</v>
      </c>
      <c r="F581" s="4" t="s">
        <v>52</v>
      </c>
      <c r="G581" s="4" t="s">
        <v>50</v>
      </c>
      <c r="H581" s="4" t="s">
        <v>1417</v>
      </c>
      <c r="I581" s="4">
        <v>7428784555</v>
      </c>
      <c r="J581" s="4" t="s">
        <v>1418</v>
      </c>
      <c r="K581" s="4" t="s">
        <v>231</v>
      </c>
      <c r="L581" s="4" t="s">
        <v>396</v>
      </c>
      <c r="M581" s="4" t="s">
        <v>27</v>
      </c>
      <c r="N581" s="4" t="s">
        <v>349</v>
      </c>
      <c r="O581" s="4" t="s">
        <v>36</v>
      </c>
    </row>
    <row r="582" spans="1:15" x14ac:dyDescent="0.25">
      <c r="A582" s="2">
        <v>45108.385335648149</v>
      </c>
      <c r="B582" s="8">
        <v>45107</v>
      </c>
      <c r="C582" s="3" t="s">
        <v>24</v>
      </c>
      <c r="D582" s="3"/>
      <c r="E582" s="4" t="s">
        <v>1383</v>
      </c>
      <c r="F582" s="4" t="s">
        <v>52</v>
      </c>
      <c r="G582" s="4" t="s">
        <v>50</v>
      </c>
      <c r="H582" s="4" t="s">
        <v>1419</v>
      </c>
      <c r="I582" s="4">
        <v>9639914409</v>
      </c>
      <c r="J582" s="4" t="s">
        <v>632</v>
      </c>
      <c r="K582" s="4" t="s">
        <v>140</v>
      </c>
      <c r="L582" s="4" t="s">
        <v>409</v>
      </c>
      <c r="M582" s="4" t="s">
        <v>379</v>
      </c>
      <c r="N582" s="4" t="s">
        <v>349</v>
      </c>
      <c r="O582" s="4" t="s">
        <v>36</v>
      </c>
    </row>
    <row r="583" spans="1:15" x14ac:dyDescent="0.25">
      <c r="A583" s="2">
        <v>45108.386828703704</v>
      </c>
      <c r="B583" s="8">
        <v>45107</v>
      </c>
      <c r="C583" s="3" t="s">
        <v>24</v>
      </c>
      <c r="D583" s="3"/>
      <c r="E583" s="4" t="s">
        <v>1383</v>
      </c>
      <c r="F583" s="4" t="s">
        <v>52</v>
      </c>
      <c r="G583" s="4" t="s">
        <v>50</v>
      </c>
      <c r="H583" s="4" t="s">
        <v>1420</v>
      </c>
      <c r="I583" s="4">
        <v>8860606337</v>
      </c>
      <c r="J583" s="4" t="s">
        <v>632</v>
      </c>
      <c r="K583" s="4" t="s">
        <v>140</v>
      </c>
      <c r="L583" s="4" t="s">
        <v>409</v>
      </c>
      <c r="M583" s="4" t="s">
        <v>379</v>
      </c>
      <c r="N583" s="4" t="s">
        <v>349</v>
      </c>
      <c r="O583" s="4" t="s">
        <v>36</v>
      </c>
    </row>
    <row r="584" spans="1:15" x14ac:dyDescent="0.25">
      <c r="A584" s="2">
        <v>45108.394884259258</v>
      </c>
      <c r="B584" s="8">
        <v>45107</v>
      </c>
      <c r="C584" s="3" t="s">
        <v>24</v>
      </c>
      <c r="D584" s="3"/>
      <c r="E584" s="4" t="s">
        <v>1383</v>
      </c>
      <c r="F584" s="4" t="s">
        <v>52</v>
      </c>
      <c r="G584" s="4" t="s">
        <v>50</v>
      </c>
      <c r="H584" s="4" t="s">
        <v>1421</v>
      </c>
      <c r="I584" s="4">
        <v>9415948774</v>
      </c>
      <c r="J584" s="4" t="s">
        <v>632</v>
      </c>
      <c r="K584" s="4" t="s">
        <v>140</v>
      </c>
      <c r="L584" s="4" t="s">
        <v>409</v>
      </c>
      <c r="M584" s="4" t="s">
        <v>379</v>
      </c>
      <c r="N584" s="4" t="s">
        <v>349</v>
      </c>
      <c r="O584" s="4" t="s">
        <v>36</v>
      </c>
    </row>
    <row r="585" spans="1:15" x14ac:dyDescent="0.25">
      <c r="A585" s="2">
        <v>45108.383171296293</v>
      </c>
      <c r="B585" s="8">
        <v>45108</v>
      </c>
      <c r="C585" s="8" t="s">
        <v>235</v>
      </c>
      <c r="D585" s="8"/>
      <c r="E585" s="4" t="s">
        <v>1383</v>
      </c>
      <c r="F585" s="4" t="s">
        <v>52</v>
      </c>
      <c r="G585" s="4" t="s">
        <v>50</v>
      </c>
      <c r="H585" s="4" t="s">
        <v>1417</v>
      </c>
      <c r="I585" s="4">
        <v>7428784555</v>
      </c>
      <c r="J585" s="4" t="s">
        <v>1418</v>
      </c>
      <c r="K585" s="4" t="s">
        <v>231</v>
      </c>
      <c r="L585" s="4" t="s">
        <v>396</v>
      </c>
      <c r="M585" s="4" t="s">
        <v>27</v>
      </c>
      <c r="N585" s="4" t="s">
        <v>349</v>
      </c>
      <c r="O585" s="4" t="s">
        <v>36</v>
      </c>
    </row>
    <row r="586" spans="1:15" x14ac:dyDescent="0.25">
      <c r="A586" s="2">
        <v>45108.385335648149</v>
      </c>
      <c r="B586" s="8">
        <v>45108</v>
      </c>
      <c r="C586" s="8" t="s">
        <v>235</v>
      </c>
      <c r="D586" s="8"/>
      <c r="E586" s="4" t="s">
        <v>1383</v>
      </c>
      <c r="F586" s="4" t="s">
        <v>52</v>
      </c>
      <c r="G586" s="4" t="s">
        <v>50</v>
      </c>
      <c r="H586" s="4" t="s">
        <v>1419</v>
      </c>
      <c r="I586" s="4">
        <v>9639914409</v>
      </c>
      <c r="J586" s="4" t="s">
        <v>632</v>
      </c>
      <c r="K586" s="4" t="s">
        <v>140</v>
      </c>
      <c r="L586" s="4" t="s">
        <v>409</v>
      </c>
      <c r="M586" s="4" t="s">
        <v>379</v>
      </c>
      <c r="N586" s="4" t="s">
        <v>349</v>
      </c>
      <c r="O586" s="4" t="s">
        <v>36</v>
      </c>
    </row>
    <row r="587" spans="1:15" x14ac:dyDescent="0.25">
      <c r="A587" s="2">
        <v>45108.386828703704</v>
      </c>
      <c r="B587" s="8">
        <v>45108</v>
      </c>
      <c r="C587" s="8" t="s">
        <v>235</v>
      </c>
      <c r="D587" s="8"/>
      <c r="E587" s="4" t="s">
        <v>1383</v>
      </c>
      <c r="F587" s="4" t="s">
        <v>52</v>
      </c>
      <c r="G587" s="4" t="s">
        <v>50</v>
      </c>
      <c r="H587" s="4" t="s">
        <v>1420</v>
      </c>
      <c r="I587" s="4">
        <v>8860606337</v>
      </c>
      <c r="J587" s="4" t="s">
        <v>632</v>
      </c>
      <c r="K587" s="4" t="s">
        <v>140</v>
      </c>
      <c r="L587" s="4" t="s">
        <v>409</v>
      </c>
      <c r="M587" s="4" t="s">
        <v>379</v>
      </c>
      <c r="N587" s="4" t="s">
        <v>349</v>
      </c>
      <c r="O587" s="4" t="s">
        <v>36</v>
      </c>
    </row>
    <row r="588" spans="1:15" x14ac:dyDescent="0.25">
      <c r="A588" s="2">
        <v>45108.394884259258</v>
      </c>
      <c r="B588" s="8">
        <v>45108</v>
      </c>
      <c r="C588" s="8" t="s">
        <v>235</v>
      </c>
      <c r="D588" s="8"/>
      <c r="E588" s="4" t="s">
        <v>1383</v>
      </c>
      <c r="F588" s="4" t="s">
        <v>52</v>
      </c>
      <c r="G588" s="4" t="s">
        <v>50</v>
      </c>
      <c r="H588" s="4" t="s">
        <v>1421</v>
      </c>
      <c r="I588" s="4">
        <v>9415948774</v>
      </c>
      <c r="J588" s="4" t="s">
        <v>632</v>
      </c>
      <c r="K588" s="4" t="s">
        <v>140</v>
      </c>
      <c r="L588" s="4" t="s">
        <v>409</v>
      </c>
      <c r="M588" s="4" t="s">
        <v>379</v>
      </c>
      <c r="N588" s="4" t="s">
        <v>349</v>
      </c>
      <c r="O588" s="4" t="s">
        <v>36</v>
      </c>
    </row>
    <row r="589" spans="1:15" x14ac:dyDescent="0.25">
      <c r="A589" s="2">
        <v>45112.893831018519</v>
      </c>
      <c r="B589" s="8">
        <v>45112</v>
      </c>
      <c r="C589" s="8" t="s">
        <v>235</v>
      </c>
      <c r="D589" s="8"/>
      <c r="E589" s="4" t="s">
        <v>1383</v>
      </c>
      <c r="F589" s="4" t="s">
        <v>52</v>
      </c>
      <c r="G589" s="4" t="s">
        <v>50</v>
      </c>
      <c r="H589" s="4" t="s">
        <v>1422</v>
      </c>
      <c r="I589" s="4">
        <v>9873607751</v>
      </c>
      <c r="J589" s="4" t="s">
        <v>1423</v>
      </c>
      <c r="K589" s="4" t="s">
        <v>140</v>
      </c>
      <c r="L589" s="4" t="s">
        <v>409</v>
      </c>
      <c r="M589" s="4" t="s">
        <v>379</v>
      </c>
      <c r="N589" s="4" t="s">
        <v>349</v>
      </c>
      <c r="O589" s="4" t="s">
        <v>36</v>
      </c>
    </row>
    <row r="590" spans="1:15" x14ac:dyDescent="0.25">
      <c r="A590" s="2">
        <v>45112.900092592594</v>
      </c>
      <c r="B590" s="8">
        <v>45112</v>
      </c>
      <c r="C590" s="8" t="s">
        <v>235</v>
      </c>
      <c r="D590" s="8"/>
      <c r="E590" s="4" t="s">
        <v>1383</v>
      </c>
      <c r="F590" s="4" t="s">
        <v>52</v>
      </c>
      <c r="G590" s="4" t="s">
        <v>50</v>
      </c>
      <c r="H590" s="4" t="s">
        <v>1424</v>
      </c>
      <c r="I590" s="4">
        <v>9811475554</v>
      </c>
      <c r="J590" s="4" t="s">
        <v>1425</v>
      </c>
      <c r="K590" s="4" t="s">
        <v>140</v>
      </c>
      <c r="L590" s="4" t="s">
        <v>409</v>
      </c>
      <c r="M590" s="4" t="s">
        <v>379</v>
      </c>
      <c r="N590" s="4" t="s">
        <v>349</v>
      </c>
      <c r="O590" s="4" t="s">
        <v>36</v>
      </c>
    </row>
    <row r="591" spans="1:15" x14ac:dyDescent="0.25">
      <c r="A591" s="2">
        <v>45112.900231481479</v>
      </c>
      <c r="B591" s="8">
        <v>45112</v>
      </c>
      <c r="C591" s="8" t="s">
        <v>235</v>
      </c>
      <c r="D591" s="8"/>
      <c r="E591" s="4" t="s">
        <v>68</v>
      </c>
      <c r="F591" s="4" t="s">
        <v>423</v>
      </c>
      <c r="G591" s="4" t="s">
        <v>196</v>
      </c>
      <c r="H591" s="4" t="s">
        <v>265</v>
      </c>
      <c r="I591" s="4">
        <v>8527928175</v>
      </c>
      <c r="J591" s="4" t="s">
        <v>1426</v>
      </c>
      <c r="K591" s="4" t="s">
        <v>231</v>
      </c>
      <c r="L591" s="4" t="s">
        <v>348</v>
      </c>
      <c r="M591" s="4" t="s">
        <v>591</v>
      </c>
      <c r="N591" s="4" t="s">
        <v>349</v>
      </c>
      <c r="O591" s="4" t="s">
        <v>36</v>
      </c>
    </row>
    <row r="592" spans="1:15" x14ac:dyDescent="0.25">
      <c r="A592" s="2">
        <v>45112.907210648147</v>
      </c>
      <c r="B592" s="8">
        <v>45112</v>
      </c>
      <c r="C592" s="8" t="s">
        <v>235</v>
      </c>
      <c r="D592" s="8"/>
      <c r="E592" s="4" t="s">
        <v>1383</v>
      </c>
      <c r="F592" s="4" t="s">
        <v>52</v>
      </c>
      <c r="G592" s="4" t="s">
        <v>50</v>
      </c>
      <c r="H592" s="4" t="s">
        <v>1427</v>
      </c>
      <c r="I592" s="4">
        <v>9811475554</v>
      </c>
      <c r="J592" s="4" t="s">
        <v>319</v>
      </c>
      <c r="K592" s="4" t="s">
        <v>140</v>
      </c>
      <c r="L592" s="4" t="s">
        <v>409</v>
      </c>
      <c r="M592" s="4" t="s">
        <v>379</v>
      </c>
      <c r="N592" s="4" t="s">
        <v>349</v>
      </c>
      <c r="O592" s="4" t="s">
        <v>36</v>
      </c>
    </row>
    <row r="593" spans="1:15" x14ac:dyDescent="0.25">
      <c r="A593" s="2">
        <v>45112.911932870367</v>
      </c>
      <c r="B593" s="8">
        <v>45112</v>
      </c>
      <c r="C593" s="8" t="s">
        <v>235</v>
      </c>
      <c r="D593" s="8"/>
      <c r="E593" s="4" t="s">
        <v>1383</v>
      </c>
      <c r="F593" s="4" t="s">
        <v>52</v>
      </c>
      <c r="G593" s="4" t="s">
        <v>50</v>
      </c>
      <c r="H593" s="4" t="s">
        <v>1428</v>
      </c>
      <c r="I593" s="4">
        <v>9990788859</v>
      </c>
      <c r="J593" s="4" t="s">
        <v>1429</v>
      </c>
      <c r="K593" s="4" t="s">
        <v>140</v>
      </c>
      <c r="L593" s="4" t="s">
        <v>409</v>
      </c>
      <c r="M593" s="4" t="s">
        <v>379</v>
      </c>
      <c r="N593" s="4" t="s">
        <v>349</v>
      </c>
      <c r="O593" s="4" t="s">
        <v>36</v>
      </c>
    </row>
    <row r="594" spans="1:15" x14ac:dyDescent="0.25">
      <c r="A594" s="2">
        <v>45112.915925925925</v>
      </c>
      <c r="B594" s="8">
        <v>45112</v>
      </c>
      <c r="C594" s="8" t="s">
        <v>235</v>
      </c>
      <c r="D594" s="8"/>
      <c r="E594" s="4" t="s">
        <v>1383</v>
      </c>
      <c r="F594" s="4" t="s">
        <v>52</v>
      </c>
      <c r="G594" s="4" t="s">
        <v>50</v>
      </c>
      <c r="H594" s="4" t="s">
        <v>1428</v>
      </c>
      <c r="I594" s="4">
        <v>9990788859</v>
      </c>
      <c r="J594" s="4" t="s">
        <v>1430</v>
      </c>
      <c r="K594" s="4" t="s">
        <v>140</v>
      </c>
      <c r="L594" s="4" t="s">
        <v>409</v>
      </c>
      <c r="M594" s="4" t="s">
        <v>379</v>
      </c>
      <c r="N594" s="4" t="s">
        <v>349</v>
      </c>
      <c r="O594" s="4" t="s">
        <v>36</v>
      </c>
    </row>
    <row r="595" spans="1:15" x14ac:dyDescent="0.25">
      <c r="A595" s="2">
        <v>45114.031331018516</v>
      </c>
      <c r="B595" s="8">
        <v>45113</v>
      </c>
      <c r="C595" s="8" t="s">
        <v>235</v>
      </c>
      <c r="D595" s="8"/>
      <c r="E595" s="4" t="s">
        <v>111</v>
      </c>
      <c r="F595" s="4" t="s">
        <v>819</v>
      </c>
      <c r="G595" s="4" t="s">
        <v>1846</v>
      </c>
      <c r="H595" s="4" t="s">
        <v>1431</v>
      </c>
      <c r="I595" s="4">
        <v>9583946371</v>
      </c>
      <c r="J595" s="4" t="s">
        <v>1432</v>
      </c>
      <c r="K595" s="4" t="s">
        <v>129</v>
      </c>
      <c r="L595" s="4" t="s">
        <v>348</v>
      </c>
      <c r="M595" s="4" t="s">
        <v>27</v>
      </c>
      <c r="N595" s="4" t="s">
        <v>380</v>
      </c>
      <c r="O595" s="4" t="s">
        <v>36</v>
      </c>
    </row>
    <row r="596" spans="1:15" x14ac:dyDescent="0.25">
      <c r="A596" s="2">
        <v>45114.033807870372</v>
      </c>
      <c r="B596" s="8">
        <v>45113</v>
      </c>
      <c r="C596" s="8" t="s">
        <v>235</v>
      </c>
      <c r="D596" s="8"/>
      <c r="E596" s="4" t="s">
        <v>111</v>
      </c>
      <c r="F596" s="4" t="s">
        <v>819</v>
      </c>
      <c r="G596" s="4" t="s">
        <v>1846</v>
      </c>
      <c r="H596" s="4" t="s">
        <v>1433</v>
      </c>
      <c r="I596" s="4">
        <v>8850347362</v>
      </c>
      <c r="J596" s="4" t="s">
        <v>1434</v>
      </c>
      <c r="K596" s="4" t="s">
        <v>129</v>
      </c>
      <c r="L596" s="4" t="s">
        <v>348</v>
      </c>
      <c r="M596" s="4" t="s">
        <v>27</v>
      </c>
      <c r="N596" s="4" t="s">
        <v>349</v>
      </c>
      <c r="O596" s="4" t="s">
        <v>36</v>
      </c>
    </row>
    <row r="597" spans="1:15" x14ac:dyDescent="0.25">
      <c r="A597" s="2">
        <v>45114.036180555559</v>
      </c>
      <c r="B597" s="8">
        <v>45113</v>
      </c>
      <c r="C597" s="8" t="s">
        <v>235</v>
      </c>
      <c r="D597" s="8"/>
      <c r="E597" s="4" t="s">
        <v>111</v>
      </c>
      <c r="F597" s="4" t="s">
        <v>819</v>
      </c>
      <c r="G597" s="4" t="s">
        <v>1846</v>
      </c>
      <c r="H597" s="4" t="s">
        <v>1435</v>
      </c>
      <c r="I597" s="4">
        <v>7798413828</v>
      </c>
      <c r="J597" s="4" t="s">
        <v>1436</v>
      </c>
      <c r="K597" s="4" t="s">
        <v>129</v>
      </c>
      <c r="L597" s="4" t="s">
        <v>348</v>
      </c>
      <c r="M597" s="4" t="s">
        <v>27</v>
      </c>
      <c r="N597" s="4" t="s">
        <v>349</v>
      </c>
      <c r="O597" s="4" t="s">
        <v>36</v>
      </c>
    </row>
    <row r="598" spans="1:15" x14ac:dyDescent="0.25">
      <c r="A598" s="2">
        <v>45114.041562500002</v>
      </c>
      <c r="B598" s="8">
        <v>45113</v>
      </c>
      <c r="C598" s="8" t="s">
        <v>235</v>
      </c>
      <c r="D598" s="8"/>
      <c r="E598" s="4" t="s">
        <v>111</v>
      </c>
      <c r="F598" s="4" t="s">
        <v>819</v>
      </c>
      <c r="G598" s="4" t="s">
        <v>1846</v>
      </c>
      <c r="H598" s="4" t="s">
        <v>1437</v>
      </c>
      <c r="I598" s="4">
        <v>9572455573</v>
      </c>
      <c r="J598" s="4" t="s">
        <v>1438</v>
      </c>
      <c r="K598" s="4" t="s">
        <v>129</v>
      </c>
      <c r="L598" s="4" t="s">
        <v>348</v>
      </c>
      <c r="M598" s="4" t="s">
        <v>27</v>
      </c>
      <c r="N598" s="4" t="s">
        <v>380</v>
      </c>
      <c r="O598" s="4" t="s">
        <v>36</v>
      </c>
    </row>
    <row r="599" spans="1:15" x14ac:dyDescent="0.25">
      <c r="A599" s="2">
        <v>45114.043900462966</v>
      </c>
      <c r="B599" s="8">
        <v>45113</v>
      </c>
      <c r="C599" s="8" t="s">
        <v>235</v>
      </c>
      <c r="D599" s="8"/>
      <c r="E599" s="4" t="s">
        <v>111</v>
      </c>
      <c r="F599" s="4" t="s">
        <v>819</v>
      </c>
      <c r="G599" s="4" t="s">
        <v>1846</v>
      </c>
      <c r="H599" s="4" t="s">
        <v>1439</v>
      </c>
      <c r="I599" s="4">
        <v>8890312310</v>
      </c>
      <c r="J599" s="4" t="s">
        <v>1440</v>
      </c>
      <c r="K599" s="4" t="s">
        <v>129</v>
      </c>
      <c r="L599" s="4" t="s">
        <v>348</v>
      </c>
      <c r="M599" s="4" t="s">
        <v>27</v>
      </c>
      <c r="N599" s="4" t="s">
        <v>349</v>
      </c>
      <c r="O599" s="4" t="s">
        <v>36</v>
      </c>
    </row>
    <row r="600" spans="1:15" ht="15.75" thickBot="1" x14ac:dyDescent="0.3">
      <c r="A600" s="2">
        <v>45114.046249999999</v>
      </c>
      <c r="B600" s="8">
        <v>45113</v>
      </c>
      <c r="C600" s="8" t="s">
        <v>235</v>
      </c>
      <c r="D600" s="8"/>
      <c r="E600" s="4" t="s">
        <v>111</v>
      </c>
      <c r="F600" s="4" t="s">
        <v>819</v>
      </c>
      <c r="G600" s="4" t="s">
        <v>1846</v>
      </c>
      <c r="H600" s="4" t="s">
        <v>1441</v>
      </c>
      <c r="I600" s="4">
        <v>9859123410</v>
      </c>
      <c r="J600" s="4" t="s">
        <v>1442</v>
      </c>
      <c r="K600" s="4" t="s">
        <v>129</v>
      </c>
      <c r="L600" s="4" t="s">
        <v>396</v>
      </c>
      <c r="M600" s="4" t="s">
        <v>27</v>
      </c>
      <c r="N600" s="4" t="s">
        <v>349</v>
      </c>
      <c r="O600" s="4" t="s">
        <v>29</v>
      </c>
    </row>
    <row r="601" spans="1:15" ht="15.75" thickBot="1" x14ac:dyDescent="0.3">
      <c r="A601" s="33">
        <v>45120.967870370368</v>
      </c>
      <c r="B601" s="34">
        <v>45120</v>
      </c>
      <c r="C601" s="8" t="s">
        <v>235</v>
      </c>
      <c r="D601" s="226"/>
      <c r="E601" s="35" t="s">
        <v>111</v>
      </c>
      <c r="F601" s="35" t="s">
        <v>819</v>
      </c>
      <c r="G601" s="4" t="s">
        <v>1846</v>
      </c>
      <c r="H601" s="35" t="s">
        <v>1443</v>
      </c>
      <c r="I601" s="36">
        <v>9684912344</v>
      </c>
      <c r="J601" s="35" t="s">
        <v>1444</v>
      </c>
      <c r="K601" s="35" t="s">
        <v>129</v>
      </c>
      <c r="L601" s="35" t="s">
        <v>348</v>
      </c>
      <c r="M601" s="35" t="s">
        <v>27</v>
      </c>
      <c r="N601" s="35" t="s">
        <v>349</v>
      </c>
      <c r="O601" s="35" t="s">
        <v>36</v>
      </c>
    </row>
    <row r="602" spans="1:15" ht="15.75" thickBot="1" x14ac:dyDescent="0.3">
      <c r="A602" s="33">
        <v>45120.972129629627</v>
      </c>
      <c r="B602" s="34">
        <v>45120</v>
      </c>
      <c r="C602" s="8" t="s">
        <v>235</v>
      </c>
      <c r="D602" s="226"/>
      <c r="E602" s="35" t="s">
        <v>111</v>
      </c>
      <c r="F602" s="35" t="s">
        <v>819</v>
      </c>
      <c r="G602" s="4" t="s">
        <v>1846</v>
      </c>
      <c r="H602" s="35" t="s">
        <v>1057</v>
      </c>
      <c r="I602" s="36">
        <v>9584245373</v>
      </c>
      <c r="J602" s="35" t="s">
        <v>1445</v>
      </c>
      <c r="K602" s="35" t="s">
        <v>1446</v>
      </c>
      <c r="L602" s="35" t="s">
        <v>348</v>
      </c>
      <c r="M602" s="35" t="s">
        <v>168</v>
      </c>
      <c r="N602" s="35" t="s">
        <v>349</v>
      </c>
      <c r="O602" s="35" t="s">
        <v>36</v>
      </c>
    </row>
    <row r="603" spans="1:15" ht="15.75" thickBot="1" x14ac:dyDescent="0.3">
      <c r="A603" s="33">
        <v>45126.805069444446</v>
      </c>
      <c r="B603" s="34">
        <v>45126</v>
      </c>
      <c r="C603" s="98" t="s">
        <v>235</v>
      </c>
      <c r="D603" s="227"/>
      <c r="E603" s="35" t="s">
        <v>32</v>
      </c>
      <c r="F603" s="35" t="s">
        <v>2019</v>
      </c>
      <c r="G603" s="35" t="s">
        <v>1989</v>
      </c>
      <c r="H603" s="35" t="s">
        <v>376</v>
      </c>
      <c r="I603" s="35">
        <v>918287531617</v>
      </c>
      <c r="J603" s="35" t="s">
        <v>245</v>
      </c>
      <c r="K603" s="35" t="s">
        <v>129</v>
      </c>
      <c r="L603" s="35" t="s">
        <v>348</v>
      </c>
      <c r="M603" s="35" t="s">
        <v>384</v>
      </c>
      <c r="N603" s="35" t="s">
        <v>475</v>
      </c>
      <c r="O603" s="35" t="s">
        <v>36</v>
      </c>
    </row>
    <row r="604" spans="1:15" ht="15.75" thickBot="1" x14ac:dyDescent="0.3">
      <c r="A604" s="33">
        <v>45155.77071759259</v>
      </c>
      <c r="B604" s="34">
        <v>45155</v>
      </c>
      <c r="C604" s="98" t="s">
        <v>2323</v>
      </c>
      <c r="D604" s="227" t="s">
        <v>3010</v>
      </c>
      <c r="E604" s="35" t="s">
        <v>3274</v>
      </c>
      <c r="F604" s="35" t="s">
        <v>3275</v>
      </c>
      <c r="G604" s="35" t="s">
        <v>3256</v>
      </c>
      <c r="H604" s="35" t="s">
        <v>3276</v>
      </c>
      <c r="I604" s="36">
        <v>9311343987</v>
      </c>
      <c r="J604" s="35" t="s">
        <v>122</v>
      </c>
      <c r="K604" s="35" t="s">
        <v>122</v>
      </c>
      <c r="L604" s="35" t="s">
        <v>3277</v>
      </c>
      <c r="M604" s="35" t="s">
        <v>3278</v>
      </c>
      <c r="N604" s="35" t="s">
        <v>380</v>
      </c>
      <c r="O604" s="35" t="s">
        <v>36</v>
      </c>
    </row>
    <row r="605" spans="1:15" ht="15.75" thickBot="1" x14ac:dyDescent="0.3">
      <c r="A605" s="33">
        <v>45155.773240740738</v>
      </c>
      <c r="B605" s="34">
        <v>45155</v>
      </c>
      <c r="C605" s="98" t="s">
        <v>2323</v>
      </c>
      <c r="D605" s="227" t="s">
        <v>3010</v>
      </c>
      <c r="E605" s="35" t="s">
        <v>3274</v>
      </c>
      <c r="F605" s="35" t="s">
        <v>3275</v>
      </c>
      <c r="G605" s="35" t="s">
        <v>3256</v>
      </c>
      <c r="H605" s="35" t="s">
        <v>3279</v>
      </c>
      <c r="I605" s="36">
        <v>98189259573</v>
      </c>
      <c r="J605" s="35" t="s">
        <v>3280</v>
      </c>
      <c r="K605" s="35" t="s">
        <v>231</v>
      </c>
      <c r="L605" s="35" t="s">
        <v>3277</v>
      </c>
      <c r="M605" s="35" t="s">
        <v>3277</v>
      </c>
      <c r="N605" s="35" t="s">
        <v>380</v>
      </c>
      <c r="O605" s="35" t="s">
        <v>36</v>
      </c>
    </row>
    <row r="606" spans="1:15" ht="15.75" thickBot="1" x14ac:dyDescent="0.3">
      <c r="A606" s="33">
        <v>45155.781921296293</v>
      </c>
      <c r="B606" s="34">
        <v>45155</v>
      </c>
      <c r="C606" s="98" t="s">
        <v>2323</v>
      </c>
      <c r="D606" s="227" t="s">
        <v>3010</v>
      </c>
      <c r="E606" s="35" t="s">
        <v>3281</v>
      </c>
      <c r="F606" s="35" t="s">
        <v>3282</v>
      </c>
      <c r="G606" s="35" t="s">
        <v>3283</v>
      </c>
      <c r="H606" s="35" t="s">
        <v>3284</v>
      </c>
      <c r="I606" s="36">
        <v>7827093521</v>
      </c>
      <c r="J606" s="35" t="s">
        <v>122</v>
      </c>
      <c r="K606" s="35" t="s">
        <v>122</v>
      </c>
      <c r="L606" s="35" t="s">
        <v>355</v>
      </c>
      <c r="M606" s="35" t="s">
        <v>27</v>
      </c>
      <c r="N606" s="35" t="s">
        <v>380</v>
      </c>
      <c r="O606" s="35" t="s">
        <v>36</v>
      </c>
    </row>
    <row r="607" spans="1:15" ht="15.75" thickBot="1" x14ac:dyDescent="0.3">
      <c r="A607" s="33">
        <v>45155.785370370373</v>
      </c>
      <c r="B607" s="34">
        <v>45155</v>
      </c>
      <c r="C607" s="98" t="s">
        <v>2323</v>
      </c>
      <c r="D607" s="227" t="s">
        <v>3010</v>
      </c>
      <c r="E607" s="35" t="s">
        <v>3274</v>
      </c>
      <c r="F607" s="35" t="s">
        <v>3285</v>
      </c>
      <c r="G607" s="35" t="s">
        <v>3256</v>
      </c>
      <c r="H607" s="35" t="s">
        <v>3276</v>
      </c>
      <c r="I607" s="36">
        <v>8130189903</v>
      </c>
      <c r="J607" s="35" t="s">
        <v>122</v>
      </c>
      <c r="K607" s="35" t="s">
        <v>122</v>
      </c>
      <c r="L607" s="35" t="s">
        <v>3277</v>
      </c>
      <c r="M607" s="35" t="s">
        <v>3286</v>
      </c>
      <c r="N607" s="35" t="s">
        <v>380</v>
      </c>
      <c r="O607" s="35" t="s">
        <v>36</v>
      </c>
    </row>
    <row r="608" spans="1:15" ht="15.75" thickBot="1" x14ac:dyDescent="0.3">
      <c r="A608" s="33">
        <v>45160.567800925928</v>
      </c>
      <c r="B608" s="34">
        <v>45160</v>
      </c>
      <c r="C608" s="98" t="s">
        <v>2323</v>
      </c>
      <c r="D608" s="227" t="s">
        <v>3010</v>
      </c>
      <c r="E608" s="35" t="s">
        <v>3274</v>
      </c>
      <c r="F608" s="35" t="s">
        <v>3275</v>
      </c>
      <c r="G608" s="35" t="s">
        <v>3256</v>
      </c>
      <c r="H608" s="35" t="s">
        <v>4210</v>
      </c>
      <c r="I608" s="36">
        <v>9315170516</v>
      </c>
      <c r="J608" s="35" t="s">
        <v>4211</v>
      </c>
      <c r="K608" s="35" t="s">
        <v>231</v>
      </c>
      <c r="L608" s="35" t="s">
        <v>4212</v>
      </c>
      <c r="M608" s="35" t="s">
        <v>3277</v>
      </c>
      <c r="N608" s="35" t="s">
        <v>380</v>
      </c>
      <c r="O608" s="35" t="s">
        <v>36</v>
      </c>
    </row>
    <row r="609" spans="1:18" ht="15.75" thickBot="1" x14ac:dyDescent="0.3">
      <c r="A609" s="33">
        <v>45161.607233796298</v>
      </c>
      <c r="B609" s="34">
        <v>45161</v>
      </c>
      <c r="C609" s="98" t="s">
        <v>2323</v>
      </c>
      <c r="D609" s="97" t="s">
        <v>4171</v>
      </c>
      <c r="E609" s="35" t="s">
        <v>4213</v>
      </c>
      <c r="F609" s="35" t="s">
        <v>4214</v>
      </c>
      <c r="G609" s="35" t="s">
        <v>3992</v>
      </c>
      <c r="H609" s="35" t="s">
        <v>479</v>
      </c>
      <c r="I609" s="36">
        <v>9886307616</v>
      </c>
      <c r="J609" s="35" t="s">
        <v>4215</v>
      </c>
      <c r="K609" s="35" t="s">
        <v>1296</v>
      </c>
      <c r="L609" s="35" t="s">
        <v>409</v>
      </c>
      <c r="M609" s="35" t="s">
        <v>388</v>
      </c>
      <c r="N609" s="35" t="s">
        <v>475</v>
      </c>
      <c r="O609" s="35" t="s">
        <v>36</v>
      </c>
    </row>
    <row r="610" spans="1:18" ht="15.75" thickBot="1" x14ac:dyDescent="0.3">
      <c r="A610" s="33">
        <v>45162.451365740744</v>
      </c>
      <c r="B610" s="34">
        <v>45162</v>
      </c>
      <c r="C610" s="98" t="s">
        <v>2323</v>
      </c>
      <c r="D610" s="97" t="s">
        <v>4171</v>
      </c>
      <c r="E610" s="35" t="s">
        <v>4213</v>
      </c>
      <c r="F610" s="35" t="s">
        <v>4214</v>
      </c>
      <c r="G610" s="35" t="s">
        <v>3992</v>
      </c>
      <c r="H610" s="35" t="s">
        <v>4296</v>
      </c>
      <c r="I610" s="36">
        <v>9342136655</v>
      </c>
      <c r="J610" s="35" t="s">
        <v>4297</v>
      </c>
      <c r="K610" s="35" t="s">
        <v>1296</v>
      </c>
      <c r="L610" s="35" t="s">
        <v>409</v>
      </c>
      <c r="M610" s="35" t="s">
        <v>388</v>
      </c>
      <c r="N610" s="35" t="s">
        <v>422</v>
      </c>
      <c r="O610" s="35" t="s">
        <v>358</v>
      </c>
      <c r="P610" s="35"/>
      <c r="Q610" s="35"/>
      <c r="R610" s="35"/>
    </row>
    <row r="611" spans="1:18" ht="15.75" thickBot="1" x14ac:dyDescent="0.3">
      <c r="A611" s="33">
        <v>45162.46471064815</v>
      </c>
      <c r="B611" s="34">
        <v>45162</v>
      </c>
      <c r="C611" s="98" t="s">
        <v>2323</v>
      </c>
      <c r="D611" s="97" t="s">
        <v>4171</v>
      </c>
      <c r="E611" s="35" t="s">
        <v>4213</v>
      </c>
      <c r="F611" s="35" t="s">
        <v>4214</v>
      </c>
      <c r="G611" s="35" t="s">
        <v>4298</v>
      </c>
      <c r="H611" s="35" t="s">
        <v>4296</v>
      </c>
      <c r="I611" s="36">
        <v>9740101763</v>
      </c>
      <c r="J611" s="35" t="s">
        <v>4299</v>
      </c>
      <c r="K611" s="35" t="s">
        <v>1296</v>
      </c>
      <c r="L611" s="35" t="s">
        <v>409</v>
      </c>
      <c r="M611" s="35" t="s">
        <v>4300</v>
      </c>
      <c r="N611" s="35" t="s">
        <v>422</v>
      </c>
      <c r="O611" s="35" t="s">
        <v>36</v>
      </c>
      <c r="P611" s="35"/>
      <c r="Q611" s="35"/>
      <c r="R611" s="35"/>
    </row>
    <row r="612" spans="1:18" ht="15.75" thickBot="1" x14ac:dyDescent="0.3">
      <c r="A612" s="33">
        <v>45162.470266203702</v>
      </c>
      <c r="B612" s="34">
        <v>45162</v>
      </c>
      <c r="C612" s="98" t="s">
        <v>2323</v>
      </c>
      <c r="D612" s="97" t="s">
        <v>4171</v>
      </c>
      <c r="E612" s="35" t="s">
        <v>4213</v>
      </c>
      <c r="F612" s="35" t="s">
        <v>4214</v>
      </c>
      <c r="G612" s="35" t="s">
        <v>3992</v>
      </c>
      <c r="H612" s="35" t="s">
        <v>4296</v>
      </c>
      <c r="I612" s="36">
        <v>7259255555</v>
      </c>
      <c r="J612" s="35" t="s">
        <v>4301</v>
      </c>
      <c r="K612" s="35" t="s">
        <v>1296</v>
      </c>
      <c r="L612" s="35" t="s">
        <v>409</v>
      </c>
      <c r="M612" s="35" t="s">
        <v>388</v>
      </c>
      <c r="N612" s="35" t="s">
        <v>422</v>
      </c>
      <c r="O612" s="35" t="s">
        <v>36</v>
      </c>
      <c r="P612" s="35"/>
      <c r="Q612" s="35"/>
      <c r="R612" s="35"/>
    </row>
    <row r="613" spans="1:18" ht="15.75" thickBot="1" x14ac:dyDescent="0.3">
      <c r="A613" s="33">
        <v>45162.476620370369</v>
      </c>
      <c r="B613" s="34">
        <v>45162</v>
      </c>
      <c r="C613" s="98" t="s">
        <v>2323</v>
      </c>
      <c r="D613" s="97" t="s">
        <v>4171</v>
      </c>
      <c r="E613" s="35" t="s">
        <v>4213</v>
      </c>
      <c r="F613" s="35" t="s">
        <v>4214</v>
      </c>
      <c r="G613" s="35" t="s">
        <v>3992</v>
      </c>
      <c r="H613" s="35" t="s">
        <v>4296</v>
      </c>
      <c r="I613" s="35">
        <v>8048146114</v>
      </c>
      <c r="J613" s="35" t="s">
        <v>4302</v>
      </c>
      <c r="K613" s="35" t="s">
        <v>1296</v>
      </c>
      <c r="L613" s="35" t="s">
        <v>409</v>
      </c>
      <c r="M613" s="35" t="s">
        <v>388</v>
      </c>
      <c r="N613" s="35" t="s">
        <v>422</v>
      </c>
      <c r="O613" s="35" t="s">
        <v>36</v>
      </c>
      <c r="P613" s="35"/>
      <c r="Q613" s="35"/>
      <c r="R613" s="35"/>
    </row>
    <row r="614" spans="1:18" ht="15.75" thickBot="1" x14ac:dyDescent="0.3">
      <c r="A614" s="33">
        <v>45162.485243055555</v>
      </c>
      <c r="B614" s="34">
        <v>45162</v>
      </c>
      <c r="C614" s="98" t="s">
        <v>2323</v>
      </c>
      <c r="D614" s="97" t="s">
        <v>4171</v>
      </c>
      <c r="E614" s="35" t="s">
        <v>4213</v>
      </c>
      <c r="F614" s="35" t="s">
        <v>4214</v>
      </c>
      <c r="G614" s="35" t="s">
        <v>3992</v>
      </c>
      <c r="H614" s="35" t="s">
        <v>4296</v>
      </c>
      <c r="I614" s="36">
        <v>9844067501</v>
      </c>
      <c r="J614" s="35" t="s">
        <v>4303</v>
      </c>
      <c r="K614" s="35" t="s">
        <v>1296</v>
      </c>
      <c r="L614" s="35" t="s">
        <v>409</v>
      </c>
      <c r="M614" s="35" t="s">
        <v>388</v>
      </c>
      <c r="N614" s="35" t="s">
        <v>422</v>
      </c>
      <c r="O614" s="35" t="s">
        <v>358</v>
      </c>
      <c r="P614" s="35"/>
      <c r="Q614" s="35"/>
      <c r="R614" s="35"/>
    </row>
    <row r="615" spans="1:18" ht="15.75" thickBot="1" x14ac:dyDescent="0.3">
      <c r="A615" s="33">
        <v>45162.494050925925</v>
      </c>
      <c r="B615" s="34">
        <v>45162</v>
      </c>
      <c r="C615" s="98" t="s">
        <v>2323</v>
      </c>
      <c r="D615" s="97" t="s">
        <v>4171</v>
      </c>
      <c r="E615" s="35" t="s">
        <v>4213</v>
      </c>
      <c r="F615" s="35" t="s">
        <v>4214</v>
      </c>
      <c r="G615" s="35" t="s">
        <v>3992</v>
      </c>
      <c r="H615" s="35" t="s">
        <v>4296</v>
      </c>
      <c r="I615" s="36">
        <v>8762557700</v>
      </c>
      <c r="J615" s="35" t="s">
        <v>4304</v>
      </c>
      <c r="K615" s="35" t="s">
        <v>1296</v>
      </c>
      <c r="L615" s="35" t="s">
        <v>409</v>
      </c>
      <c r="M615" s="35" t="s">
        <v>388</v>
      </c>
      <c r="N615" s="35" t="s">
        <v>422</v>
      </c>
      <c r="O615" s="35" t="s">
        <v>36</v>
      </c>
      <c r="P615" s="35"/>
      <c r="Q615" s="35"/>
      <c r="R615" s="35"/>
    </row>
    <row r="616" spans="1:18" ht="15.75" thickBot="1" x14ac:dyDescent="0.3">
      <c r="A616" s="33">
        <v>45163.48642361111</v>
      </c>
      <c r="B616" s="34">
        <v>45163</v>
      </c>
      <c r="C616" s="98" t="s">
        <v>2323</v>
      </c>
      <c r="D616" s="97" t="s">
        <v>4171</v>
      </c>
      <c r="E616" s="35" t="s">
        <v>4213</v>
      </c>
      <c r="F616" s="35" t="s">
        <v>4214</v>
      </c>
      <c r="G616" s="35" t="s">
        <v>3992</v>
      </c>
      <c r="H616" s="35" t="s">
        <v>4296</v>
      </c>
      <c r="I616" s="36">
        <v>9886728842</v>
      </c>
      <c r="J616" s="35" t="s">
        <v>4469</v>
      </c>
      <c r="K616" s="35" t="s">
        <v>1296</v>
      </c>
      <c r="L616" s="35" t="s">
        <v>409</v>
      </c>
      <c r="M616" s="35" t="s">
        <v>84</v>
      </c>
      <c r="N616" s="35" t="s">
        <v>422</v>
      </c>
      <c r="O616" s="35" t="s">
        <v>36</v>
      </c>
      <c r="P616" s="35"/>
      <c r="Q616" s="35"/>
      <c r="R616" s="35"/>
    </row>
  </sheetData>
  <autoFilter ref="A1:O60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16"/>
  <sheetViews>
    <sheetView workbookViewId="0">
      <selection activeCell="C13" sqref="C13"/>
    </sheetView>
  </sheetViews>
  <sheetFormatPr defaultRowHeight="15" x14ac:dyDescent="0.25"/>
  <cols>
    <col min="1" max="1" width="13.140625" customWidth="1"/>
    <col min="2" max="2" width="21.7109375" customWidth="1"/>
    <col min="4" max="4" width="16.42578125" bestFit="1" customWidth="1"/>
    <col min="14" max="14" width="13.140625" customWidth="1"/>
    <col min="15" max="15" width="21.7109375" customWidth="1"/>
  </cols>
  <sheetData>
    <row r="3" spans="1:15" x14ac:dyDescent="0.25">
      <c r="A3" s="371" t="s">
        <v>1898</v>
      </c>
      <c r="B3" s="371"/>
      <c r="N3" s="371" t="s">
        <v>1899</v>
      </c>
      <c r="O3" s="371"/>
    </row>
    <row r="4" spans="1:15" x14ac:dyDescent="0.25">
      <c r="A4" s="305" t="s">
        <v>1</v>
      </c>
      <c r="B4" s="307" t="s">
        <v>194</v>
      </c>
      <c r="N4" s="305" t="s">
        <v>1</v>
      </c>
      <c r="O4" s="307" t="s">
        <v>2389</v>
      </c>
    </row>
    <row r="5" spans="1:15" x14ac:dyDescent="0.25">
      <c r="A5" s="305" t="s">
        <v>2</v>
      </c>
      <c r="B5" s="307" t="s">
        <v>2323</v>
      </c>
      <c r="N5" s="305" t="s">
        <v>2</v>
      </c>
      <c r="O5" s="307" t="s">
        <v>2323</v>
      </c>
    </row>
    <row r="7" spans="1:15" x14ac:dyDescent="0.25">
      <c r="A7" s="305" t="s">
        <v>195</v>
      </c>
      <c r="B7" t="s">
        <v>199</v>
      </c>
      <c r="N7" s="305" t="s">
        <v>195</v>
      </c>
      <c r="O7" t="s">
        <v>199</v>
      </c>
    </row>
    <row r="8" spans="1:15" x14ac:dyDescent="0.25">
      <c r="A8" s="9" t="s">
        <v>1846</v>
      </c>
      <c r="B8" s="10">
        <v>2</v>
      </c>
      <c r="D8" s="9"/>
      <c r="E8" s="10"/>
      <c r="N8" s="9" t="s">
        <v>253</v>
      </c>
      <c r="O8" s="10">
        <v>1</v>
      </c>
    </row>
    <row r="9" spans="1:15" x14ac:dyDescent="0.25">
      <c r="A9" s="9" t="s">
        <v>253</v>
      </c>
      <c r="B9" s="10">
        <v>3</v>
      </c>
      <c r="D9" s="9"/>
      <c r="E9" s="10"/>
      <c r="N9" s="9" t="s">
        <v>1755</v>
      </c>
      <c r="O9" s="10">
        <v>3</v>
      </c>
    </row>
    <row r="10" spans="1:15" x14ac:dyDescent="0.25">
      <c r="A10" s="9" t="s">
        <v>1755</v>
      </c>
      <c r="B10" s="10">
        <v>3</v>
      </c>
      <c r="D10" s="9"/>
      <c r="E10" s="10"/>
      <c r="N10" s="9" t="s">
        <v>198</v>
      </c>
      <c r="O10" s="10">
        <v>4</v>
      </c>
    </row>
    <row r="11" spans="1:15" x14ac:dyDescent="0.25">
      <c r="A11" s="9" t="s">
        <v>198</v>
      </c>
      <c r="B11" s="10">
        <v>8</v>
      </c>
      <c r="D11" s="9"/>
      <c r="E11" s="10"/>
    </row>
    <row r="12" spans="1:15" x14ac:dyDescent="0.25">
      <c r="D12" s="9"/>
      <c r="E12" s="10"/>
    </row>
    <row r="13" spans="1:15" x14ac:dyDescent="0.25">
      <c r="D13" s="9"/>
      <c r="E13" s="10"/>
    </row>
    <row r="14" spans="1:15" x14ac:dyDescent="0.25">
      <c r="D14" s="9"/>
      <c r="E14" s="10"/>
    </row>
    <row r="15" spans="1:15" x14ac:dyDescent="0.25">
      <c r="D15" s="9"/>
      <c r="E15" s="10"/>
    </row>
    <row r="16" spans="1:15" x14ac:dyDescent="0.25">
      <c r="D16" s="9"/>
      <c r="E16" s="10"/>
    </row>
    <row r="17" spans="4:5" x14ac:dyDescent="0.25">
      <c r="D17" s="9"/>
      <c r="E17" s="10"/>
    </row>
    <row r="18" spans="4:5" x14ac:dyDescent="0.25">
      <c r="D18" s="9"/>
      <c r="E18" s="10"/>
    </row>
    <row r="19" spans="4:5" x14ac:dyDescent="0.25">
      <c r="D19" s="9"/>
      <c r="E19" s="10"/>
    </row>
    <row r="20" spans="4:5" x14ac:dyDescent="0.25">
      <c r="D20" s="9"/>
      <c r="E20" s="10"/>
    </row>
    <row r="21" spans="4:5" x14ac:dyDescent="0.25">
      <c r="D21" s="9"/>
      <c r="E21" s="10"/>
    </row>
    <row r="22" spans="4:5" x14ac:dyDescent="0.25">
      <c r="D22" s="9"/>
      <c r="E22" s="10"/>
    </row>
    <row r="23" spans="4:5" x14ac:dyDescent="0.25">
      <c r="D23" s="9"/>
      <c r="E23" s="10"/>
    </row>
    <row r="24" spans="4:5" x14ac:dyDescent="0.25">
      <c r="D24" s="9"/>
      <c r="E24" s="10"/>
    </row>
    <row r="25" spans="4:5" x14ac:dyDescent="0.25">
      <c r="D25" s="9"/>
      <c r="E25" s="10"/>
    </row>
    <row r="26" spans="4:5" x14ac:dyDescent="0.25">
      <c r="D26" s="9"/>
      <c r="E26" s="10"/>
    </row>
    <row r="27" spans="4:5" x14ac:dyDescent="0.25">
      <c r="D27" s="9"/>
      <c r="E27" s="10"/>
    </row>
    <row r="28" spans="4:5" x14ac:dyDescent="0.25">
      <c r="D28" s="9"/>
      <c r="E28" s="10"/>
    </row>
    <row r="29" spans="4:5" x14ac:dyDescent="0.25">
      <c r="D29" s="9"/>
      <c r="E29" s="10"/>
    </row>
    <row r="30" spans="4:5" x14ac:dyDescent="0.25">
      <c r="D30" s="9"/>
      <c r="E30" s="10"/>
    </row>
    <row r="31" spans="4:5" x14ac:dyDescent="0.25">
      <c r="D31" s="9"/>
      <c r="E31" s="10"/>
    </row>
    <row r="32" spans="4:5" x14ac:dyDescent="0.25">
      <c r="D32" s="9"/>
      <c r="E32" s="10"/>
    </row>
    <row r="33" spans="4:5" x14ac:dyDescent="0.25">
      <c r="D33" s="9"/>
      <c r="E33" s="10"/>
    </row>
    <row r="34" spans="4:5" x14ac:dyDescent="0.25">
      <c r="D34" s="9"/>
      <c r="E34" s="10"/>
    </row>
    <row r="35" spans="4:5" x14ac:dyDescent="0.25">
      <c r="D35" s="9"/>
      <c r="E35" s="10"/>
    </row>
    <row r="36" spans="4:5" x14ac:dyDescent="0.25">
      <c r="D36" s="9"/>
      <c r="E36" s="10"/>
    </row>
    <row r="37" spans="4:5" x14ac:dyDescent="0.25">
      <c r="D37" s="9"/>
      <c r="E37" s="10"/>
    </row>
    <row r="38" spans="4:5" x14ac:dyDescent="0.25">
      <c r="D38" s="9"/>
      <c r="E38" s="10"/>
    </row>
    <row r="39" spans="4:5" x14ac:dyDescent="0.25">
      <c r="D39" s="9"/>
      <c r="E39" s="10"/>
    </row>
    <row r="40" spans="4:5" x14ac:dyDescent="0.25">
      <c r="D40" s="9"/>
      <c r="E40" s="10"/>
    </row>
    <row r="41" spans="4:5" x14ac:dyDescent="0.25">
      <c r="D41" s="9"/>
      <c r="E41" s="10"/>
    </row>
    <row r="42" spans="4:5" x14ac:dyDescent="0.25">
      <c r="D42" s="9"/>
      <c r="E42" s="10"/>
    </row>
    <row r="43" spans="4:5" x14ac:dyDescent="0.25">
      <c r="D43" s="9"/>
      <c r="E43" s="10"/>
    </row>
    <row r="44" spans="4:5" x14ac:dyDescent="0.25">
      <c r="D44" s="9"/>
      <c r="E44" s="10"/>
    </row>
    <row r="45" spans="4:5" x14ac:dyDescent="0.25">
      <c r="D45" s="9"/>
      <c r="E45" s="10"/>
    </row>
    <row r="46" spans="4:5" x14ac:dyDescent="0.25">
      <c r="D46" s="9"/>
      <c r="E46" s="10"/>
    </row>
    <row r="47" spans="4:5" x14ac:dyDescent="0.25">
      <c r="D47" s="9"/>
      <c r="E47" s="10"/>
    </row>
    <row r="48" spans="4:5" x14ac:dyDescent="0.25">
      <c r="D48" s="9"/>
      <c r="E48" s="10"/>
    </row>
    <row r="49" spans="4:9" x14ac:dyDescent="0.25">
      <c r="D49" s="9"/>
      <c r="E49" s="10"/>
    </row>
    <row r="50" spans="4:9" x14ac:dyDescent="0.25">
      <c r="D50" s="9"/>
      <c r="E50" s="10"/>
      <c r="F50" s="49"/>
      <c r="G50" s="49"/>
      <c r="H50" s="49"/>
    </row>
    <row r="51" spans="4:9" x14ac:dyDescent="0.25">
      <c r="D51" s="9"/>
      <c r="E51" s="10"/>
      <c r="F51" s="49"/>
      <c r="G51" s="49"/>
      <c r="H51" s="49"/>
    </row>
    <row r="52" spans="4:9" x14ac:dyDescent="0.25">
      <c r="D52" s="9"/>
      <c r="E52" s="10"/>
      <c r="F52" s="49"/>
      <c r="G52" s="136"/>
      <c r="H52" s="49"/>
    </row>
    <row r="53" spans="4:9" x14ac:dyDescent="0.25">
      <c r="D53" s="9"/>
      <c r="E53" s="10"/>
      <c r="F53" s="49"/>
      <c r="G53" s="136"/>
      <c r="H53" s="49"/>
    </row>
    <row r="54" spans="4:9" x14ac:dyDescent="0.25">
      <c r="D54" s="9"/>
      <c r="E54" s="10"/>
      <c r="H54" s="9"/>
      <c r="I54" s="10"/>
    </row>
    <row r="55" spans="4:9" x14ac:dyDescent="0.25">
      <c r="D55" s="9"/>
      <c r="E55" s="10"/>
    </row>
    <row r="56" spans="4:9" x14ac:dyDescent="0.25">
      <c r="D56" s="9"/>
      <c r="E56" s="10"/>
    </row>
    <row r="57" spans="4:9" x14ac:dyDescent="0.25">
      <c r="D57" s="9"/>
      <c r="E57" s="10"/>
    </row>
    <row r="58" spans="4:9" x14ac:dyDescent="0.25">
      <c r="D58" s="9"/>
      <c r="E58" s="10"/>
    </row>
    <row r="59" spans="4:9" x14ac:dyDescent="0.25">
      <c r="D59" s="9"/>
      <c r="E59" s="10"/>
    </row>
    <row r="60" spans="4:9" x14ac:dyDescent="0.25">
      <c r="D60" s="9"/>
      <c r="E60" s="10"/>
    </row>
    <row r="61" spans="4:9" x14ac:dyDescent="0.25">
      <c r="D61" s="9"/>
      <c r="E61" s="10"/>
    </row>
    <row r="62" spans="4:9" x14ac:dyDescent="0.25">
      <c r="D62" s="9"/>
      <c r="E62" s="10"/>
    </row>
    <row r="63" spans="4:9" x14ac:dyDescent="0.25">
      <c r="D63" s="9"/>
      <c r="E63" s="10"/>
    </row>
    <row r="64" spans="4:9" x14ac:dyDescent="0.25">
      <c r="D64" s="9"/>
      <c r="E64" s="10"/>
    </row>
    <row r="65" spans="4:5" x14ac:dyDescent="0.25">
      <c r="D65" s="9"/>
      <c r="E65" s="10"/>
    </row>
    <row r="66" spans="4:5" x14ac:dyDescent="0.25">
      <c r="D66" s="9"/>
      <c r="E66" s="10"/>
    </row>
    <row r="67" spans="4:5" x14ac:dyDescent="0.25">
      <c r="D67" s="9"/>
      <c r="E67" s="10"/>
    </row>
    <row r="68" spans="4:5" x14ac:dyDescent="0.25">
      <c r="D68" s="9"/>
      <c r="E68" s="10"/>
    </row>
    <row r="69" spans="4:5" x14ac:dyDescent="0.25">
      <c r="D69" s="9"/>
      <c r="E69" s="10"/>
    </row>
    <row r="70" spans="4:5" x14ac:dyDescent="0.25">
      <c r="D70" s="9"/>
      <c r="E70" s="10"/>
    </row>
    <row r="71" spans="4:5" x14ac:dyDescent="0.25">
      <c r="D71" s="9"/>
      <c r="E71" s="10"/>
    </row>
    <row r="72" spans="4:5" x14ac:dyDescent="0.25">
      <c r="D72" s="9"/>
      <c r="E72" s="10"/>
    </row>
    <row r="73" spans="4:5" x14ac:dyDescent="0.25">
      <c r="D73" s="9"/>
      <c r="E73" s="10"/>
    </row>
    <row r="74" spans="4:5" x14ac:dyDescent="0.25">
      <c r="D74" s="9"/>
      <c r="E74" s="10"/>
    </row>
    <row r="75" spans="4:5" x14ac:dyDescent="0.25">
      <c r="D75" s="9"/>
      <c r="E75" s="10"/>
    </row>
    <row r="76" spans="4:5" x14ac:dyDescent="0.25">
      <c r="D76" s="9"/>
      <c r="E76" s="10"/>
    </row>
    <row r="77" spans="4:5" x14ac:dyDescent="0.25">
      <c r="D77" s="9"/>
      <c r="E77" s="10"/>
    </row>
    <row r="78" spans="4:5" x14ac:dyDescent="0.25">
      <c r="D78" s="9"/>
      <c r="E78" s="10"/>
    </row>
    <row r="79" spans="4:5" x14ac:dyDescent="0.25">
      <c r="D79" s="9"/>
      <c r="E79" s="10"/>
    </row>
    <row r="80" spans="4:5" x14ac:dyDescent="0.25">
      <c r="D80" s="9"/>
      <c r="E80" s="10"/>
    </row>
    <row r="81" spans="4:5" x14ac:dyDescent="0.25">
      <c r="D81" s="9"/>
      <c r="E81" s="10"/>
    </row>
    <row r="82" spans="4:5" x14ac:dyDescent="0.25">
      <c r="D82" s="9"/>
      <c r="E82" s="10"/>
    </row>
    <row r="83" spans="4:5" x14ac:dyDescent="0.25">
      <c r="D83" s="9"/>
      <c r="E83" s="10"/>
    </row>
    <row r="84" spans="4:5" x14ac:dyDescent="0.25">
      <c r="D84" s="9"/>
      <c r="E84" s="10"/>
    </row>
    <row r="85" spans="4:5" x14ac:dyDescent="0.25">
      <c r="D85" s="9"/>
      <c r="E85" s="10"/>
    </row>
    <row r="86" spans="4:5" x14ac:dyDescent="0.25">
      <c r="D86" s="9"/>
      <c r="E86" s="10"/>
    </row>
    <row r="87" spans="4:5" x14ac:dyDescent="0.25">
      <c r="D87" s="9"/>
      <c r="E87" s="10"/>
    </row>
    <row r="88" spans="4:5" x14ac:dyDescent="0.25">
      <c r="D88" s="9"/>
      <c r="E88" s="10"/>
    </row>
    <row r="89" spans="4:5" x14ac:dyDescent="0.25">
      <c r="D89" s="9"/>
      <c r="E89" s="10"/>
    </row>
    <row r="90" spans="4:5" x14ac:dyDescent="0.25">
      <c r="D90" s="9"/>
      <c r="E90" s="10"/>
    </row>
    <row r="91" spans="4:5" x14ac:dyDescent="0.25">
      <c r="D91" s="9"/>
      <c r="E91" s="10"/>
    </row>
    <row r="92" spans="4:5" x14ac:dyDescent="0.25">
      <c r="D92" s="9"/>
      <c r="E92" s="10"/>
    </row>
    <row r="93" spans="4:5" x14ac:dyDescent="0.25">
      <c r="D93" s="9"/>
      <c r="E93" s="10"/>
    </row>
    <row r="94" spans="4:5" x14ac:dyDescent="0.25">
      <c r="D94" s="9"/>
      <c r="E94" s="10"/>
    </row>
    <row r="95" spans="4:5" x14ac:dyDescent="0.25">
      <c r="D95" s="9"/>
      <c r="E95" s="10"/>
    </row>
    <row r="96" spans="4:5" x14ac:dyDescent="0.25">
      <c r="D96" s="9"/>
      <c r="E96" s="10"/>
    </row>
    <row r="97" spans="4:5" x14ac:dyDescent="0.25">
      <c r="D97" s="9"/>
      <c r="E97" s="10"/>
    </row>
    <row r="98" spans="4:5" x14ac:dyDescent="0.25">
      <c r="D98" s="9"/>
      <c r="E98" s="10"/>
    </row>
    <row r="99" spans="4:5" x14ac:dyDescent="0.25">
      <c r="D99" s="9"/>
      <c r="E99" s="10"/>
    </row>
    <row r="100" spans="4:5" x14ac:dyDescent="0.25">
      <c r="D100" s="9"/>
      <c r="E100" s="10"/>
    </row>
    <row r="101" spans="4:5" x14ac:dyDescent="0.25">
      <c r="D101" s="9"/>
      <c r="E101" s="10"/>
    </row>
    <row r="102" spans="4:5" x14ac:dyDescent="0.25">
      <c r="D102" s="9"/>
      <c r="E102" s="10"/>
    </row>
    <row r="103" spans="4:5" x14ac:dyDescent="0.25">
      <c r="D103" s="9"/>
      <c r="E103" s="10"/>
    </row>
    <row r="104" spans="4:5" x14ac:dyDescent="0.25">
      <c r="D104" s="9"/>
      <c r="E104" s="10"/>
    </row>
    <row r="105" spans="4:5" x14ac:dyDescent="0.25">
      <c r="D105" s="9"/>
      <c r="E105" s="10"/>
    </row>
    <row r="106" spans="4:5" x14ac:dyDescent="0.25">
      <c r="D106" s="9"/>
      <c r="E106" s="10"/>
    </row>
    <row r="107" spans="4:5" x14ac:dyDescent="0.25">
      <c r="D107" s="9"/>
      <c r="E107" s="10"/>
    </row>
    <row r="108" spans="4:5" x14ac:dyDescent="0.25">
      <c r="D108" s="9"/>
      <c r="E108" s="10"/>
    </row>
    <row r="109" spans="4:5" x14ac:dyDescent="0.25">
      <c r="D109" s="9"/>
      <c r="E109" s="10"/>
    </row>
    <row r="110" spans="4:5" x14ac:dyDescent="0.25">
      <c r="D110" s="9"/>
      <c r="E110" s="10"/>
    </row>
    <row r="111" spans="4:5" x14ac:dyDescent="0.25">
      <c r="D111" s="9"/>
      <c r="E111" s="10"/>
    </row>
    <row r="112" spans="4:5" x14ac:dyDescent="0.25">
      <c r="D112" s="9"/>
      <c r="E112" s="10"/>
    </row>
    <row r="113" spans="4:5" x14ac:dyDescent="0.25">
      <c r="D113" s="9"/>
      <c r="E113" s="10"/>
    </row>
    <row r="114" spans="4:5" x14ac:dyDescent="0.25">
      <c r="D114" s="9"/>
      <c r="E114" s="10"/>
    </row>
    <row r="115" spans="4:5" x14ac:dyDescent="0.25">
      <c r="D115" s="9"/>
      <c r="E115" s="10"/>
    </row>
    <row r="116" spans="4:5" x14ac:dyDescent="0.25">
      <c r="E116" s="10">
        <v>1</v>
      </c>
    </row>
  </sheetData>
  <mergeCells count="2">
    <mergeCell ref="A3:B3"/>
    <mergeCell ref="N3:O3"/>
  </mergeCell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topLeftCell="A103" workbookViewId="0">
      <selection activeCell="E117" sqref="E117"/>
    </sheetView>
  </sheetViews>
  <sheetFormatPr defaultRowHeight="15" x14ac:dyDescent="0.25"/>
  <cols>
    <col min="1" max="1" width="15.5703125" bestFit="1" customWidth="1"/>
    <col min="2" max="2" width="12" bestFit="1" customWidth="1"/>
    <col min="3" max="3" width="12" customWidth="1"/>
    <col min="4" max="4" width="11.140625" bestFit="1" customWidth="1"/>
    <col min="5" max="5" width="34.7109375" bestFit="1" customWidth="1"/>
    <col min="6" max="6" width="29" bestFit="1" customWidth="1"/>
    <col min="7" max="7" width="18.7109375" bestFit="1" customWidth="1"/>
    <col min="8" max="8" width="25.42578125" bestFit="1" customWidth="1"/>
    <col min="9" max="9" width="32.42578125" bestFit="1" customWidth="1"/>
    <col min="10" max="10" width="31.28515625" bestFit="1" customWidth="1"/>
    <col min="11" max="11" width="18.85546875" bestFit="1" customWidth="1"/>
    <col min="12" max="12" width="71.5703125" bestFit="1" customWidth="1"/>
    <col min="13" max="13" width="26.42578125" bestFit="1" customWidth="1"/>
    <col min="14" max="14" width="72.28515625" bestFit="1" customWidth="1"/>
    <col min="15" max="15" width="34.5703125" bestFit="1" customWidth="1"/>
    <col min="16" max="16" width="27" bestFit="1" customWidth="1"/>
    <col min="17" max="17" width="12.42578125" bestFit="1" customWidth="1"/>
    <col min="18" max="18" width="13.85546875" bestFit="1" customWidth="1"/>
    <col min="19" max="19" width="42.140625" bestFit="1" customWidth="1"/>
    <col min="20" max="20" width="11.5703125" bestFit="1" customWidth="1"/>
    <col min="21" max="21" width="23.140625" bestFit="1" customWidth="1"/>
    <col min="22" max="22" width="32.28515625" bestFit="1" customWidth="1"/>
    <col min="23" max="23" width="19" bestFit="1" customWidth="1"/>
    <col min="24" max="24" width="22.7109375" bestFit="1" customWidth="1"/>
    <col min="25" max="25" width="38.42578125" bestFit="1" customWidth="1"/>
    <col min="26" max="26" width="29.7109375" bestFit="1" customWidth="1"/>
    <col min="27" max="27" width="18.28515625" bestFit="1" customWidth="1"/>
    <col min="28" max="28" width="97.5703125" bestFit="1" customWidth="1"/>
    <col min="29" max="29" width="25.7109375" bestFit="1" customWidth="1"/>
  </cols>
  <sheetData>
    <row r="1" spans="1:29" x14ac:dyDescent="0.25">
      <c r="A1" s="1" t="s">
        <v>0</v>
      </c>
      <c r="B1" s="1" t="s">
        <v>1</v>
      </c>
      <c r="C1" s="1" t="s">
        <v>2327</v>
      </c>
      <c r="D1" s="1" t="s">
        <v>2</v>
      </c>
      <c r="E1" s="1" t="s">
        <v>1447</v>
      </c>
      <c r="F1" s="1" t="s">
        <v>1448</v>
      </c>
      <c r="G1" s="1" t="s">
        <v>1449</v>
      </c>
      <c r="H1" s="1" t="s">
        <v>1450</v>
      </c>
      <c r="I1" s="1" t="s">
        <v>1451</v>
      </c>
      <c r="J1" s="1" t="s">
        <v>1452</v>
      </c>
      <c r="K1" s="1" t="s">
        <v>1453</v>
      </c>
      <c r="L1" s="1" t="s">
        <v>1454</v>
      </c>
      <c r="M1" s="1" t="s">
        <v>1455</v>
      </c>
      <c r="N1" s="1" t="s">
        <v>1456</v>
      </c>
      <c r="O1" s="1" t="s">
        <v>1457</v>
      </c>
      <c r="P1" s="1" t="s">
        <v>1458</v>
      </c>
      <c r="Q1" s="1" t="s">
        <v>1459</v>
      </c>
      <c r="R1" s="1" t="s">
        <v>1460</v>
      </c>
      <c r="S1" s="1" t="s">
        <v>1461</v>
      </c>
      <c r="T1" s="1" t="s">
        <v>1462</v>
      </c>
      <c r="U1" s="1" t="s">
        <v>1463</v>
      </c>
      <c r="V1" s="1" t="s">
        <v>1464</v>
      </c>
      <c r="W1" s="1" t="s">
        <v>1465</v>
      </c>
      <c r="X1" s="1" t="s">
        <v>1466</v>
      </c>
      <c r="Y1" s="1" t="s">
        <v>1467</v>
      </c>
      <c r="Z1" s="1" t="s">
        <v>22</v>
      </c>
      <c r="AA1" s="1" t="s">
        <v>23</v>
      </c>
      <c r="AB1" s="1" t="s">
        <v>1468</v>
      </c>
      <c r="AC1" s="1" t="s">
        <v>1469</v>
      </c>
    </row>
    <row r="2" spans="1:29" x14ac:dyDescent="0.25">
      <c r="A2" s="2">
        <v>45068.552812499998</v>
      </c>
      <c r="B2" s="3">
        <v>45068</v>
      </c>
      <c r="C2" s="3"/>
      <c r="D2" s="3" t="s">
        <v>344</v>
      </c>
      <c r="E2" s="4" t="s">
        <v>1470</v>
      </c>
      <c r="F2" s="4">
        <v>7217655173</v>
      </c>
      <c r="G2" s="4" t="s">
        <v>34</v>
      </c>
      <c r="H2" s="65">
        <v>45018</v>
      </c>
      <c r="I2" s="4" t="s">
        <v>1471</v>
      </c>
      <c r="J2" s="4" t="s">
        <v>1472</v>
      </c>
      <c r="K2" s="4" t="s">
        <v>1473</v>
      </c>
      <c r="L2" s="4"/>
      <c r="M2" s="4" t="s">
        <v>1474</v>
      </c>
      <c r="N2" s="4"/>
      <c r="O2" s="4">
        <v>5</v>
      </c>
      <c r="P2" s="4">
        <v>30</v>
      </c>
      <c r="Q2" s="4">
        <v>10</v>
      </c>
      <c r="R2" s="4">
        <v>7</v>
      </c>
      <c r="S2" s="4" t="s">
        <v>225</v>
      </c>
      <c r="T2" s="4" t="s">
        <v>29</v>
      </c>
      <c r="U2" s="4" t="s">
        <v>36</v>
      </c>
      <c r="V2" s="4" t="s">
        <v>29</v>
      </c>
      <c r="W2" s="4" t="s">
        <v>1475</v>
      </c>
      <c r="X2" s="4"/>
      <c r="Y2" s="4">
        <v>2</v>
      </c>
      <c r="Z2" s="4" t="s">
        <v>32</v>
      </c>
      <c r="AA2" s="4" t="s">
        <v>310</v>
      </c>
      <c r="AB2" s="4" t="s">
        <v>1476</v>
      </c>
      <c r="AC2" s="4" t="s">
        <v>1477</v>
      </c>
    </row>
    <row r="3" spans="1:29" x14ac:dyDescent="0.25">
      <c r="A3" s="2">
        <v>45068.591539351852</v>
      </c>
      <c r="B3" s="3">
        <v>45068</v>
      </c>
      <c r="C3" s="3"/>
      <c r="D3" s="3" t="s">
        <v>344</v>
      </c>
      <c r="E3" s="4" t="s">
        <v>1478</v>
      </c>
      <c r="F3" s="4">
        <v>7827130133</v>
      </c>
      <c r="G3" s="4" t="s">
        <v>160</v>
      </c>
      <c r="H3" s="65">
        <v>44987</v>
      </c>
      <c r="I3" s="4" t="s">
        <v>1479</v>
      </c>
      <c r="J3" s="4" t="s">
        <v>1480</v>
      </c>
      <c r="K3" s="4" t="s">
        <v>1481</v>
      </c>
      <c r="L3" s="4"/>
      <c r="M3" s="4" t="s">
        <v>1482</v>
      </c>
      <c r="N3" s="4"/>
      <c r="O3" s="4">
        <v>26</v>
      </c>
      <c r="P3" s="4">
        <v>50</v>
      </c>
      <c r="Q3" s="4">
        <v>10</v>
      </c>
      <c r="R3" s="4">
        <v>7</v>
      </c>
      <c r="S3" s="4" t="s">
        <v>1483</v>
      </c>
      <c r="T3" s="4" t="s">
        <v>29</v>
      </c>
      <c r="U3" s="4" t="s">
        <v>29</v>
      </c>
      <c r="V3" s="4" t="s">
        <v>29</v>
      </c>
      <c r="W3" s="4" t="s">
        <v>1484</v>
      </c>
      <c r="X3" s="4"/>
      <c r="Y3" s="4">
        <v>1</v>
      </c>
      <c r="Z3" s="4" t="s">
        <v>32</v>
      </c>
      <c r="AA3" s="4" t="s">
        <v>310</v>
      </c>
      <c r="AB3" s="4" t="s">
        <v>1476</v>
      </c>
      <c r="AC3" s="4" t="s">
        <v>1485</v>
      </c>
    </row>
    <row r="4" spans="1:29" x14ac:dyDescent="0.25">
      <c r="A4" s="2">
        <v>45068.593622685185</v>
      </c>
      <c r="B4" s="3">
        <v>45068</v>
      </c>
      <c r="C4" s="3"/>
      <c r="D4" s="3" t="s">
        <v>344</v>
      </c>
      <c r="E4" s="4" t="s">
        <v>1486</v>
      </c>
      <c r="F4" s="4">
        <v>9891271402</v>
      </c>
      <c r="G4" s="4" t="s">
        <v>92</v>
      </c>
      <c r="H4" s="4">
        <v>4</v>
      </c>
      <c r="I4" s="4" t="s">
        <v>1487</v>
      </c>
      <c r="J4" s="4">
        <v>10000</v>
      </c>
      <c r="K4" s="4" t="s">
        <v>1488</v>
      </c>
      <c r="L4" s="4"/>
      <c r="M4" s="4" t="s">
        <v>1489</v>
      </c>
      <c r="N4" s="4"/>
      <c r="O4" s="4">
        <v>30</v>
      </c>
      <c r="P4" s="4">
        <v>50</v>
      </c>
      <c r="Q4" s="4">
        <v>10</v>
      </c>
      <c r="R4" s="4">
        <v>7</v>
      </c>
      <c r="S4" s="4" t="s">
        <v>1490</v>
      </c>
      <c r="T4" s="4" t="s">
        <v>29</v>
      </c>
      <c r="U4" s="4" t="s">
        <v>29</v>
      </c>
      <c r="V4" s="4" t="s">
        <v>29</v>
      </c>
      <c r="W4" s="4" t="s">
        <v>1484</v>
      </c>
      <c r="X4" s="4"/>
      <c r="Y4" s="4">
        <v>1</v>
      </c>
      <c r="Z4" s="4" t="s">
        <v>32</v>
      </c>
      <c r="AA4" s="4" t="s">
        <v>310</v>
      </c>
      <c r="AB4" s="4" t="s">
        <v>1476</v>
      </c>
      <c r="AC4" s="4" t="s">
        <v>438</v>
      </c>
    </row>
    <row r="5" spans="1:29" x14ac:dyDescent="0.25">
      <c r="A5" s="2">
        <v>45068.697129629632</v>
      </c>
      <c r="B5" s="3">
        <v>45068</v>
      </c>
      <c r="C5" s="3"/>
      <c r="D5" s="3" t="s">
        <v>344</v>
      </c>
      <c r="E5" s="4" t="s">
        <v>1491</v>
      </c>
      <c r="F5" s="4">
        <v>9891135875</v>
      </c>
      <c r="G5" s="4" t="s">
        <v>156</v>
      </c>
      <c r="H5" s="65">
        <v>45019</v>
      </c>
      <c r="I5" s="4" t="s">
        <v>1492</v>
      </c>
      <c r="J5" s="4">
        <v>50000</v>
      </c>
      <c r="K5" s="4" t="s">
        <v>1493</v>
      </c>
      <c r="L5" s="4"/>
      <c r="M5" s="4" t="s">
        <v>1494</v>
      </c>
      <c r="N5" s="4"/>
      <c r="O5" s="4">
        <v>28</v>
      </c>
      <c r="P5" s="4">
        <v>50</v>
      </c>
      <c r="Q5" s="4">
        <v>10</v>
      </c>
      <c r="R5" s="4">
        <v>8</v>
      </c>
      <c r="S5" s="4" t="s">
        <v>1495</v>
      </c>
      <c r="T5" s="4" t="s">
        <v>29</v>
      </c>
      <c r="U5" s="4" t="s">
        <v>29</v>
      </c>
      <c r="V5" s="4" t="s">
        <v>29</v>
      </c>
      <c r="W5" s="4" t="s">
        <v>1484</v>
      </c>
      <c r="X5" s="4"/>
      <c r="Y5" s="4">
        <v>1</v>
      </c>
      <c r="Z5" s="4" t="s">
        <v>32</v>
      </c>
      <c r="AA5" s="4" t="s">
        <v>310</v>
      </c>
      <c r="AB5" s="4" t="s">
        <v>1476</v>
      </c>
      <c r="AC5" s="4" t="s">
        <v>1496</v>
      </c>
    </row>
    <row r="6" spans="1:29" x14ac:dyDescent="0.25">
      <c r="A6" s="2">
        <v>45068.711701388886</v>
      </c>
      <c r="B6" s="3">
        <v>45068</v>
      </c>
      <c r="C6" s="3"/>
      <c r="D6" s="3" t="s">
        <v>344</v>
      </c>
      <c r="E6" s="4" t="s">
        <v>1497</v>
      </c>
      <c r="F6" s="4">
        <v>9910197003</v>
      </c>
      <c r="G6" s="4" t="s">
        <v>156</v>
      </c>
      <c r="H6" s="65">
        <v>44987</v>
      </c>
      <c r="I6" s="4">
        <v>500</v>
      </c>
      <c r="J6" s="4">
        <v>50000</v>
      </c>
      <c r="K6" s="4" t="s">
        <v>1498</v>
      </c>
      <c r="L6" s="4"/>
      <c r="M6" s="4" t="s">
        <v>1499</v>
      </c>
      <c r="N6" s="4"/>
      <c r="O6" s="4">
        <v>28</v>
      </c>
      <c r="P6" s="4">
        <v>60</v>
      </c>
      <c r="Q6" s="4">
        <v>10</v>
      </c>
      <c r="R6" s="4">
        <v>9</v>
      </c>
      <c r="S6" s="4" t="s">
        <v>229</v>
      </c>
      <c r="T6" s="4" t="s">
        <v>29</v>
      </c>
      <c r="U6" s="4" t="s">
        <v>29</v>
      </c>
      <c r="V6" s="4" t="s">
        <v>29</v>
      </c>
      <c r="W6" s="4" t="s">
        <v>1475</v>
      </c>
      <c r="X6" s="4"/>
      <c r="Y6" s="4">
        <v>1</v>
      </c>
      <c r="Z6" s="4" t="s">
        <v>32</v>
      </c>
      <c r="AA6" s="4" t="s">
        <v>310</v>
      </c>
      <c r="AB6" s="4" t="s">
        <v>1476</v>
      </c>
      <c r="AC6" s="4" t="s">
        <v>1500</v>
      </c>
    </row>
    <row r="7" spans="1:29" x14ac:dyDescent="0.25">
      <c r="A7" s="66">
        <v>45070.561655092592</v>
      </c>
      <c r="B7" s="67">
        <v>45070</v>
      </c>
      <c r="C7" s="67"/>
      <c r="D7" s="3" t="s">
        <v>344</v>
      </c>
      <c r="E7" s="68" t="s">
        <v>1501</v>
      </c>
      <c r="F7" s="68">
        <v>9871119956</v>
      </c>
      <c r="G7" s="68" t="s">
        <v>44</v>
      </c>
      <c r="H7" s="68">
        <v>2</v>
      </c>
      <c r="I7" s="68">
        <v>600</v>
      </c>
      <c r="J7" s="68">
        <v>80000</v>
      </c>
      <c r="K7" s="68" t="s">
        <v>1502</v>
      </c>
      <c r="L7" s="4"/>
      <c r="M7" s="4" t="s">
        <v>1503</v>
      </c>
      <c r="N7" s="4"/>
      <c r="O7" s="4">
        <v>30</v>
      </c>
      <c r="P7" s="4">
        <v>30</v>
      </c>
      <c r="Q7" s="4">
        <v>10</v>
      </c>
      <c r="R7" s="4">
        <v>9</v>
      </c>
      <c r="S7" s="4" t="s">
        <v>78</v>
      </c>
      <c r="T7" s="4" t="s">
        <v>29</v>
      </c>
      <c r="U7" s="4" t="s">
        <v>29</v>
      </c>
      <c r="V7" s="4" t="s">
        <v>29</v>
      </c>
      <c r="W7" s="4" t="s">
        <v>1475</v>
      </c>
      <c r="X7" s="4"/>
      <c r="Y7" s="4">
        <v>1</v>
      </c>
      <c r="Z7" s="4" t="s">
        <v>32</v>
      </c>
      <c r="AA7" s="4" t="s">
        <v>310</v>
      </c>
      <c r="AB7" s="4" t="s">
        <v>1476</v>
      </c>
      <c r="AC7" s="4" t="s">
        <v>1504</v>
      </c>
    </row>
    <row r="8" spans="1:29" x14ac:dyDescent="0.25">
      <c r="A8" s="2">
        <v>45072.516284722224</v>
      </c>
      <c r="B8" s="3">
        <v>45051</v>
      </c>
      <c r="C8" s="3"/>
      <c r="D8" s="3" t="s">
        <v>344</v>
      </c>
      <c r="E8" s="4" t="s">
        <v>1505</v>
      </c>
      <c r="F8" s="4">
        <v>8588900240</v>
      </c>
      <c r="G8" s="4" t="s">
        <v>160</v>
      </c>
      <c r="H8" s="4">
        <v>2</v>
      </c>
      <c r="I8" s="4" t="s">
        <v>1506</v>
      </c>
      <c r="J8" s="4" t="s">
        <v>1507</v>
      </c>
      <c r="K8" s="4" t="s">
        <v>1508</v>
      </c>
      <c r="L8" s="4"/>
      <c r="M8" s="4" t="s">
        <v>1509</v>
      </c>
      <c r="N8" s="4"/>
      <c r="O8" s="4">
        <v>30</v>
      </c>
      <c r="P8" s="4">
        <v>5</v>
      </c>
      <c r="Q8" s="69">
        <v>0.4375</v>
      </c>
      <c r="R8" s="4" t="s">
        <v>1510</v>
      </c>
      <c r="S8" s="4" t="s">
        <v>161</v>
      </c>
      <c r="T8" s="4" t="s">
        <v>29</v>
      </c>
      <c r="U8" s="4" t="s">
        <v>29</v>
      </c>
      <c r="V8" s="4" t="s">
        <v>29</v>
      </c>
      <c r="W8" s="4" t="s">
        <v>1475</v>
      </c>
      <c r="X8" s="4"/>
      <c r="Y8" s="4">
        <v>1</v>
      </c>
      <c r="Z8" s="4" t="s">
        <v>49</v>
      </c>
      <c r="AA8" s="4" t="s">
        <v>50</v>
      </c>
      <c r="AB8" s="4" t="s">
        <v>1511</v>
      </c>
      <c r="AC8" s="4" t="s">
        <v>160</v>
      </c>
    </row>
    <row r="9" spans="1:29" x14ac:dyDescent="0.25">
      <c r="A9" s="2">
        <v>45072.920034722221</v>
      </c>
      <c r="B9" s="3">
        <v>45072</v>
      </c>
      <c r="C9" s="3"/>
      <c r="D9" s="3" t="s">
        <v>344</v>
      </c>
      <c r="E9" s="4" t="s">
        <v>1512</v>
      </c>
      <c r="F9" s="4">
        <v>9215617020</v>
      </c>
      <c r="G9" s="4" t="s">
        <v>44</v>
      </c>
      <c r="H9" s="4">
        <v>2</v>
      </c>
      <c r="I9" s="4">
        <v>100</v>
      </c>
      <c r="J9" s="4">
        <v>200</v>
      </c>
      <c r="K9" s="4" t="s">
        <v>1513</v>
      </c>
      <c r="L9" s="4"/>
      <c r="M9" s="4" t="s">
        <v>1514</v>
      </c>
      <c r="N9" s="4"/>
      <c r="O9" s="4">
        <v>30</v>
      </c>
      <c r="P9" s="4">
        <v>30</v>
      </c>
      <c r="Q9" s="4" t="s">
        <v>1515</v>
      </c>
      <c r="R9" s="4" t="s">
        <v>1516</v>
      </c>
      <c r="S9" s="4" t="s">
        <v>84</v>
      </c>
      <c r="T9" s="4" t="s">
        <v>29</v>
      </c>
      <c r="U9" s="4" t="s">
        <v>29</v>
      </c>
      <c r="V9" s="4" t="s">
        <v>29</v>
      </c>
      <c r="W9" s="4" t="s">
        <v>1484</v>
      </c>
      <c r="X9" s="4"/>
      <c r="Y9" s="4">
        <v>1</v>
      </c>
      <c r="Z9" s="4" t="s">
        <v>49</v>
      </c>
      <c r="AA9" s="4" t="s">
        <v>50</v>
      </c>
      <c r="AB9" s="4" t="s">
        <v>1511</v>
      </c>
      <c r="AC9" s="4" t="s">
        <v>604</v>
      </c>
    </row>
    <row r="10" spans="1:29" x14ac:dyDescent="0.25">
      <c r="A10" s="2">
        <v>45073.591944444444</v>
      </c>
      <c r="B10" s="3">
        <v>45073</v>
      </c>
      <c r="C10" s="3"/>
      <c r="D10" s="3" t="s">
        <v>344</v>
      </c>
      <c r="E10" s="4" t="s">
        <v>432</v>
      </c>
      <c r="F10" s="4">
        <v>9810787615</v>
      </c>
      <c r="G10" s="4" t="s">
        <v>160</v>
      </c>
      <c r="H10" s="4">
        <v>6</v>
      </c>
      <c r="I10" s="4" t="s">
        <v>1517</v>
      </c>
      <c r="J10" s="4">
        <v>50000</v>
      </c>
      <c r="K10" s="4" t="s">
        <v>1518</v>
      </c>
      <c r="L10" s="7" t="s">
        <v>1519</v>
      </c>
      <c r="M10" s="4" t="s">
        <v>1520</v>
      </c>
      <c r="N10" s="7" t="s">
        <v>1521</v>
      </c>
      <c r="O10" s="4">
        <v>30</v>
      </c>
      <c r="P10" s="4">
        <v>10</v>
      </c>
      <c r="Q10" s="4">
        <v>9</v>
      </c>
      <c r="R10" s="4">
        <v>8</v>
      </c>
      <c r="S10" s="4" t="s">
        <v>44</v>
      </c>
      <c r="T10" s="4" t="s">
        <v>36</v>
      </c>
      <c r="U10" s="4" t="s">
        <v>29</v>
      </c>
      <c r="V10" s="4" t="s">
        <v>29</v>
      </c>
      <c r="W10" s="4" t="s">
        <v>1475</v>
      </c>
      <c r="X10" s="4"/>
      <c r="Y10" s="4">
        <v>2</v>
      </c>
      <c r="Z10" s="4" t="s">
        <v>39</v>
      </c>
      <c r="AA10" s="4" t="s">
        <v>196</v>
      </c>
      <c r="AB10" s="4" t="s">
        <v>1522</v>
      </c>
      <c r="AC10" s="4" t="s">
        <v>432</v>
      </c>
    </row>
    <row r="11" spans="1:29" x14ac:dyDescent="0.25">
      <c r="A11" s="2">
        <v>45073.608807870369</v>
      </c>
      <c r="B11" s="3">
        <v>45073</v>
      </c>
      <c r="C11" s="3"/>
      <c r="D11" s="3" t="s">
        <v>344</v>
      </c>
      <c r="E11" s="4" t="s">
        <v>1523</v>
      </c>
      <c r="F11" s="4">
        <v>9999332896</v>
      </c>
      <c r="G11" s="4" t="s">
        <v>1524</v>
      </c>
      <c r="H11" s="4">
        <v>6</v>
      </c>
      <c r="I11" s="4">
        <v>200</v>
      </c>
      <c r="J11" s="4">
        <v>50000</v>
      </c>
      <c r="K11" s="4" t="s">
        <v>1525</v>
      </c>
      <c r="L11" s="7" t="s">
        <v>1526</v>
      </c>
      <c r="M11" s="4" t="s">
        <v>1527</v>
      </c>
      <c r="N11" s="7" t="s">
        <v>1528</v>
      </c>
      <c r="O11" s="4">
        <v>30</v>
      </c>
      <c r="P11" s="4">
        <v>7</v>
      </c>
      <c r="Q11" s="4">
        <v>10</v>
      </c>
      <c r="R11" s="4">
        <v>10</v>
      </c>
      <c r="S11" s="4" t="s">
        <v>647</v>
      </c>
      <c r="T11" s="4" t="s">
        <v>36</v>
      </c>
      <c r="U11" s="4" t="s">
        <v>29</v>
      </c>
      <c r="V11" s="4" t="s">
        <v>29</v>
      </c>
      <c r="W11" s="4" t="s">
        <v>1475</v>
      </c>
      <c r="X11" s="4"/>
      <c r="Y11" s="4">
        <v>2</v>
      </c>
      <c r="Z11" s="4" t="s">
        <v>39</v>
      </c>
      <c r="AA11" s="4" t="s">
        <v>196</v>
      </c>
      <c r="AB11" s="4" t="s">
        <v>1529</v>
      </c>
      <c r="AC11" s="4" t="s">
        <v>1523</v>
      </c>
    </row>
    <row r="12" spans="1:29" x14ac:dyDescent="0.25">
      <c r="A12" s="2">
        <v>45073.686724537038</v>
      </c>
      <c r="B12" s="3">
        <v>45073</v>
      </c>
      <c r="C12" s="3"/>
      <c r="D12" s="3" t="s">
        <v>344</v>
      </c>
      <c r="E12" s="4" t="s">
        <v>1530</v>
      </c>
      <c r="F12" s="4">
        <v>8077015163</v>
      </c>
      <c r="G12" s="4" t="s">
        <v>160</v>
      </c>
      <c r="H12" s="4">
        <v>8</v>
      </c>
      <c r="I12" s="4">
        <v>200</v>
      </c>
      <c r="J12" s="4">
        <v>50000</v>
      </c>
      <c r="K12" s="4" t="s">
        <v>1531</v>
      </c>
      <c r="L12" s="7" t="s">
        <v>1532</v>
      </c>
      <c r="M12" s="4" t="s">
        <v>1533</v>
      </c>
      <c r="N12" s="7" t="s">
        <v>1534</v>
      </c>
      <c r="O12" s="4">
        <v>30</v>
      </c>
      <c r="P12" s="4">
        <v>5</v>
      </c>
      <c r="Q12" s="4">
        <v>10</v>
      </c>
      <c r="R12" s="4">
        <v>9</v>
      </c>
      <c r="S12" s="4" t="s">
        <v>1535</v>
      </c>
      <c r="T12" s="4" t="s">
        <v>36</v>
      </c>
      <c r="U12" s="4" t="s">
        <v>29</v>
      </c>
      <c r="V12" s="4" t="s">
        <v>29</v>
      </c>
      <c r="W12" s="4" t="s">
        <v>1475</v>
      </c>
      <c r="X12" s="4"/>
      <c r="Y12" s="4">
        <v>2</v>
      </c>
      <c r="Z12" s="4" t="s">
        <v>39</v>
      </c>
      <c r="AA12" s="4" t="s">
        <v>196</v>
      </c>
      <c r="AB12" s="4" t="s">
        <v>1536</v>
      </c>
      <c r="AC12" s="4" t="s">
        <v>1537</v>
      </c>
    </row>
    <row r="13" spans="1:29" x14ac:dyDescent="0.25">
      <c r="A13" s="2">
        <v>45075.658402777779</v>
      </c>
      <c r="B13" s="3">
        <v>45075</v>
      </c>
      <c r="C13" s="3"/>
      <c r="D13" s="3" t="s">
        <v>344</v>
      </c>
      <c r="E13" s="4" t="s">
        <v>525</v>
      </c>
      <c r="F13" s="4">
        <v>9717077174</v>
      </c>
      <c r="G13" s="4" t="s">
        <v>1524</v>
      </c>
      <c r="H13" s="4">
        <v>12</v>
      </c>
      <c r="I13" s="4">
        <v>100</v>
      </c>
      <c r="J13" s="4">
        <v>20000</v>
      </c>
      <c r="K13" s="4" t="s">
        <v>1538</v>
      </c>
      <c r="L13" s="7" t="s">
        <v>1539</v>
      </c>
      <c r="M13" s="4" t="s">
        <v>1540</v>
      </c>
      <c r="N13" s="7" t="s">
        <v>1541</v>
      </c>
      <c r="O13" s="4">
        <v>30</v>
      </c>
      <c r="P13" s="4">
        <v>5</v>
      </c>
      <c r="Q13" s="4">
        <v>10</v>
      </c>
      <c r="R13" s="4">
        <v>9</v>
      </c>
      <c r="S13" s="4" t="s">
        <v>229</v>
      </c>
      <c r="T13" s="4" t="s">
        <v>36</v>
      </c>
      <c r="U13" s="4" t="s">
        <v>29</v>
      </c>
      <c r="V13" s="4" t="s">
        <v>29</v>
      </c>
      <c r="W13" s="4" t="s">
        <v>1475</v>
      </c>
      <c r="X13" s="4"/>
      <c r="Y13" s="4">
        <v>3</v>
      </c>
      <c r="Z13" s="4" t="s">
        <v>39</v>
      </c>
      <c r="AA13" s="4" t="s">
        <v>196</v>
      </c>
      <c r="AB13" s="4" t="s">
        <v>521</v>
      </c>
      <c r="AC13" s="4" t="s">
        <v>1542</v>
      </c>
    </row>
    <row r="14" spans="1:29" x14ac:dyDescent="0.25">
      <c r="A14" s="2">
        <v>45075.663564814815</v>
      </c>
      <c r="B14" s="3">
        <v>45075</v>
      </c>
      <c r="C14" s="3"/>
      <c r="D14" s="3" t="s">
        <v>344</v>
      </c>
      <c r="E14" s="4" t="s">
        <v>1543</v>
      </c>
      <c r="F14" s="4">
        <v>7417064065</v>
      </c>
      <c r="G14" s="4" t="s">
        <v>1544</v>
      </c>
      <c r="H14" s="4">
        <v>10</v>
      </c>
      <c r="I14" s="4">
        <v>200</v>
      </c>
      <c r="J14" s="4">
        <v>40000</v>
      </c>
      <c r="K14" s="4" t="s">
        <v>1545</v>
      </c>
      <c r="L14" s="7" t="s">
        <v>1546</v>
      </c>
      <c r="M14" s="4" t="s">
        <v>1547</v>
      </c>
      <c r="N14" s="7" t="s">
        <v>1548</v>
      </c>
      <c r="O14" s="4">
        <v>30</v>
      </c>
      <c r="P14" s="4">
        <v>5</v>
      </c>
      <c r="Q14" s="4">
        <v>11</v>
      </c>
      <c r="R14" s="4">
        <v>11</v>
      </c>
      <c r="S14" s="4" t="s">
        <v>1549</v>
      </c>
      <c r="T14" s="4" t="s">
        <v>36</v>
      </c>
      <c r="U14" s="4" t="s">
        <v>29</v>
      </c>
      <c r="V14" s="4" t="s">
        <v>29</v>
      </c>
      <c r="W14" s="4" t="s">
        <v>1475</v>
      </c>
      <c r="X14" s="4"/>
      <c r="Y14" s="4">
        <v>2</v>
      </c>
      <c r="Z14" s="4" t="s">
        <v>39</v>
      </c>
      <c r="AA14" s="4" t="s">
        <v>196</v>
      </c>
      <c r="AB14" s="4" t="s">
        <v>521</v>
      </c>
      <c r="AC14" s="4" t="s">
        <v>520</v>
      </c>
    </row>
    <row r="15" spans="1:29" x14ac:dyDescent="0.25">
      <c r="A15" s="2">
        <v>45076.491608796299</v>
      </c>
      <c r="B15" s="3">
        <v>45076</v>
      </c>
      <c r="C15" s="3"/>
      <c r="D15" s="3" t="s">
        <v>344</v>
      </c>
      <c r="E15" s="4" t="s">
        <v>1550</v>
      </c>
      <c r="F15" s="4">
        <v>9810868685</v>
      </c>
      <c r="G15" s="4" t="s">
        <v>160</v>
      </c>
      <c r="H15" s="4">
        <v>8</v>
      </c>
      <c r="I15" s="4">
        <v>100</v>
      </c>
      <c r="J15" s="4">
        <v>50000</v>
      </c>
      <c r="K15" s="4" t="s">
        <v>1551</v>
      </c>
      <c r="L15" s="4"/>
      <c r="M15" s="4" t="s">
        <v>1552</v>
      </c>
      <c r="N15" s="4"/>
      <c r="O15" s="4">
        <v>30</v>
      </c>
      <c r="P15" s="4">
        <v>10</v>
      </c>
      <c r="Q15" s="4">
        <v>10</v>
      </c>
      <c r="R15" s="4">
        <v>10</v>
      </c>
      <c r="S15" s="4" t="s">
        <v>1553</v>
      </c>
      <c r="T15" s="4" t="s">
        <v>29</v>
      </c>
      <c r="U15" s="4" t="s">
        <v>29</v>
      </c>
      <c r="V15" s="4" t="s">
        <v>29</v>
      </c>
      <c r="W15" s="4" t="s">
        <v>1484</v>
      </c>
      <c r="X15" s="4"/>
      <c r="Y15" s="4">
        <v>2</v>
      </c>
      <c r="Z15" s="4" t="s">
        <v>39</v>
      </c>
      <c r="AA15" s="4" t="s">
        <v>196</v>
      </c>
      <c r="AB15" s="4" t="s">
        <v>1554</v>
      </c>
      <c r="AC15" s="4" t="s">
        <v>1555</v>
      </c>
    </row>
    <row r="16" spans="1:29" ht="15.75" thickBot="1" x14ac:dyDescent="0.3">
      <c r="A16" s="66">
        <v>45076.674421296295</v>
      </c>
      <c r="B16" s="67">
        <v>45076</v>
      </c>
      <c r="C16" s="67"/>
      <c r="D16" s="3" t="s">
        <v>344</v>
      </c>
      <c r="E16" s="68" t="s">
        <v>1556</v>
      </c>
      <c r="F16" s="68">
        <v>8285916786</v>
      </c>
      <c r="G16" s="68" t="s">
        <v>27</v>
      </c>
      <c r="H16" s="68">
        <v>8</v>
      </c>
      <c r="I16" s="68">
        <v>200</v>
      </c>
      <c r="J16" s="68">
        <v>50000</v>
      </c>
      <c r="K16" s="68" t="s">
        <v>1557</v>
      </c>
      <c r="L16" s="4"/>
      <c r="M16" s="4" t="s">
        <v>1558</v>
      </c>
      <c r="N16" s="4"/>
      <c r="O16" s="4">
        <v>30</v>
      </c>
      <c r="P16" s="4">
        <v>6</v>
      </c>
      <c r="Q16" s="4">
        <v>10</v>
      </c>
      <c r="R16" s="4">
        <v>9</v>
      </c>
      <c r="S16" s="4" t="s">
        <v>152</v>
      </c>
      <c r="T16" s="4" t="s">
        <v>29</v>
      </c>
      <c r="U16" s="4" t="s">
        <v>29</v>
      </c>
      <c r="V16" s="4" t="s">
        <v>29</v>
      </c>
      <c r="W16" s="4" t="s">
        <v>1484</v>
      </c>
      <c r="X16" s="4"/>
      <c r="Y16" s="4">
        <v>2</v>
      </c>
      <c r="Z16" s="4" t="s">
        <v>39</v>
      </c>
      <c r="AA16" s="4" t="s">
        <v>196</v>
      </c>
      <c r="AB16" s="4" t="s">
        <v>554</v>
      </c>
      <c r="AC16" s="4" t="s">
        <v>553</v>
      </c>
    </row>
    <row r="17" spans="1:29" ht="15.75" thickBot="1" x14ac:dyDescent="0.3">
      <c r="A17" s="137">
        <v>45076.825381944444</v>
      </c>
      <c r="B17" s="30">
        <v>45076</v>
      </c>
      <c r="C17" s="30"/>
      <c r="D17" s="3" t="s">
        <v>344</v>
      </c>
      <c r="E17" s="135" t="s">
        <v>2435</v>
      </c>
      <c r="F17" s="135">
        <v>9654067800</v>
      </c>
      <c r="G17" s="135" t="s">
        <v>160</v>
      </c>
      <c r="H17" s="135">
        <v>1</v>
      </c>
      <c r="I17" s="135">
        <v>300</v>
      </c>
      <c r="J17" s="135">
        <v>500</v>
      </c>
      <c r="K17" s="135" t="s">
        <v>1569</v>
      </c>
      <c r="L17" s="133"/>
      <c r="M17" s="135" t="s">
        <v>1570</v>
      </c>
      <c r="N17" s="133"/>
      <c r="O17" s="135">
        <v>30</v>
      </c>
      <c r="P17" s="135">
        <v>10</v>
      </c>
      <c r="Q17" s="135">
        <v>11</v>
      </c>
      <c r="R17" s="135">
        <v>6</v>
      </c>
      <c r="S17" s="135" t="s">
        <v>160</v>
      </c>
      <c r="T17" s="135" t="s">
        <v>29</v>
      </c>
      <c r="U17" s="135" t="s">
        <v>29</v>
      </c>
      <c r="V17" s="135" t="s">
        <v>29</v>
      </c>
      <c r="W17" s="135" t="s">
        <v>1484</v>
      </c>
      <c r="X17" s="133"/>
      <c r="Y17" s="135">
        <v>1</v>
      </c>
      <c r="Z17" s="135" t="s">
        <v>49</v>
      </c>
      <c r="AA17" s="135" t="str">
        <f>VLOOKUP(Z17,'[1]Region&amp;ASM'!$A$2:$B$14,2,0)</f>
        <v>Abhishek Sharma</v>
      </c>
      <c r="AB17" s="135" t="s">
        <v>573</v>
      </c>
      <c r="AC17" s="135" t="s">
        <v>2436</v>
      </c>
    </row>
    <row r="18" spans="1:29" x14ac:dyDescent="0.25">
      <c r="A18" s="2">
        <v>45076.682881944442</v>
      </c>
      <c r="B18" s="3">
        <v>45076</v>
      </c>
      <c r="C18" s="3"/>
      <c r="D18" s="3" t="s">
        <v>344</v>
      </c>
      <c r="E18" s="4" t="s">
        <v>1559</v>
      </c>
      <c r="F18" s="4">
        <v>9891685227</v>
      </c>
      <c r="G18" s="4" t="s">
        <v>27</v>
      </c>
      <c r="H18" s="4">
        <v>10</v>
      </c>
      <c r="I18" s="4">
        <v>200</v>
      </c>
      <c r="J18" s="4">
        <v>30000</v>
      </c>
      <c r="K18" s="4" t="s">
        <v>1560</v>
      </c>
      <c r="L18" s="4"/>
      <c r="M18" s="4" t="s">
        <v>1561</v>
      </c>
      <c r="N18" s="4"/>
      <c r="O18" s="4">
        <v>30</v>
      </c>
      <c r="P18" s="4">
        <v>8</v>
      </c>
      <c r="Q18" s="4">
        <v>10</v>
      </c>
      <c r="R18" s="4">
        <v>8</v>
      </c>
      <c r="S18" s="4" t="s">
        <v>152</v>
      </c>
      <c r="T18" s="4" t="s">
        <v>36</v>
      </c>
      <c r="U18" s="4" t="s">
        <v>29</v>
      </c>
      <c r="V18" s="4" t="s">
        <v>29</v>
      </c>
      <c r="W18" s="4" t="s">
        <v>1484</v>
      </c>
      <c r="X18" s="4"/>
      <c r="Y18" s="4">
        <v>1</v>
      </c>
      <c r="Z18" s="4" t="s">
        <v>39</v>
      </c>
      <c r="AA18" s="4" t="s">
        <v>196</v>
      </c>
      <c r="AB18" s="4" t="s">
        <v>1562</v>
      </c>
      <c r="AC18" s="4" t="s">
        <v>547</v>
      </c>
    </row>
    <row r="19" spans="1:29" x14ac:dyDescent="0.25">
      <c r="A19" s="2">
        <v>45076.686851851853</v>
      </c>
      <c r="B19" s="3">
        <v>45076</v>
      </c>
      <c r="C19" s="3"/>
      <c r="D19" s="3" t="s">
        <v>344</v>
      </c>
      <c r="E19" s="4" t="s">
        <v>1563</v>
      </c>
      <c r="F19" s="4">
        <v>9958395702</v>
      </c>
      <c r="G19" s="4" t="s">
        <v>160</v>
      </c>
      <c r="H19" s="4">
        <v>7</v>
      </c>
      <c r="I19" s="4">
        <v>100</v>
      </c>
      <c r="J19" s="4">
        <v>20000</v>
      </c>
      <c r="K19" s="4" t="s">
        <v>1564</v>
      </c>
      <c r="L19" s="4"/>
      <c r="M19" s="4" t="s">
        <v>1565</v>
      </c>
      <c r="N19" s="4"/>
      <c r="O19" s="4">
        <v>30</v>
      </c>
      <c r="P19" s="4">
        <v>10</v>
      </c>
      <c r="Q19" s="4">
        <v>11</v>
      </c>
      <c r="R19" s="4">
        <v>8</v>
      </c>
      <c r="S19" s="4" t="s">
        <v>78</v>
      </c>
      <c r="T19" s="4" t="s">
        <v>36</v>
      </c>
      <c r="U19" s="4" t="s">
        <v>29</v>
      </c>
      <c r="V19" s="4" t="s">
        <v>29</v>
      </c>
      <c r="W19" s="4" t="s">
        <v>1475</v>
      </c>
      <c r="X19" s="4"/>
      <c r="Y19" s="4">
        <v>2</v>
      </c>
      <c r="Z19" s="4" t="s">
        <v>39</v>
      </c>
      <c r="AA19" s="4" t="s">
        <v>196</v>
      </c>
      <c r="AB19" s="4" t="s">
        <v>1566</v>
      </c>
      <c r="AC19" s="4" t="s">
        <v>1567</v>
      </c>
    </row>
    <row r="20" spans="1:29" x14ac:dyDescent="0.25">
      <c r="A20" s="2">
        <v>45076.822060185186</v>
      </c>
      <c r="B20" s="3">
        <v>45076</v>
      </c>
      <c r="C20" s="3"/>
      <c r="D20" s="3" t="s">
        <v>344</v>
      </c>
      <c r="E20" s="4" t="s">
        <v>308</v>
      </c>
      <c r="F20" s="4">
        <v>9811407036</v>
      </c>
      <c r="G20" s="4" t="s">
        <v>84</v>
      </c>
      <c r="H20" s="4">
        <v>2</v>
      </c>
      <c r="I20" s="4" t="s">
        <v>1568</v>
      </c>
      <c r="J20" s="4">
        <v>500</v>
      </c>
      <c r="K20" s="4" t="s">
        <v>1569</v>
      </c>
      <c r="L20" s="4"/>
      <c r="M20" s="4" t="s">
        <v>1570</v>
      </c>
      <c r="N20" s="4"/>
      <c r="O20" s="4">
        <v>30</v>
      </c>
      <c r="P20" s="4">
        <v>10</v>
      </c>
      <c r="Q20" s="4" t="s">
        <v>1571</v>
      </c>
      <c r="R20" s="4" t="s">
        <v>1572</v>
      </c>
      <c r="S20" s="4" t="s">
        <v>84</v>
      </c>
      <c r="T20" s="4" t="s">
        <v>29</v>
      </c>
      <c r="U20" s="4" t="s">
        <v>29</v>
      </c>
      <c r="V20" s="4" t="s">
        <v>29</v>
      </c>
      <c r="W20" s="4" t="s">
        <v>1484</v>
      </c>
      <c r="X20" s="4"/>
      <c r="Y20" s="4">
        <v>1</v>
      </c>
      <c r="Z20" s="4" t="s">
        <v>49</v>
      </c>
      <c r="AA20" s="4" t="s">
        <v>50</v>
      </c>
      <c r="AB20" s="4" t="s">
        <v>573</v>
      </c>
      <c r="AC20" s="4" t="s">
        <v>1573</v>
      </c>
    </row>
    <row r="21" spans="1:29" x14ac:dyDescent="0.25">
      <c r="A21" s="2">
        <v>45076.829884259256</v>
      </c>
      <c r="B21" s="3">
        <v>45076</v>
      </c>
      <c r="C21" s="3"/>
      <c r="D21" s="3" t="s">
        <v>344</v>
      </c>
      <c r="E21" s="4" t="s">
        <v>575</v>
      </c>
      <c r="F21" s="4">
        <v>9711475588</v>
      </c>
      <c r="G21" s="4" t="s">
        <v>160</v>
      </c>
      <c r="H21" s="4">
        <v>1</v>
      </c>
      <c r="I21" s="4">
        <v>500</v>
      </c>
      <c r="J21" s="4">
        <v>600</v>
      </c>
      <c r="K21" s="4" t="s">
        <v>1569</v>
      </c>
      <c r="L21" s="4"/>
      <c r="M21" s="4" t="s">
        <v>1570</v>
      </c>
      <c r="N21" s="4"/>
      <c r="O21" s="4">
        <v>30</v>
      </c>
      <c r="P21" s="4">
        <v>15</v>
      </c>
      <c r="Q21" s="4">
        <v>11</v>
      </c>
      <c r="R21" s="4">
        <v>6</v>
      </c>
      <c r="S21" s="4" t="s">
        <v>161</v>
      </c>
      <c r="T21" s="4" t="s">
        <v>29</v>
      </c>
      <c r="U21" s="4" t="s">
        <v>29</v>
      </c>
      <c r="V21" s="4" t="s">
        <v>29</v>
      </c>
      <c r="W21" s="4" t="s">
        <v>1484</v>
      </c>
      <c r="X21" s="4"/>
      <c r="Y21" s="4">
        <v>1</v>
      </c>
      <c r="Z21" s="4" t="s">
        <v>49</v>
      </c>
      <c r="AA21" s="4" t="s">
        <v>50</v>
      </c>
      <c r="AB21" s="4" t="s">
        <v>573</v>
      </c>
      <c r="AC21" s="4" t="s">
        <v>1574</v>
      </c>
    </row>
    <row r="22" spans="1:29" x14ac:dyDescent="0.25">
      <c r="A22" s="2">
        <v>45076.832476851851</v>
      </c>
      <c r="B22" s="3">
        <v>45076</v>
      </c>
      <c r="C22" s="3"/>
      <c r="D22" s="3" t="s">
        <v>344</v>
      </c>
      <c r="E22" s="4" t="s">
        <v>302</v>
      </c>
      <c r="F22" s="4">
        <v>9899205251</v>
      </c>
      <c r="G22" s="4" t="s">
        <v>84</v>
      </c>
      <c r="H22" s="4">
        <v>1</v>
      </c>
      <c r="I22" s="4">
        <v>500</v>
      </c>
      <c r="J22" s="4">
        <v>500</v>
      </c>
      <c r="K22" s="4" t="s">
        <v>1569</v>
      </c>
      <c r="L22" s="4"/>
      <c r="M22" s="4" t="s">
        <v>1570</v>
      </c>
      <c r="N22" s="4"/>
      <c r="O22" s="4">
        <v>26</v>
      </c>
      <c r="P22" s="4">
        <v>15</v>
      </c>
      <c r="Q22" s="4">
        <v>11</v>
      </c>
      <c r="R22" s="4">
        <v>6</v>
      </c>
      <c r="S22" s="4" t="s">
        <v>84</v>
      </c>
      <c r="T22" s="4" t="s">
        <v>29</v>
      </c>
      <c r="U22" s="4" t="s">
        <v>29</v>
      </c>
      <c r="V22" s="4" t="s">
        <v>29</v>
      </c>
      <c r="W22" s="4" t="s">
        <v>1484</v>
      </c>
      <c r="X22" s="4"/>
      <c r="Y22" s="4">
        <v>1</v>
      </c>
      <c r="Z22" s="4" t="s">
        <v>49</v>
      </c>
      <c r="AA22" s="4" t="s">
        <v>50</v>
      </c>
      <c r="AB22" s="4" t="s">
        <v>573</v>
      </c>
      <c r="AC22" s="4" t="s">
        <v>1575</v>
      </c>
    </row>
    <row r="23" spans="1:29" x14ac:dyDescent="0.25">
      <c r="A23" s="2">
        <v>45076.835416666669</v>
      </c>
      <c r="B23" s="3">
        <v>45076</v>
      </c>
      <c r="C23" s="3"/>
      <c r="D23" s="3" t="s">
        <v>344</v>
      </c>
      <c r="E23" s="4" t="s">
        <v>1576</v>
      </c>
      <c r="F23" s="4">
        <v>7795795795</v>
      </c>
      <c r="G23" s="4" t="s">
        <v>160</v>
      </c>
      <c r="H23" s="4">
        <v>2</v>
      </c>
      <c r="I23" s="4">
        <v>500</v>
      </c>
      <c r="J23" s="4">
        <v>500</v>
      </c>
      <c r="K23" s="4" t="s">
        <v>1569</v>
      </c>
      <c r="L23" s="4"/>
      <c r="M23" s="4" t="s">
        <v>1570</v>
      </c>
      <c r="N23" s="4"/>
      <c r="O23" s="4">
        <v>26</v>
      </c>
      <c r="P23" s="4">
        <v>15</v>
      </c>
      <c r="Q23" s="4">
        <v>11</v>
      </c>
      <c r="R23" s="4">
        <v>7</v>
      </c>
      <c r="S23" s="4" t="s">
        <v>152</v>
      </c>
      <c r="T23" s="4" t="s">
        <v>29</v>
      </c>
      <c r="U23" s="4" t="s">
        <v>29</v>
      </c>
      <c r="V23" s="4" t="s">
        <v>29</v>
      </c>
      <c r="W23" s="4" t="s">
        <v>1484</v>
      </c>
      <c r="X23" s="4"/>
      <c r="Y23" s="4">
        <v>1</v>
      </c>
      <c r="Z23" s="4" t="s">
        <v>49</v>
      </c>
      <c r="AA23" s="4" t="s">
        <v>50</v>
      </c>
      <c r="AB23" s="4" t="s">
        <v>1577</v>
      </c>
      <c r="AC23" s="4" t="s">
        <v>781</v>
      </c>
    </row>
    <row r="24" spans="1:29" x14ac:dyDescent="0.25">
      <c r="A24" s="2">
        <v>45077.451666666668</v>
      </c>
      <c r="B24" s="3">
        <v>45077</v>
      </c>
      <c r="C24" s="3"/>
      <c r="D24" s="3" t="s">
        <v>344</v>
      </c>
      <c r="E24" s="4" t="s">
        <v>1578</v>
      </c>
      <c r="F24" s="4">
        <v>8700560500</v>
      </c>
      <c r="G24" s="4" t="s">
        <v>156</v>
      </c>
      <c r="H24" s="4">
        <v>8</v>
      </c>
      <c r="I24" s="4">
        <v>100</v>
      </c>
      <c r="J24" s="4">
        <v>10000</v>
      </c>
      <c r="K24" s="4" t="s">
        <v>1579</v>
      </c>
      <c r="L24" s="4"/>
      <c r="M24" s="4" t="s">
        <v>1580</v>
      </c>
      <c r="N24" s="4"/>
      <c r="O24" s="4">
        <v>30</v>
      </c>
      <c r="P24" s="4">
        <v>5</v>
      </c>
      <c r="Q24" s="4">
        <v>9</v>
      </c>
      <c r="R24" s="4">
        <v>11</v>
      </c>
      <c r="S24" s="4" t="s">
        <v>1581</v>
      </c>
      <c r="T24" s="4" t="s">
        <v>36</v>
      </c>
      <c r="U24" s="4" t="s">
        <v>36</v>
      </c>
      <c r="V24" s="4" t="s">
        <v>29</v>
      </c>
      <c r="W24" s="4" t="s">
        <v>1484</v>
      </c>
      <c r="X24" s="4"/>
      <c r="Y24" s="4">
        <v>1</v>
      </c>
      <c r="Z24" s="4" t="s">
        <v>39</v>
      </c>
      <c r="AA24" s="4" t="s">
        <v>196</v>
      </c>
      <c r="AB24" s="4" t="s">
        <v>1582</v>
      </c>
      <c r="AC24" s="4" t="s">
        <v>602</v>
      </c>
    </row>
    <row r="25" spans="1:29" x14ac:dyDescent="0.25">
      <c r="A25" s="2">
        <v>45077.780543981484</v>
      </c>
      <c r="B25" s="3">
        <v>45077</v>
      </c>
      <c r="C25" s="3"/>
      <c r="D25" s="3" t="s">
        <v>344</v>
      </c>
      <c r="E25" s="4" t="s">
        <v>1583</v>
      </c>
      <c r="F25" s="4">
        <v>9971925152</v>
      </c>
      <c r="G25" s="4" t="s">
        <v>27</v>
      </c>
      <c r="H25" s="65">
        <v>45018</v>
      </c>
      <c r="I25" s="4">
        <v>300</v>
      </c>
      <c r="J25" s="4">
        <v>20000</v>
      </c>
      <c r="K25" s="4" t="s">
        <v>1584</v>
      </c>
      <c r="L25" s="4"/>
      <c r="M25" s="4" t="s">
        <v>1585</v>
      </c>
      <c r="N25" s="4"/>
      <c r="O25" s="4">
        <v>30</v>
      </c>
      <c r="P25" s="4">
        <v>30</v>
      </c>
      <c r="Q25" s="4">
        <v>10</v>
      </c>
      <c r="R25" s="4">
        <v>7</v>
      </c>
      <c r="S25" s="4" t="s">
        <v>27</v>
      </c>
      <c r="T25" s="4" t="s">
        <v>29</v>
      </c>
      <c r="U25" s="4" t="s">
        <v>29</v>
      </c>
      <c r="V25" s="4" t="s">
        <v>29</v>
      </c>
      <c r="W25" s="4" t="s">
        <v>1484</v>
      </c>
      <c r="X25" s="4"/>
      <c r="Y25" s="4">
        <v>1</v>
      </c>
      <c r="Z25" s="4" t="s">
        <v>32</v>
      </c>
      <c r="AA25" s="4" t="s">
        <v>310</v>
      </c>
      <c r="AB25" s="4" t="s">
        <v>1586</v>
      </c>
      <c r="AC25" s="4" t="s">
        <v>26</v>
      </c>
    </row>
    <row r="26" spans="1:29" x14ac:dyDescent="0.25">
      <c r="A26" s="2">
        <v>45078.516319444447</v>
      </c>
      <c r="B26" s="3">
        <v>45078</v>
      </c>
      <c r="C26" s="3"/>
      <c r="D26" s="3" t="s">
        <v>24</v>
      </c>
      <c r="E26" s="4" t="s">
        <v>640</v>
      </c>
      <c r="F26" s="4">
        <v>9810878056</v>
      </c>
      <c r="G26" s="4" t="s">
        <v>44</v>
      </c>
      <c r="H26" s="4">
        <v>2</v>
      </c>
      <c r="I26" s="4">
        <v>500</v>
      </c>
      <c r="J26" s="4">
        <v>500</v>
      </c>
      <c r="K26" s="4" t="s">
        <v>1587</v>
      </c>
      <c r="L26" s="4"/>
      <c r="M26" s="4" t="s">
        <v>1588</v>
      </c>
      <c r="N26" s="4"/>
      <c r="O26" s="4">
        <v>26</v>
      </c>
      <c r="P26" s="4">
        <v>10</v>
      </c>
      <c r="Q26" s="4">
        <v>11</v>
      </c>
      <c r="R26" s="4">
        <v>6</v>
      </c>
      <c r="S26" s="4" t="s">
        <v>1589</v>
      </c>
      <c r="T26" s="4" t="s">
        <v>36</v>
      </c>
      <c r="U26" s="4" t="s">
        <v>29</v>
      </c>
      <c r="V26" s="4" t="s">
        <v>29</v>
      </c>
      <c r="W26" s="4" t="s">
        <v>1484</v>
      </c>
      <c r="X26" s="4"/>
      <c r="Y26" s="4">
        <v>1</v>
      </c>
      <c r="Z26" s="4" t="s">
        <v>49</v>
      </c>
      <c r="AA26" s="4" t="s">
        <v>50</v>
      </c>
      <c r="AB26" s="4" t="s">
        <v>1590</v>
      </c>
      <c r="AC26" s="4" t="s">
        <v>1591</v>
      </c>
    </row>
    <row r="27" spans="1:29" x14ac:dyDescent="0.25">
      <c r="A27" s="2">
        <v>45078.885266203702</v>
      </c>
      <c r="B27" s="3">
        <v>45078</v>
      </c>
      <c r="C27" s="3"/>
      <c r="D27" s="3" t="s">
        <v>24</v>
      </c>
      <c r="E27" s="4" t="s">
        <v>1592</v>
      </c>
      <c r="F27" s="4">
        <v>9811309138</v>
      </c>
      <c r="G27" s="4" t="s">
        <v>160</v>
      </c>
      <c r="H27" s="4" t="s">
        <v>1593</v>
      </c>
      <c r="I27" s="4">
        <v>200</v>
      </c>
      <c r="J27" s="4">
        <v>20000</v>
      </c>
      <c r="K27" s="4" t="s">
        <v>1594</v>
      </c>
      <c r="L27" s="4"/>
      <c r="M27" s="4" t="s">
        <v>1595</v>
      </c>
      <c r="N27" s="4"/>
      <c r="O27" s="4">
        <v>26</v>
      </c>
      <c r="P27" s="4">
        <v>30</v>
      </c>
      <c r="Q27" s="4">
        <v>11</v>
      </c>
      <c r="R27" s="4">
        <v>10</v>
      </c>
      <c r="S27" s="4" t="s">
        <v>647</v>
      </c>
      <c r="T27" s="4" t="s">
        <v>29</v>
      </c>
      <c r="U27" s="4" t="s">
        <v>29</v>
      </c>
      <c r="V27" s="4" t="s">
        <v>29</v>
      </c>
      <c r="W27" s="4" t="s">
        <v>1475</v>
      </c>
      <c r="X27" s="4"/>
      <c r="Y27" s="4">
        <v>1</v>
      </c>
      <c r="Z27" s="4" t="s">
        <v>32</v>
      </c>
      <c r="AA27" s="4" t="s">
        <v>310</v>
      </c>
      <c r="AB27" s="4" t="s">
        <v>30</v>
      </c>
      <c r="AC27" s="4" t="s">
        <v>428</v>
      </c>
    </row>
    <row r="28" spans="1:29" x14ac:dyDescent="0.25">
      <c r="A28" s="2">
        <v>45081.419756944444</v>
      </c>
      <c r="B28" s="3">
        <v>45081</v>
      </c>
      <c r="C28" s="3"/>
      <c r="D28" s="3" t="s">
        <v>24</v>
      </c>
      <c r="E28" s="4" t="s">
        <v>57</v>
      </c>
      <c r="F28" s="4">
        <v>8130182339</v>
      </c>
      <c r="G28" s="4" t="s">
        <v>92</v>
      </c>
      <c r="H28" s="4">
        <v>2</v>
      </c>
      <c r="I28" s="4">
        <v>200</v>
      </c>
      <c r="J28" s="4">
        <v>20000</v>
      </c>
      <c r="K28" s="4">
        <v>9</v>
      </c>
      <c r="L28" s="4"/>
      <c r="M28" s="4" t="s">
        <v>1596</v>
      </c>
      <c r="N28" s="4"/>
      <c r="O28" s="4">
        <v>28</v>
      </c>
      <c r="P28" s="4">
        <v>20</v>
      </c>
      <c r="Q28" s="4">
        <v>11</v>
      </c>
      <c r="R28" s="4">
        <v>8</v>
      </c>
      <c r="S28" s="4" t="s">
        <v>96</v>
      </c>
      <c r="T28" s="4" t="s">
        <v>29</v>
      </c>
      <c r="U28" s="4" t="s">
        <v>29</v>
      </c>
      <c r="V28" s="4" t="s">
        <v>29</v>
      </c>
      <c r="W28" s="4" t="s">
        <v>1484</v>
      </c>
      <c r="X28" s="4"/>
      <c r="Y28" s="4">
        <v>1</v>
      </c>
      <c r="Z28" s="4" t="s">
        <v>32</v>
      </c>
      <c r="AA28" s="4" t="s">
        <v>310</v>
      </c>
      <c r="AB28" s="4" t="s">
        <v>1597</v>
      </c>
      <c r="AC28" s="4" t="s">
        <v>689</v>
      </c>
    </row>
    <row r="29" spans="1:29" x14ac:dyDescent="0.25">
      <c r="A29" s="2">
        <v>45082.847754629627</v>
      </c>
      <c r="B29" s="3">
        <v>45082</v>
      </c>
      <c r="C29" s="3"/>
      <c r="D29" s="3" t="s">
        <v>24</v>
      </c>
      <c r="E29" s="4" t="s">
        <v>1598</v>
      </c>
      <c r="F29" s="4">
        <v>9999038132</v>
      </c>
      <c r="G29" s="4" t="s">
        <v>27</v>
      </c>
      <c r="H29" s="4">
        <v>2</v>
      </c>
      <c r="I29" s="4">
        <v>300</v>
      </c>
      <c r="J29" s="4">
        <v>20000</v>
      </c>
      <c r="K29" s="4" t="s">
        <v>1599</v>
      </c>
      <c r="L29" s="4"/>
      <c r="M29" s="4" t="s">
        <v>1600</v>
      </c>
      <c r="N29" s="4"/>
      <c r="O29" s="4">
        <v>28</v>
      </c>
      <c r="P29" s="4">
        <v>20</v>
      </c>
      <c r="Q29" s="4">
        <v>11</v>
      </c>
      <c r="R29" s="4">
        <v>9</v>
      </c>
      <c r="S29" s="4" t="s">
        <v>169</v>
      </c>
      <c r="T29" s="4" t="s">
        <v>29</v>
      </c>
      <c r="U29" s="4" t="s">
        <v>36</v>
      </c>
      <c r="V29" s="4" t="s">
        <v>29</v>
      </c>
      <c r="W29" s="4" t="s">
        <v>1475</v>
      </c>
      <c r="X29" s="4"/>
      <c r="Y29" s="4">
        <v>1</v>
      </c>
      <c r="Z29" s="4" t="s">
        <v>77</v>
      </c>
      <c r="AA29" s="4" t="s">
        <v>310</v>
      </c>
      <c r="AB29" s="4" t="s">
        <v>1601</v>
      </c>
      <c r="AC29" s="4" t="s">
        <v>1602</v>
      </c>
    </row>
    <row r="30" spans="1:29" x14ac:dyDescent="0.25">
      <c r="A30" s="2">
        <v>45084.930636574078</v>
      </c>
      <c r="B30" s="3">
        <v>45084</v>
      </c>
      <c r="C30" s="3"/>
      <c r="D30" s="3" t="s">
        <v>24</v>
      </c>
      <c r="E30" s="4" t="s">
        <v>83</v>
      </c>
      <c r="F30" s="4">
        <v>9911113943</v>
      </c>
      <c r="G30" s="4" t="s">
        <v>84</v>
      </c>
      <c r="H30" s="4">
        <v>2</v>
      </c>
      <c r="I30" s="4">
        <v>500</v>
      </c>
      <c r="J30" s="4">
        <v>300</v>
      </c>
      <c r="K30" s="4" t="s">
        <v>1603</v>
      </c>
      <c r="L30" s="4"/>
      <c r="M30" s="4" t="s">
        <v>1604</v>
      </c>
      <c r="N30" s="4"/>
      <c r="O30" s="4">
        <v>26</v>
      </c>
      <c r="P30" s="4">
        <v>10</v>
      </c>
      <c r="Q30" s="4">
        <v>10</v>
      </c>
      <c r="R30" s="4">
        <v>6</v>
      </c>
      <c r="S30" s="4" t="s">
        <v>1605</v>
      </c>
      <c r="T30" s="4" t="s">
        <v>29</v>
      </c>
      <c r="U30" s="4" t="s">
        <v>29</v>
      </c>
      <c r="V30" s="4" t="s">
        <v>29</v>
      </c>
      <c r="W30" s="4" t="s">
        <v>1475</v>
      </c>
      <c r="X30" s="4"/>
      <c r="Y30" s="4">
        <v>1</v>
      </c>
      <c r="Z30" s="4" t="s">
        <v>49</v>
      </c>
      <c r="AA30" s="4" t="s">
        <v>50</v>
      </c>
      <c r="AB30" s="4" t="s">
        <v>1606</v>
      </c>
      <c r="AC30" s="4" t="s">
        <v>1607</v>
      </c>
    </row>
    <row r="31" spans="1:29" x14ac:dyDescent="0.25">
      <c r="A31" s="2">
        <v>45086.735879629632</v>
      </c>
      <c r="B31" s="3">
        <v>45086</v>
      </c>
      <c r="C31" s="3"/>
      <c r="D31" s="3" t="s">
        <v>24</v>
      </c>
      <c r="E31" s="4" t="s">
        <v>1608</v>
      </c>
      <c r="F31" s="4">
        <v>9793676756</v>
      </c>
      <c r="G31" s="4" t="s">
        <v>27</v>
      </c>
      <c r="H31" s="4">
        <v>5</v>
      </c>
      <c r="I31" s="4" t="s">
        <v>1609</v>
      </c>
      <c r="J31" s="4">
        <v>15000</v>
      </c>
      <c r="K31" s="4"/>
      <c r="L31" s="4"/>
      <c r="M31" s="4" t="s">
        <v>1610</v>
      </c>
      <c r="N31" s="4"/>
      <c r="O31" s="4">
        <v>4</v>
      </c>
      <c r="P31" s="4">
        <v>10</v>
      </c>
      <c r="Q31" s="4">
        <v>11</v>
      </c>
      <c r="R31" s="4">
        <v>8</v>
      </c>
      <c r="S31" s="4" t="s">
        <v>29</v>
      </c>
      <c r="T31" s="4" t="s">
        <v>29</v>
      </c>
      <c r="U31" s="4" t="s">
        <v>29</v>
      </c>
      <c r="V31" s="4" t="s">
        <v>36</v>
      </c>
      <c r="W31" s="4" t="s">
        <v>1484</v>
      </c>
      <c r="X31" s="4"/>
      <c r="Y31" s="4">
        <v>1</v>
      </c>
      <c r="Z31" s="4" t="s">
        <v>1611</v>
      </c>
      <c r="AA31" s="4" t="s">
        <v>352</v>
      </c>
      <c r="AB31" s="4" t="s">
        <v>1612</v>
      </c>
      <c r="AC31" s="23" t="s">
        <v>1613</v>
      </c>
    </row>
    <row r="32" spans="1:29" x14ac:dyDescent="0.25">
      <c r="A32" s="2">
        <v>45097.672569444447</v>
      </c>
      <c r="B32" s="3">
        <v>45097</v>
      </c>
      <c r="C32" s="3"/>
      <c r="D32" s="3" t="s">
        <v>24</v>
      </c>
      <c r="E32" s="4" t="s">
        <v>1243</v>
      </c>
      <c r="F32" s="4">
        <v>9250286970</v>
      </c>
      <c r="G32" s="4" t="s">
        <v>160</v>
      </c>
      <c r="H32" s="4">
        <v>4</v>
      </c>
      <c r="I32" s="4">
        <v>200</v>
      </c>
      <c r="J32" s="4">
        <v>50000</v>
      </c>
      <c r="K32" s="4" t="s">
        <v>1614</v>
      </c>
      <c r="L32" s="7" t="s">
        <v>1615</v>
      </c>
      <c r="M32" s="4" t="s">
        <v>1616</v>
      </c>
      <c r="N32" s="7" t="s">
        <v>1617</v>
      </c>
      <c r="O32" s="4">
        <v>30</v>
      </c>
      <c r="P32" s="4">
        <v>10</v>
      </c>
      <c r="Q32" s="4">
        <v>10</v>
      </c>
      <c r="R32" s="4">
        <v>11</v>
      </c>
      <c r="S32" s="4" t="s">
        <v>1618</v>
      </c>
      <c r="T32" s="4" t="s">
        <v>29</v>
      </c>
      <c r="U32" s="4" t="s">
        <v>29</v>
      </c>
      <c r="V32" s="4" t="s">
        <v>29</v>
      </c>
      <c r="W32" s="4" t="s">
        <v>1475</v>
      </c>
      <c r="X32" s="4"/>
      <c r="Y32" s="4">
        <v>1</v>
      </c>
      <c r="Z32" s="4" t="s">
        <v>68</v>
      </c>
      <c r="AA32" s="4" t="s">
        <v>196</v>
      </c>
      <c r="AB32" s="4" t="s">
        <v>1244</v>
      </c>
      <c r="AC32" s="4" t="s">
        <v>1619</v>
      </c>
    </row>
    <row r="33" spans="1:29" x14ac:dyDescent="0.25">
      <c r="A33" s="2">
        <v>45098.470358796294</v>
      </c>
      <c r="B33" s="8">
        <v>45098</v>
      </c>
      <c r="C33" s="8"/>
      <c r="D33" s="3" t="s">
        <v>24</v>
      </c>
      <c r="E33" s="4" t="s">
        <v>151</v>
      </c>
      <c r="F33" s="4">
        <v>9821000310</v>
      </c>
      <c r="G33" s="4" t="s">
        <v>160</v>
      </c>
      <c r="H33" s="4">
        <v>4</v>
      </c>
      <c r="I33" s="4">
        <v>300</v>
      </c>
      <c r="J33" s="4">
        <v>50000</v>
      </c>
      <c r="K33" s="4" t="s">
        <v>1620</v>
      </c>
      <c r="L33" s="7" t="s">
        <v>1621</v>
      </c>
      <c r="M33" s="4" t="s">
        <v>1622</v>
      </c>
      <c r="N33" s="7" t="s">
        <v>1623</v>
      </c>
      <c r="O33" s="4">
        <v>30</v>
      </c>
      <c r="P33" s="4">
        <v>11</v>
      </c>
      <c r="Q33" s="4">
        <v>10</v>
      </c>
      <c r="R33" s="4">
        <v>10</v>
      </c>
      <c r="S33" s="4" t="s">
        <v>35</v>
      </c>
      <c r="T33" s="4" t="s">
        <v>29</v>
      </c>
      <c r="U33" s="4" t="s">
        <v>29</v>
      </c>
      <c r="V33" s="4" t="s">
        <v>29</v>
      </c>
      <c r="W33" s="4" t="s">
        <v>1484</v>
      </c>
      <c r="X33" s="4"/>
      <c r="Y33" s="4">
        <v>2</v>
      </c>
      <c r="Z33" s="4" t="s">
        <v>68</v>
      </c>
      <c r="AA33" s="4" t="s">
        <v>196</v>
      </c>
      <c r="AB33" s="4" t="s">
        <v>1624</v>
      </c>
      <c r="AC33" s="4" t="s">
        <v>1625</v>
      </c>
    </row>
    <row r="34" spans="1:29" x14ac:dyDescent="0.25">
      <c r="A34" s="2">
        <v>45098.709594907406</v>
      </c>
      <c r="B34" s="8">
        <v>45098</v>
      </c>
      <c r="C34" s="8"/>
      <c r="D34" s="3" t="s">
        <v>24</v>
      </c>
      <c r="E34" s="4" t="s">
        <v>155</v>
      </c>
      <c r="F34" s="4">
        <v>9311443386</v>
      </c>
      <c r="G34" s="4" t="s">
        <v>156</v>
      </c>
      <c r="H34" s="4">
        <v>6</v>
      </c>
      <c r="I34" s="4">
        <v>200</v>
      </c>
      <c r="J34" s="4">
        <v>50000</v>
      </c>
      <c r="K34" s="4" t="s">
        <v>1626</v>
      </c>
      <c r="L34" s="7" t="s">
        <v>1627</v>
      </c>
      <c r="M34" s="4" t="s">
        <v>1628</v>
      </c>
      <c r="N34" s="7" t="s">
        <v>1629</v>
      </c>
      <c r="O34" s="4">
        <v>30</v>
      </c>
      <c r="P34" s="4">
        <v>10</v>
      </c>
      <c r="Q34" s="4">
        <v>10</v>
      </c>
      <c r="R34" s="4">
        <v>10</v>
      </c>
      <c r="S34" s="4" t="s">
        <v>647</v>
      </c>
      <c r="T34" s="4" t="s">
        <v>29</v>
      </c>
      <c r="U34" s="4" t="s">
        <v>29</v>
      </c>
      <c r="V34" s="4" t="s">
        <v>29</v>
      </c>
      <c r="W34" s="4" t="s">
        <v>1484</v>
      </c>
      <c r="X34" s="4"/>
      <c r="Y34" s="4">
        <v>1</v>
      </c>
      <c r="Z34" s="4" t="s">
        <v>68</v>
      </c>
      <c r="AA34" s="4" t="s">
        <v>196</v>
      </c>
      <c r="AB34" s="4" t="s">
        <v>1630</v>
      </c>
      <c r="AC34" s="4" t="s">
        <v>1631</v>
      </c>
    </row>
    <row r="35" spans="1:29" x14ac:dyDescent="0.25">
      <c r="A35" s="2">
        <v>45098.733124999999</v>
      </c>
      <c r="B35" s="8">
        <v>45098</v>
      </c>
      <c r="C35" s="8"/>
      <c r="D35" s="3" t="s">
        <v>24</v>
      </c>
      <c r="E35" s="4" t="s">
        <v>159</v>
      </c>
      <c r="F35" s="4">
        <v>9311443386</v>
      </c>
      <c r="G35" s="4" t="s">
        <v>160</v>
      </c>
      <c r="H35" s="4">
        <v>5</v>
      </c>
      <c r="I35" s="4">
        <v>150</v>
      </c>
      <c r="J35" s="4">
        <v>50000</v>
      </c>
      <c r="K35" s="4" t="s">
        <v>1632</v>
      </c>
      <c r="L35" s="7" t="s">
        <v>1633</v>
      </c>
      <c r="M35" s="4" t="s">
        <v>1634</v>
      </c>
      <c r="N35" s="7" t="s">
        <v>1635</v>
      </c>
      <c r="O35" s="4">
        <v>30</v>
      </c>
      <c r="P35" s="4">
        <v>10</v>
      </c>
      <c r="Q35" s="4">
        <v>10</v>
      </c>
      <c r="R35" s="4">
        <v>10</v>
      </c>
      <c r="S35" s="4" t="s">
        <v>161</v>
      </c>
      <c r="T35" s="4" t="s">
        <v>29</v>
      </c>
      <c r="U35" s="4" t="s">
        <v>29</v>
      </c>
      <c r="V35" s="4" t="s">
        <v>29</v>
      </c>
      <c r="W35" s="4" t="s">
        <v>1484</v>
      </c>
      <c r="X35" s="4"/>
      <c r="Y35" s="4">
        <v>2</v>
      </c>
      <c r="Z35" s="4" t="s">
        <v>68</v>
      </c>
      <c r="AA35" s="4" t="s">
        <v>196</v>
      </c>
      <c r="AB35" s="4" t="s">
        <v>162</v>
      </c>
      <c r="AC35" s="4" t="s">
        <v>1238</v>
      </c>
    </row>
    <row r="36" spans="1:29" x14ac:dyDescent="0.25">
      <c r="A36" s="2">
        <v>45098.889502314814</v>
      </c>
      <c r="B36" s="8">
        <v>45098</v>
      </c>
      <c r="C36" s="8"/>
      <c r="D36" s="3" t="s">
        <v>24</v>
      </c>
      <c r="E36" s="102" t="s">
        <v>1636</v>
      </c>
      <c r="F36" s="4">
        <v>7007636348</v>
      </c>
      <c r="G36" s="4" t="s">
        <v>27</v>
      </c>
      <c r="H36" s="4">
        <v>5</v>
      </c>
      <c r="I36" s="4">
        <v>150</v>
      </c>
      <c r="J36" s="4">
        <v>15000</v>
      </c>
      <c r="K36" s="4"/>
      <c r="L36" s="4"/>
      <c r="M36" s="4" t="s">
        <v>1637</v>
      </c>
      <c r="N36" s="4"/>
      <c r="O36" s="4">
        <v>4</v>
      </c>
      <c r="P36" s="4">
        <v>15</v>
      </c>
      <c r="Q36" s="4">
        <v>10</v>
      </c>
      <c r="R36" s="4">
        <v>8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1484</v>
      </c>
      <c r="X36" s="4"/>
      <c r="Y36" s="4">
        <v>1</v>
      </c>
      <c r="Z36" s="4" t="s">
        <v>1611</v>
      </c>
      <c r="AA36" s="4" t="s">
        <v>352</v>
      </c>
      <c r="AB36" s="4" t="s">
        <v>1638</v>
      </c>
      <c r="AC36" s="4" t="s">
        <v>1639</v>
      </c>
    </row>
    <row r="37" spans="1:29" x14ac:dyDescent="0.25">
      <c r="A37" s="2">
        <v>45098.892534722225</v>
      </c>
      <c r="B37" s="8">
        <v>45098</v>
      </c>
      <c r="C37" s="8"/>
      <c r="D37" s="3" t="s">
        <v>24</v>
      </c>
      <c r="E37" s="102" t="s">
        <v>1640</v>
      </c>
      <c r="F37" s="4">
        <v>9793676556</v>
      </c>
      <c r="G37" s="4" t="s">
        <v>27</v>
      </c>
      <c r="H37" s="4">
        <v>5</v>
      </c>
      <c r="I37" s="4" t="s">
        <v>1641</v>
      </c>
      <c r="J37" s="4">
        <v>15000</v>
      </c>
      <c r="K37" s="4"/>
      <c r="L37" s="4"/>
      <c r="M37" s="4" t="s">
        <v>1642</v>
      </c>
      <c r="N37" s="4"/>
      <c r="O37" s="4">
        <v>4</v>
      </c>
      <c r="P37" s="4">
        <v>15</v>
      </c>
      <c r="Q37" s="4">
        <v>10</v>
      </c>
      <c r="R37" s="4">
        <v>8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1484</v>
      </c>
      <c r="X37" s="4"/>
      <c r="Y37" s="4">
        <v>1</v>
      </c>
      <c r="Z37" s="4" t="s">
        <v>1611</v>
      </c>
      <c r="AA37" s="4" t="s">
        <v>352</v>
      </c>
      <c r="AB37" s="4" t="s">
        <v>1643</v>
      </c>
      <c r="AC37" s="4" t="s">
        <v>1644</v>
      </c>
    </row>
    <row r="38" spans="1:29" x14ac:dyDescent="0.25">
      <c r="A38" s="2">
        <v>45098.895405092589</v>
      </c>
      <c r="B38" s="8">
        <v>45098</v>
      </c>
      <c r="C38" s="8"/>
      <c r="D38" s="3" t="s">
        <v>24</v>
      </c>
      <c r="E38" s="102" t="s">
        <v>1645</v>
      </c>
      <c r="F38" s="4">
        <v>8175968781</v>
      </c>
      <c r="G38" s="4" t="s">
        <v>27</v>
      </c>
      <c r="H38" s="4">
        <v>5</v>
      </c>
      <c r="I38" s="4" t="s">
        <v>315</v>
      </c>
      <c r="J38" s="4">
        <v>15000</v>
      </c>
      <c r="K38" s="4"/>
      <c r="L38" s="4"/>
      <c r="M38" s="4" t="s">
        <v>1646</v>
      </c>
      <c r="N38" s="4"/>
      <c r="O38" s="4">
        <v>4</v>
      </c>
      <c r="P38" s="4">
        <v>10</v>
      </c>
      <c r="Q38" s="4">
        <v>10</v>
      </c>
      <c r="R38" s="4">
        <v>8</v>
      </c>
      <c r="S38" s="4" t="s">
        <v>29</v>
      </c>
      <c r="T38" s="4" t="s">
        <v>29</v>
      </c>
      <c r="U38" s="4" t="s">
        <v>29</v>
      </c>
      <c r="V38" s="4" t="s">
        <v>36</v>
      </c>
      <c r="W38" s="4" t="s">
        <v>1484</v>
      </c>
      <c r="X38" s="4"/>
      <c r="Y38" s="4">
        <v>1</v>
      </c>
      <c r="Z38" s="4" t="s">
        <v>1611</v>
      </c>
      <c r="AA38" s="4" t="s">
        <v>352</v>
      </c>
      <c r="AB38" s="4" t="s">
        <v>1647</v>
      </c>
      <c r="AC38" s="4" t="s">
        <v>1648</v>
      </c>
    </row>
    <row r="39" spans="1:29" x14ac:dyDescent="0.25">
      <c r="A39" s="2">
        <v>45098.901747685188</v>
      </c>
      <c r="B39" s="8">
        <v>45098</v>
      </c>
      <c r="C39" s="8"/>
      <c r="D39" s="3" t="s">
        <v>24</v>
      </c>
      <c r="E39" s="102" t="s">
        <v>1649</v>
      </c>
      <c r="F39" s="4">
        <v>9044292397</v>
      </c>
      <c r="G39" s="4" t="s">
        <v>1524</v>
      </c>
      <c r="H39" s="4">
        <v>5</v>
      </c>
      <c r="I39" s="4" t="s">
        <v>1650</v>
      </c>
      <c r="J39" s="4">
        <v>15000</v>
      </c>
      <c r="K39" s="4"/>
      <c r="L39" s="4"/>
      <c r="M39" s="4" t="s">
        <v>1651</v>
      </c>
      <c r="N39" s="4"/>
      <c r="O39" s="4">
        <v>4</v>
      </c>
      <c r="P39" s="4">
        <v>15</v>
      </c>
      <c r="Q39" s="4">
        <v>10</v>
      </c>
      <c r="R39" s="4">
        <v>8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1484</v>
      </c>
      <c r="X39" s="4"/>
      <c r="Y39" s="4">
        <v>1</v>
      </c>
      <c r="Z39" s="4" t="s">
        <v>1611</v>
      </c>
      <c r="AA39" s="4" t="s">
        <v>352</v>
      </c>
      <c r="AB39" s="4" t="s">
        <v>1652</v>
      </c>
      <c r="AC39" s="4" t="s">
        <v>1653</v>
      </c>
    </row>
    <row r="40" spans="1:29" x14ac:dyDescent="0.25">
      <c r="A40" s="2">
        <v>45098.908506944441</v>
      </c>
      <c r="B40" s="8">
        <v>45098</v>
      </c>
      <c r="C40" s="8"/>
      <c r="D40" s="3" t="s">
        <v>24</v>
      </c>
      <c r="E40" s="102" t="s">
        <v>1654</v>
      </c>
      <c r="F40" s="4">
        <v>9839474475</v>
      </c>
      <c r="G40" s="4" t="s">
        <v>27</v>
      </c>
      <c r="H40" s="4">
        <v>5</v>
      </c>
      <c r="I40" s="4" t="s">
        <v>315</v>
      </c>
      <c r="J40" s="4">
        <v>15000</v>
      </c>
      <c r="K40" s="4"/>
      <c r="L40" s="4"/>
      <c r="M40" s="4" t="s">
        <v>1655</v>
      </c>
      <c r="N40" s="4"/>
      <c r="O40" s="4">
        <v>4</v>
      </c>
      <c r="P40" s="4">
        <v>15</v>
      </c>
      <c r="Q40" s="4">
        <v>10</v>
      </c>
      <c r="R40" s="4">
        <v>8</v>
      </c>
      <c r="S40" s="4" t="s">
        <v>29</v>
      </c>
      <c r="T40" s="4" t="s">
        <v>29</v>
      </c>
      <c r="U40" s="4" t="s">
        <v>29</v>
      </c>
      <c r="V40" s="4" t="s">
        <v>36</v>
      </c>
      <c r="W40" s="4" t="s">
        <v>1484</v>
      </c>
      <c r="X40" s="4"/>
      <c r="Y40" s="4">
        <v>2</v>
      </c>
      <c r="Z40" s="4" t="s">
        <v>1611</v>
      </c>
      <c r="AA40" s="4" t="s">
        <v>352</v>
      </c>
      <c r="AB40" s="4" t="s">
        <v>1656</v>
      </c>
      <c r="AC40" s="4" t="s">
        <v>1657</v>
      </c>
    </row>
    <row r="41" spans="1:29" x14ac:dyDescent="0.25">
      <c r="A41" s="2">
        <v>45098.911851851852</v>
      </c>
      <c r="B41" s="8">
        <v>45098</v>
      </c>
      <c r="C41" s="8"/>
      <c r="D41" s="3" t="s">
        <v>24</v>
      </c>
      <c r="E41" s="102" t="s">
        <v>1658</v>
      </c>
      <c r="F41" s="4">
        <v>8573995555</v>
      </c>
      <c r="G41" s="4" t="s">
        <v>156</v>
      </c>
      <c r="H41" s="4">
        <v>10</v>
      </c>
      <c r="I41" s="4" t="s">
        <v>1659</v>
      </c>
      <c r="J41" s="4">
        <v>10000</v>
      </c>
      <c r="K41" s="4"/>
      <c r="L41" s="4"/>
      <c r="M41" s="4" t="s">
        <v>1660</v>
      </c>
      <c r="N41" s="4"/>
      <c r="O41" s="4">
        <v>4</v>
      </c>
      <c r="P41" s="4">
        <v>15</v>
      </c>
      <c r="Q41" s="4">
        <v>10</v>
      </c>
      <c r="R41" s="4">
        <v>9</v>
      </c>
      <c r="S41" s="4" t="s">
        <v>29</v>
      </c>
      <c r="T41" s="4" t="s">
        <v>29</v>
      </c>
      <c r="U41" s="4" t="s">
        <v>36</v>
      </c>
      <c r="V41" s="4" t="s">
        <v>29</v>
      </c>
      <c r="W41" s="4" t="s">
        <v>1484</v>
      </c>
      <c r="X41" s="4"/>
      <c r="Y41" s="4">
        <v>1</v>
      </c>
      <c r="Z41" s="4" t="s">
        <v>1611</v>
      </c>
      <c r="AA41" s="4" t="s">
        <v>352</v>
      </c>
      <c r="AB41" s="4" t="s">
        <v>1661</v>
      </c>
      <c r="AC41" s="4" t="s">
        <v>1662</v>
      </c>
    </row>
    <row r="42" spans="1:29" x14ac:dyDescent="0.25">
      <c r="A42" s="2">
        <v>45098.914259259262</v>
      </c>
      <c r="B42" s="8">
        <v>45098</v>
      </c>
      <c r="C42" s="8"/>
      <c r="D42" s="3" t="s">
        <v>24</v>
      </c>
      <c r="E42" s="102" t="s">
        <v>1663</v>
      </c>
      <c r="F42" s="4">
        <v>9935692855</v>
      </c>
      <c r="G42" s="4" t="s">
        <v>27</v>
      </c>
      <c r="H42" s="4">
        <v>5</v>
      </c>
      <c r="I42" s="4" t="s">
        <v>1650</v>
      </c>
      <c r="J42" s="4">
        <v>10000</v>
      </c>
      <c r="K42" s="4"/>
      <c r="L42" s="4"/>
      <c r="M42" s="4" t="s">
        <v>1664</v>
      </c>
      <c r="N42" s="4"/>
      <c r="O42" s="4">
        <v>4</v>
      </c>
      <c r="P42" s="4">
        <v>15</v>
      </c>
      <c r="Q42" s="4">
        <v>10</v>
      </c>
      <c r="R42" s="4">
        <v>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1484</v>
      </c>
      <c r="X42" s="4"/>
      <c r="Y42" s="4">
        <v>1</v>
      </c>
      <c r="Z42" s="4" t="s">
        <v>1611</v>
      </c>
      <c r="AA42" s="4" t="s">
        <v>352</v>
      </c>
      <c r="AB42" s="4" t="s">
        <v>1643</v>
      </c>
      <c r="AC42" s="4" t="s">
        <v>1665</v>
      </c>
    </row>
    <row r="43" spans="1:29" x14ac:dyDescent="0.25">
      <c r="A43" s="2">
        <v>45098.916817129626</v>
      </c>
      <c r="B43" s="8">
        <v>45098</v>
      </c>
      <c r="C43" s="8"/>
      <c r="D43" s="3" t="s">
        <v>24</v>
      </c>
      <c r="E43" s="102" t="s">
        <v>1666</v>
      </c>
      <c r="F43" s="4">
        <v>7860000888</v>
      </c>
      <c r="G43" s="4" t="s">
        <v>27</v>
      </c>
      <c r="H43" s="4">
        <v>5</v>
      </c>
      <c r="I43" s="4" t="s">
        <v>1650</v>
      </c>
      <c r="J43" s="4">
        <v>15000</v>
      </c>
      <c r="K43" s="4"/>
      <c r="L43" s="4"/>
      <c r="M43" s="4" t="s">
        <v>1667</v>
      </c>
      <c r="N43" s="4"/>
      <c r="O43" s="4">
        <v>4</v>
      </c>
      <c r="P43" s="4">
        <v>15</v>
      </c>
      <c r="Q43" s="4">
        <v>10</v>
      </c>
      <c r="R43" s="4">
        <v>8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1484</v>
      </c>
      <c r="X43" s="4"/>
      <c r="Y43" s="4">
        <v>1</v>
      </c>
      <c r="Z43" s="4" t="s">
        <v>1611</v>
      </c>
      <c r="AA43" s="4" t="s">
        <v>352</v>
      </c>
      <c r="AB43" s="4" t="s">
        <v>1643</v>
      </c>
      <c r="AC43" s="4" t="s">
        <v>1668</v>
      </c>
    </row>
    <row r="44" spans="1:29" x14ac:dyDescent="0.25">
      <c r="A44" s="2">
        <v>45099.680312500001</v>
      </c>
      <c r="B44" s="8">
        <v>45099</v>
      </c>
      <c r="C44" s="8"/>
      <c r="D44" s="3" t="s">
        <v>24</v>
      </c>
      <c r="E44" s="4" t="s">
        <v>1669</v>
      </c>
      <c r="F44" s="4">
        <v>8840981837</v>
      </c>
      <c r="G44" s="4" t="s">
        <v>27</v>
      </c>
      <c r="H44" s="4">
        <v>5</v>
      </c>
      <c r="I44" s="4" t="s">
        <v>1650</v>
      </c>
      <c r="J44" s="4">
        <v>15000</v>
      </c>
      <c r="K44" s="4"/>
      <c r="L44" s="4"/>
      <c r="M44" s="4" t="s">
        <v>1670</v>
      </c>
      <c r="N44" s="4"/>
      <c r="O44" s="4">
        <v>4</v>
      </c>
      <c r="P44" s="4">
        <v>15</v>
      </c>
      <c r="Q44" s="4">
        <v>10</v>
      </c>
      <c r="R44" s="4">
        <v>8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1484</v>
      </c>
      <c r="X44" s="4"/>
      <c r="Y44" s="4">
        <v>1</v>
      </c>
      <c r="Z44" s="4" t="s">
        <v>1611</v>
      </c>
      <c r="AA44" s="4" t="s">
        <v>352</v>
      </c>
      <c r="AB44" s="4" t="s">
        <v>1671</v>
      </c>
      <c r="AC44" s="4" t="s">
        <v>394</v>
      </c>
    </row>
    <row r="45" spans="1:29" x14ac:dyDescent="0.25">
      <c r="A45" s="2">
        <v>45099.684166666666</v>
      </c>
      <c r="B45" s="8">
        <v>45099</v>
      </c>
      <c r="C45" s="8"/>
      <c r="D45" s="3" t="s">
        <v>24</v>
      </c>
      <c r="E45" s="4" t="s">
        <v>1672</v>
      </c>
      <c r="F45" s="4">
        <v>9169587883</v>
      </c>
      <c r="G45" s="4" t="s">
        <v>27</v>
      </c>
      <c r="H45" s="4">
        <v>3</v>
      </c>
      <c r="I45" s="4" t="s">
        <v>1650</v>
      </c>
      <c r="J45" s="4">
        <v>15000</v>
      </c>
      <c r="K45" s="4"/>
      <c r="L45" s="4"/>
      <c r="M45" s="4" t="s">
        <v>1673</v>
      </c>
      <c r="N45" s="4"/>
      <c r="O45" s="4">
        <v>4</v>
      </c>
      <c r="P45" s="4">
        <v>15</v>
      </c>
      <c r="Q45" s="4">
        <v>10</v>
      </c>
      <c r="R45" s="4">
        <v>8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1484</v>
      </c>
      <c r="X45" s="4"/>
      <c r="Y45" s="4">
        <v>1</v>
      </c>
      <c r="Z45" s="4" t="s">
        <v>1611</v>
      </c>
      <c r="AA45" s="4" t="s">
        <v>352</v>
      </c>
      <c r="AB45" s="4" t="s">
        <v>1674</v>
      </c>
      <c r="AC45" s="4" t="s">
        <v>1675</v>
      </c>
    </row>
    <row r="46" spans="1:29" x14ac:dyDescent="0.25">
      <c r="A46" s="2">
        <v>45099.687361111108</v>
      </c>
      <c r="B46" s="8">
        <v>45099</v>
      </c>
      <c r="C46" s="8"/>
      <c r="D46" s="3" t="s">
        <v>24</v>
      </c>
      <c r="E46" s="4" t="s">
        <v>1676</v>
      </c>
      <c r="F46" s="4">
        <v>7905066587</v>
      </c>
      <c r="G46" s="4" t="s">
        <v>27</v>
      </c>
      <c r="H46" s="4">
        <v>3</v>
      </c>
      <c r="I46" s="4" t="s">
        <v>1650</v>
      </c>
      <c r="J46" s="4">
        <v>15000</v>
      </c>
      <c r="K46" s="4"/>
      <c r="L46" s="4"/>
      <c r="M46" s="4" t="s">
        <v>1677</v>
      </c>
      <c r="N46" s="4"/>
      <c r="O46" s="4">
        <v>4</v>
      </c>
      <c r="P46" s="4">
        <v>15</v>
      </c>
      <c r="Q46" s="4">
        <v>10</v>
      </c>
      <c r="R46" s="4">
        <v>8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1484</v>
      </c>
      <c r="X46" s="4"/>
      <c r="Y46" s="4">
        <v>1</v>
      </c>
      <c r="Z46" s="4" t="s">
        <v>1611</v>
      </c>
      <c r="AA46" s="4" t="s">
        <v>352</v>
      </c>
      <c r="AB46" s="4" t="s">
        <v>1678</v>
      </c>
      <c r="AC46" s="4" t="s">
        <v>1679</v>
      </c>
    </row>
    <row r="47" spans="1:29" x14ac:dyDescent="0.25">
      <c r="A47" s="2">
        <v>45101.911203703705</v>
      </c>
      <c r="B47" s="8">
        <v>45101</v>
      </c>
      <c r="C47" s="8"/>
      <c r="D47" s="3" t="s">
        <v>24</v>
      </c>
      <c r="E47" s="4" t="s">
        <v>291</v>
      </c>
      <c r="F47" s="4">
        <v>9810423979</v>
      </c>
      <c r="G47" s="4" t="s">
        <v>1524</v>
      </c>
      <c r="H47" s="4">
        <v>7</v>
      </c>
      <c r="I47" s="4">
        <v>200</v>
      </c>
      <c r="J47" s="4">
        <v>50000</v>
      </c>
      <c r="K47" s="4" t="s">
        <v>1680</v>
      </c>
      <c r="L47" s="7" t="s">
        <v>1681</v>
      </c>
      <c r="M47" s="4" t="s">
        <v>1682</v>
      </c>
      <c r="N47" s="7" t="s">
        <v>1683</v>
      </c>
      <c r="O47" s="4">
        <v>30</v>
      </c>
      <c r="P47" s="4">
        <v>10</v>
      </c>
      <c r="Q47" s="4">
        <v>10</v>
      </c>
      <c r="R47" s="4">
        <v>10</v>
      </c>
      <c r="S47" s="4" t="s">
        <v>1684</v>
      </c>
      <c r="T47" s="4" t="s">
        <v>29</v>
      </c>
      <c r="U47" s="4" t="s">
        <v>29</v>
      </c>
      <c r="V47" s="4" t="s">
        <v>29</v>
      </c>
      <c r="W47" s="4" t="s">
        <v>1484</v>
      </c>
      <c r="X47" s="4"/>
      <c r="Y47" s="4">
        <v>1</v>
      </c>
      <c r="Z47" s="4" t="s">
        <v>68</v>
      </c>
      <c r="AA47" s="4" t="s">
        <v>196</v>
      </c>
      <c r="AB47" s="4" t="s">
        <v>1358</v>
      </c>
      <c r="AC47" s="4" t="s">
        <v>1685</v>
      </c>
    </row>
    <row r="48" spans="1:29" x14ac:dyDescent="0.25">
      <c r="A48" s="2">
        <v>45101.92597222222</v>
      </c>
      <c r="B48" s="8">
        <v>45101</v>
      </c>
      <c r="C48" s="8"/>
      <c r="D48" s="3" t="s">
        <v>24</v>
      </c>
      <c r="E48" s="4" t="s">
        <v>1686</v>
      </c>
      <c r="F48" s="4">
        <v>9971678281</v>
      </c>
      <c r="G48" s="4" t="s">
        <v>1687</v>
      </c>
      <c r="H48" s="4">
        <v>2</v>
      </c>
      <c r="I48" s="4">
        <v>500</v>
      </c>
      <c r="J48" s="4">
        <v>500</v>
      </c>
      <c r="K48" s="4" t="s">
        <v>1688</v>
      </c>
      <c r="L48" s="4"/>
      <c r="M48" s="4" t="s">
        <v>1689</v>
      </c>
      <c r="N48" s="4"/>
      <c r="O48" s="4">
        <v>26</v>
      </c>
      <c r="P48" s="4">
        <v>15</v>
      </c>
      <c r="Q48" s="4">
        <v>9</v>
      </c>
      <c r="R48" s="4">
        <v>8</v>
      </c>
      <c r="S48" s="4" t="s">
        <v>1690</v>
      </c>
      <c r="T48" s="4" t="s">
        <v>29</v>
      </c>
      <c r="U48" s="4" t="s">
        <v>29</v>
      </c>
      <c r="V48" s="4" t="s">
        <v>29</v>
      </c>
      <c r="W48" s="4" t="s">
        <v>1475</v>
      </c>
      <c r="X48" s="4"/>
      <c r="Y48" s="4">
        <v>1</v>
      </c>
      <c r="Z48" s="4" t="s">
        <v>49</v>
      </c>
      <c r="AA48" s="4" t="s">
        <v>50</v>
      </c>
      <c r="AB48" s="4" t="s">
        <v>1365</v>
      </c>
      <c r="AC48" s="4" t="s">
        <v>1691</v>
      </c>
    </row>
    <row r="49" spans="1:29" x14ac:dyDescent="0.25">
      <c r="A49" s="2">
        <v>45101.930127314816</v>
      </c>
      <c r="B49" s="8">
        <v>45101</v>
      </c>
      <c r="C49" s="8"/>
      <c r="D49" s="3" t="s">
        <v>24</v>
      </c>
      <c r="E49" s="4" t="s">
        <v>1692</v>
      </c>
      <c r="F49" s="4">
        <v>9873323253</v>
      </c>
      <c r="G49" s="4" t="s">
        <v>44</v>
      </c>
      <c r="H49" s="4" t="s">
        <v>44</v>
      </c>
      <c r="I49" s="4">
        <v>250</v>
      </c>
      <c r="J49" s="4">
        <v>400</v>
      </c>
      <c r="K49" s="4" t="s">
        <v>1693</v>
      </c>
      <c r="L49" s="4"/>
      <c r="M49" s="4" t="s">
        <v>1694</v>
      </c>
      <c r="N49" s="4"/>
      <c r="O49" s="4">
        <v>26</v>
      </c>
      <c r="P49" s="4">
        <v>25</v>
      </c>
      <c r="Q49" s="4">
        <v>9</v>
      </c>
      <c r="R49" s="4">
        <v>8</v>
      </c>
      <c r="S49" s="4" t="s">
        <v>1695</v>
      </c>
      <c r="T49" s="4" t="s">
        <v>29</v>
      </c>
      <c r="U49" s="4" t="s">
        <v>29</v>
      </c>
      <c r="V49" s="4" t="s">
        <v>29</v>
      </c>
      <c r="W49" s="4" t="s">
        <v>1484</v>
      </c>
      <c r="X49" s="4"/>
      <c r="Y49" s="4">
        <v>1</v>
      </c>
      <c r="Z49" s="4" t="s">
        <v>49</v>
      </c>
      <c r="AA49" s="4" t="s">
        <v>50</v>
      </c>
      <c r="AB49" s="4" t="s">
        <v>1696</v>
      </c>
      <c r="AC49" s="4" t="s">
        <v>1697</v>
      </c>
    </row>
    <row r="50" spans="1:29" x14ac:dyDescent="0.25">
      <c r="A50" s="2">
        <v>45101.933680555558</v>
      </c>
      <c r="B50" s="8">
        <v>45101</v>
      </c>
      <c r="C50" s="8"/>
      <c r="D50" s="3" t="s">
        <v>24</v>
      </c>
      <c r="E50" s="4" t="s">
        <v>1698</v>
      </c>
      <c r="F50" s="4">
        <v>9910016545</v>
      </c>
      <c r="G50" s="4" t="s">
        <v>27</v>
      </c>
      <c r="H50" s="4">
        <v>1</v>
      </c>
      <c r="I50" s="4">
        <v>650</v>
      </c>
      <c r="J50" s="4">
        <v>750</v>
      </c>
      <c r="K50" s="4" t="s">
        <v>1699</v>
      </c>
      <c r="L50" s="4"/>
      <c r="M50" s="4" t="s">
        <v>1700</v>
      </c>
      <c r="N50" s="4"/>
      <c r="O50" s="4">
        <v>26</v>
      </c>
      <c r="P50" s="4">
        <v>25</v>
      </c>
      <c r="Q50" s="4">
        <v>9</v>
      </c>
      <c r="R50" s="4">
        <v>8</v>
      </c>
      <c r="S50" s="4" t="s">
        <v>1701</v>
      </c>
      <c r="T50" s="4" t="s">
        <v>29</v>
      </c>
      <c r="U50" s="4" t="s">
        <v>29</v>
      </c>
      <c r="V50" s="4" t="s">
        <v>29</v>
      </c>
      <c r="W50" s="4" t="s">
        <v>1484</v>
      </c>
      <c r="X50" s="4"/>
      <c r="Y50" s="4">
        <v>1</v>
      </c>
      <c r="Z50" s="4" t="s">
        <v>49</v>
      </c>
      <c r="AA50" s="4" t="s">
        <v>50</v>
      </c>
      <c r="AB50" s="4" t="s">
        <v>1365</v>
      </c>
      <c r="AC50" s="4" t="s">
        <v>1702</v>
      </c>
    </row>
    <row r="51" spans="1:29" x14ac:dyDescent="0.25">
      <c r="A51" s="2">
        <v>45105.937048611115</v>
      </c>
      <c r="B51" s="8">
        <v>45105</v>
      </c>
      <c r="C51" s="8"/>
      <c r="D51" s="3" t="s">
        <v>24</v>
      </c>
      <c r="E51" s="4" t="s">
        <v>1397</v>
      </c>
      <c r="F51" s="4">
        <v>9810583713</v>
      </c>
      <c r="G51" s="4" t="s">
        <v>27</v>
      </c>
      <c r="H51" s="4">
        <v>1</v>
      </c>
      <c r="I51" s="4">
        <v>600</v>
      </c>
      <c r="J51" s="4">
        <v>800</v>
      </c>
      <c r="K51" s="4" t="s">
        <v>1703</v>
      </c>
      <c r="L51" s="4"/>
      <c r="M51" s="4" t="s">
        <v>1704</v>
      </c>
      <c r="N51" s="4"/>
      <c r="O51" s="4">
        <v>26</v>
      </c>
      <c r="P51" s="4">
        <v>30</v>
      </c>
      <c r="Q51" s="4">
        <v>9</v>
      </c>
      <c r="R51" s="4">
        <v>7</v>
      </c>
      <c r="S51" s="4" t="s">
        <v>1705</v>
      </c>
      <c r="T51" s="4" t="s">
        <v>29</v>
      </c>
      <c r="U51" s="4" t="s">
        <v>29</v>
      </c>
      <c r="V51" s="4" t="s">
        <v>29</v>
      </c>
      <c r="W51" s="4" t="s">
        <v>1484</v>
      </c>
      <c r="X51" s="4"/>
      <c r="Y51" s="4">
        <v>1</v>
      </c>
      <c r="Z51" s="4" t="s">
        <v>1383</v>
      </c>
      <c r="AA51" s="4" t="s">
        <v>50</v>
      </c>
      <c r="AB51" s="4" t="s">
        <v>1706</v>
      </c>
      <c r="AC51" s="4" t="s">
        <v>1707</v>
      </c>
    </row>
    <row r="52" spans="1:29" x14ac:dyDescent="0.25">
      <c r="A52" s="2">
        <v>45105.941400462965</v>
      </c>
      <c r="B52" s="8">
        <v>45105</v>
      </c>
      <c r="C52" s="8"/>
      <c r="D52" s="3" t="s">
        <v>24</v>
      </c>
      <c r="E52" s="4" t="s">
        <v>1399</v>
      </c>
      <c r="F52" s="4">
        <v>8744844744</v>
      </c>
      <c r="G52" s="4" t="s">
        <v>27</v>
      </c>
      <c r="H52" s="4">
        <v>1</v>
      </c>
      <c r="I52" s="4">
        <v>500</v>
      </c>
      <c r="J52" s="4">
        <v>700</v>
      </c>
      <c r="K52" s="4" t="s">
        <v>1708</v>
      </c>
      <c r="L52" s="4"/>
      <c r="M52" s="4" t="s">
        <v>1709</v>
      </c>
      <c r="N52" s="4"/>
      <c r="O52" s="4">
        <v>26</v>
      </c>
      <c r="P52" s="4">
        <v>25</v>
      </c>
      <c r="Q52" s="4">
        <v>9</v>
      </c>
      <c r="R52" s="4">
        <v>7</v>
      </c>
      <c r="S52" s="4" t="s">
        <v>1705</v>
      </c>
      <c r="T52" s="4" t="s">
        <v>29</v>
      </c>
      <c r="U52" s="4" t="s">
        <v>29</v>
      </c>
      <c r="V52" s="4" t="s">
        <v>29</v>
      </c>
      <c r="W52" s="4" t="s">
        <v>1484</v>
      </c>
      <c r="X52" s="4"/>
      <c r="Y52" s="4">
        <v>1</v>
      </c>
      <c r="Z52" s="4" t="s">
        <v>1383</v>
      </c>
      <c r="AA52" s="4" t="s">
        <v>50</v>
      </c>
      <c r="AB52" s="4" t="s">
        <v>1710</v>
      </c>
      <c r="AC52" s="5" t="s">
        <v>1399</v>
      </c>
    </row>
    <row r="53" spans="1:29" x14ac:dyDescent="0.25">
      <c r="A53" s="2">
        <v>45106.974560185183</v>
      </c>
      <c r="B53" s="8">
        <v>45106</v>
      </c>
      <c r="C53" s="8"/>
      <c r="D53" s="3" t="s">
        <v>24</v>
      </c>
      <c r="E53" s="4" t="s">
        <v>1408</v>
      </c>
      <c r="F53" s="4">
        <v>9899189430</v>
      </c>
      <c r="G53" s="4" t="s">
        <v>54</v>
      </c>
      <c r="H53" s="4">
        <v>1</v>
      </c>
      <c r="I53" s="4">
        <v>100</v>
      </c>
      <c r="J53" s="4">
        <v>500</v>
      </c>
      <c r="K53" s="4" t="s">
        <v>1711</v>
      </c>
      <c r="L53" s="4"/>
      <c r="M53" s="4" t="s">
        <v>1712</v>
      </c>
      <c r="N53" s="4"/>
      <c r="O53" s="4">
        <v>26</v>
      </c>
      <c r="P53" s="4">
        <v>20</v>
      </c>
      <c r="Q53" s="4">
        <v>9</v>
      </c>
      <c r="R53" s="4">
        <v>7</v>
      </c>
      <c r="S53" s="4" t="s">
        <v>54</v>
      </c>
      <c r="T53" s="4" t="s">
        <v>29</v>
      </c>
      <c r="U53" s="4" t="s">
        <v>29</v>
      </c>
      <c r="V53" s="4" t="s">
        <v>29</v>
      </c>
      <c r="W53" s="4" t="s">
        <v>1475</v>
      </c>
      <c r="X53" s="4"/>
      <c r="Y53" s="4">
        <v>1</v>
      </c>
      <c r="Z53" s="4" t="s">
        <v>1383</v>
      </c>
      <c r="AA53" s="4" t="s">
        <v>50</v>
      </c>
      <c r="AB53" s="4" t="s">
        <v>1405</v>
      </c>
      <c r="AC53" s="4" t="s">
        <v>1408</v>
      </c>
    </row>
    <row r="54" spans="1:29" x14ac:dyDescent="0.25">
      <c r="A54" s="2">
        <v>45107.268796296295</v>
      </c>
      <c r="B54" s="8">
        <v>45106</v>
      </c>
      <c r="C54" s="8"/>
      <c r="D54" s="3" t="s">
        <v>24</v>
      </c>
      <c r="E54" s="4" t="s">
        <v>1713</v>
      </c>
      <c r="F54" s="4">
        <v>9899805074</v>
      </c>
      <c r="G54" s="4" t="s">
        <v>156</v>
      </c>
      <c r="H54" s="4">
        <v>1</v>
      </c>
      <c r="I54" s="4">
        <v>1</v>
      </c>
      <c r="J54" s="4">
        <v>5000</v>
      </c>
      <c r="K54" s="4" t="s">
        <v>1714</v>
      </c>
      <c r="L54" s="4"/>
      <c r="M54" s="4" t="s">
        <v>1715</v>
      </c>
      <c r="N54" s="4"/>
      <c r="O54" s="4">
        <v>26</v>
      </c>
      <c r="P54" s="4">
        <v>40</v>
      </c>
      <c r="Q54" s="4">
        <v>11</v>
      </c>
      <c r="R54" s="4">
        <v>7</v>
      </c>
      <c r="S54" s="4" t="s">
        <v>1716</v>
      </c>
      <c r="T54" s="4" t="s">
        <v>29</v>
      </c>
      <c r="U54" s="4" t="s">
        <v>29</v>
      </c>
      <c r="V54" s="4" t="s">
        <v>29</v>
      </c>
      <c r="W54" s="4" t="s">
        <v>1475</v>
      </c>
      <c r="X54" s="4"/>
      <c r="Y54" s="4">
        <v>1</v>
      </c>
      <c r="Z54" s="4" t="s">
        <v>77</v>
      </c>
      <c r="AA54" s="4" t="s">
        <v>310</v>
      </c>
      <c r="AB54" s="4" t="s">
        <v>1717</v>
      </c>
      <c r="AC54" s="4" t="s">
        <v>1718</v>
      </c>
    </row>
    <row r="55" spans="1:29" x14ac:dyDescent="0.25">
      <c r="A55" s="2">
        <v>45112.897835648146</v>
      </c>
      <c r="B55" s="8">
        <v>45112</v>
      </c>
      <c r="C55" s="8"/>
      <c r="D55" s="8" t="s">
        <v>235</v>
      </c>
      <c r="E55" s="4" t="s">
        <v>1422</v>
      </c>
      <c r="F55" s="4">
        <v>9873607751</v>
      </c>
      <c r="G55" s="4" t="s">
        <v>27</v>
      </c>
      <c r="H55" s="4">
        <v>2</v>
      </c>
      <c r="I55" s="4">
        <v>1000</v>
      </c>
      <c r="J55" s="4">
        <v>3000</v>
      </c>
      <c r="K55" s="4" t="s">
        <v>1719</v>
      </c>
      <c r="L55" s="4"/>
      <c r="M55" s="4" t="s">
        <v>1712</v>
      </c>
      <c r="N55" s="4"/>
      <c r="O55" s="4">
        <v>26</v>
      </c>
      <c r="P55" s="4">
        <v>25</v>
      </c>
      <c r="Q55" s="4">
        <v>9</v>
      </c>
      <c r="R55" s="4">
        <v>7</v>
      </c>
      <c r="S55" s="4" t="s">
        <v>1720</v>
      </c>
      <c r="T55" s="4" t="s">
        <v>36</v>
      </c>
      <c r="U55" s="4" t="s">
        <v>29</v>
      </c>
      <c r="V55" s="4" t="s">
        <v>29</v>
      </c>
      <c r="W55" s="4" t="s">
        <v>1484</v>
      </c>
      <c r="X55" s="4"/>
      <c r="Y55" s="4">
        <v>1</v>
      </c>
      <c r="Z55" s="4" t="s">
        <v>1721</v>
      </c>
      <c r="AA55" s="4" t="s">
        <v>50</v>
      </c>
      <c r="AB55" s="4" t="s">
        <v>1722</v>
      </c>
      <c r="AC55" s="4" t="s">
        <v>1422</v>
      </c>
    </row>
    <row r="56" spans="1:29" x14ac:dyDescent="0.25">
      <c r="A56" s="2">
        <v>45112.899074074077</v>
      </c>
      <c r="B56" s="8">
        <v>45112</v>
      </c>
      <c r="C56" s="8"/>
      <c r="D56" s="8" t="s">
        <v>235</v>
      </c>
      <c r="E56" s="4" t="s">
        <v>265</v>
      </c>
      <c r="F56" s="4">
        <v>8527928175</v>
      </c>
      <c r="G56" s="4" t="s">
        <v>1524</v>
      </c>
      <c r="H56" s="4">
        <v>5</v>
      </c>
      <c r="I56" s="4">
        <v>150</v>
      </c>
      <c r="J56" s="4">
        <v>50000</v>
      </c>
      <c r="K56" s="4" t="s">
        <v>1723</v>
      </c>
      <c r="L56" s="7" t="s">
        <v>1724</v>
      </c>
      <c r="M56" s="4" t="s">
        <v>1725</v>
      </c>
      <c r="N56" s="7" t="s">
        <v>1726</v>
      </c>
      <c r="O56" s="4">
        <v>30</v>
      </c>
      <c r="P56" s="4">
        <v>10</v>
      </c>
      <c r="Q56" s="4">
        <v>10</v>
      </c>
      <c r="R56" s="4">
        <v>10</v>
      </c>
      <c r="S56" s="4" t="s">
        <v>292</v>
      </c>
      <c r="T56" s="4" t="s">
        <v>29</v>
      </c>
      <c r="U56" s="4" t="s">
        <v>29</v>
      </c>
      <c r="V56" s="4" t="s">
        <v>29</v>
      </c>
      <c r="W56" s="4" t="s">
        <v>1475</v>
      </c>
      <c r="X56" s="4"/>
      <c r="Y56" s="4">
        <v>1</v>
      </c>
      <c r="Z56" s="4" t="s">
        <v>68</v>
      </c>
      <c r="AA56" s="102" t="s">
        <v>196</v>
      </c>
      <c r="AB56" s="4" t="s">
        <v>1426</v>
      </c>
      <c r="AC56" s="4" t="s">
        <v>1727</v>
      </c>
    </row>
    <row r="57" spans="1:29" x14ac:dyDescent="0.25">
      <c r="A57" s="2">
        <v>45112.90552083333</v>
      </c>
      <c r="B57" s="8">
        <v>45112</v>
      </c>
      <c r="C57" s="8"/>
      <c r="D57" s="8" t="s">
        <v>235</v>
      </c>
      <c r="E57" s="4" t="s">
        <v>1424</v>
      </c>
      <c r="F57" s="4">
        <v>9811475554</v>
      </c>
      <c r="G57" s="4" t="s">
        <v>27</v>
      </c>
      <c r="H57" s="4">
        <v>1</v>
      </c>
      <c r="I57" s="4">
        <v>800</v>
      </c>
      <c r="J57" s="4">
        <v>2000</v>
      </c>
      <c r="K57" s="4" t="s">
        <v>1728</v>
      </c>
      <c r="L57" s="4"/>
      <c r="M57" s="4">
        <v>9811475554</v>
      </c>
      <c r="N57" s="4"/>
      <c r="O57" s="4">
        <v>26</v>
      </c>
      <c r="P57" s="4">
        <v>25</v>
      </c>
      <c r="Q57" s="4">
        <v>9</v>
      </c>
      <c r="R57" s="4">
        <v>7</v>
      </c>
      <c r="S57" s="4" t="s">
        <v>1729</v>
      </c>
      <c r="T57" s="4" t="s">
        <v>36</v>
      </c>
      <c r="U57" s="4" t="s">
        <v>29</v>
      </c>
      <c r="V57" s="4" t="s">
        <v>29</v>
      </c>
      <c r="W57" s="4" t="s">
        <v>1484</v>
      </c>
      <c r="X57" s="4"/>
      <c r="Y57" s="4">
        <v>1</v>
      </c>
      <c r="Z57" s="4" t="s">
        <v>1721</v>
      </c>
      <c r="AA57" s="4" t="s">
        <v>50</v>
      </c>
      <c r="AB57" s="4" t="s">
        <v>1730</v>
      </c>
      <c r="AC57" s="4" t="s">
        <v>1731</v>
      </c>
    </row>
    <row r="58" spans="1:29" x14ac:dyDescent="0.25">
      <c r="A58" s="2">
        <v>45112.91479166667</v>
      </c>
      <c r="B58" s="8">
        <v>45112</v>
      </c>
      <c r="C58" s="8"/>
      <c r="D58" s="8" t="s">
        <v>235</v>
      </c>
      <c r="E58" s="4" t="s">
        <v>1428</v>
      </c>
      <c r="F58" s="4">
        <v>9990788859</v>
      </c>
      <c r="G58" s="4" t="s">
        <v>84</v>
      </c>
      <c r="H58" s="4">
        <v>2</v>
      </c>
      <c r="I58" s="4">
        <v>500</v>
      </c>
      <c r="J58" s="4">
        <v>500</v>
      </c>
      <c r="K58" s="4" t="s">
        <v>1732</v>
      </c>
      <c r="L58" s="4"/>
      <c r="M58" s="4" t="s">
        <v>1733</v>
      </c>
      <c r="N58" s="4"/>
      <c r="O58" s="4">
        <v>26</v>
      </c>
      <c r="P58" s="4">
        <v>10</v>
      </c>
      <c r="Q58" s="4">
        <v>9</v>
      </c>
      <c r="R58" s="4">
        <v>7</v>
      </c>
      <c r="S58" s="4" t="s">
        <v>84</v>
      </c>
      <c r="T58" s="4" t="s">
        <v>29</v>
      </c>
      <c r="U58" s="4" t="s">
        <v>29</v>
      </c>
      <c r="V58" s="4" t="s">
        <v>29</v>
      </c>
      <c r="W58" s="4" t="s">
        <v>1484</v>
      </c>
      <c r="X58" s="4"/>
      <c r="Y58" s="4">
        <v>1</v>
      </c>
      <c r="Z58" s="4" t="s">
        <v>1721</v>
      </c>
      <c r="AA58" s="4" t="s">
        <v>50</v>
      </c>
      <c r="AB58" s="4" t="s">
        <v>1430</v>
      </c>
      <c r="AC58" s="5" t="s">
        <v>1428</v>
      </c>
    </row>
    <row r="59" spans="1:29" x14ac:dyDescent="0.25">
      <c r="A59" s="2">
        <v>45114.028773148151</v>
      </c>
      <c r="B59" s="8">
        <v>45113</v>
      </c>
      <c r="C59" s="8"/>
      <c r="D59" s="8" t="s">
        <v>235</v>
      </c>
      <c r="E59" s="4" t="s">
        <v>1734</v>
      </c>
      <c r="F59" s="4">
        <v>9478342311</v>
      </c>
      <c r="G59" s="4" t="s">
        <v>1735</v>
      </c>
      <c r="H59" s="4">
        <v>1</v>
      </c>
      <c r="I59" s="4" t="s">
        <v>1650</v>
      </c>
      <c r="J59" s="4">
        <v>500</v>
      </c>
      <c r="K59" s="4" t="s">
        <v>1736</v>
      </c>
      <c r="L59" s="4"/>
      <c r="M59" s="4" t="s">
        <v>1737</v>
      </c>
      <c r="N59" s="4"/>
      <c r="O59" s="4">
        <v>30</v>
      </c>
      <c r="P59" s="4">
        <v>100</v>
      </c>
      <c r="Q59" s="4" t="s">
        <v>1738</v>
      </c>
      <c r="R59" s="4" t="s">
        <v>1739</v>
      </c>
      <c r="S59" s="4" t="s">
        <v>1740</v>
      </c>
      <c r="T59" s="4" t="s">
        <v>29</v>
      </c>
      <c r="U59" s="4" t="s">
        <v>29</v>
      </c>
      <c r="V59" s="4" t="s">
        <v>29</v>
      </c>
      <c r="W59" s="4" t="s">
        <v>1475</v>
      </c>
      <c r="X59" s="4"/>
      <c r="Y59" s="4">
        <v>2</v>
      </c>
      <c r="Z59" s="4" t="s">
        <v>111</v>
      </c>
      <c r="AA59" s="102" t="s">
        <v>1846</v>
      </c>
      <c r="AB59" s="4" t="s">
        <v>1741</v>
      </c>
      <c r="AC59" s="4" t="s">
        <v>1734</v>
      </c>
    </row>
    <row r="60" spans="1:29" x14ac:dyDescent="0.25">
      <c r="A60" s="2">
        <v>45114.031446759262</v>
      </c>
      <c r="B60" s="8">
        <v>45113</v>
      </c>
      <c r="C60" s="8"/>
      <c r="D60" s="8" t="s">
        <v>235</v>
      </c>
      <c r="E60" s="4" t="s">
        <v>1431</v>
      </c>
      <c r="F60" s="4">
        <v>9583946371</v>
      </c>
      <c r="G60" s="4" t="s">
        <v>27</v>
      </c>
      <c r="H60" s="4">
        <v>2</v>
      </c>
      <c r="I60" s="4">
        <v>100</v>
      </c>
      <c r="J60" s="4">
        <v>1000</v>
      </c>
      <c r="K60" s="4" t="s">
        <v>1742</v>
      </c>
      <c r="L60" s="4"/>
      <c r="M60" s="4" t="s">
        <v>1743</v>
      </c>
      <c r="N60" s="4"/>
      <c r="O60" s="4">
        <v>20</v>
      </c>
      <c r="P60" s="4">
        <v>50</v>
      </c>
      <c r="Q60" s="4" t="s">
        <v>1744</v>
      </c>
      <c r="R60" s="4" t="s">
        <v>1745</v>
      </c>
      <c r="S60" s="4" t="s">
        <v>313</v>
      </c>
      <c r="T60" s="4" t="s">
        <v>36</v>
      </c>
      <c r="U60" s="4" t="s">
        <v>29</v>
      </c>
      <c r="V60" s="4" t="s">
        <v>36</v>
      </c>
      <c r="W60" s="4" t="s">
        <v>1484</v>
      </c>
      <c r="X60" s="4"/>
      <c r="Y60" s="4">
        <v>1</v>
      </c>
      <c r="Z60" s="4" t="s">
        <v>111</v>
      </c>
      <c r="AA60" s="115" t="s">
        <v>1846</v>
      </c>
      <c r="AB60" s="4" t="s">
        <v>1432</v>
      </c>
      <c r="AC60" s="4" t="s">
        <v>1431</v>
      </c>
    </row>
    <row r="61" spans="1:29" x14ac:dyDescent="0.25">
      <c r="A61" s="2">
        <v>45114.033842592595</v>
      </c>
      <c r="B61" s="8">
        <v>45113</v>
      </c>
      <c r="C61" s="8"/>
      <c r="D61" s="8" t="s">
        <v>235</v>
      </c>
      <c r="E61" s="4" t="s">
        <v>1433</v>
      </c>
      <c r="F61" s="4">
        <v>8850347362</v>
      </c>
      <c r="G61" s="4" t="s">
        <v>27</v>
      </c>
      <c r="H61" s="4">
        <v>1</v>
      </c>
      <c r="I61" s="4">
        <v>50</v>
      </c>
      <c r="J61" s="4">
        <v>1</v>
      </c>
      <c r="K61" s="4" t="s">
        <v>1746</v>
      </c>
      <c r="L61" s="4"/>
      <c r="M61" s="4" t="s">
        <v>1747</v>
      </c>
      <c r="N61" s="4"/>
      <c r="O61" s="4">
        <v>20</v>
      </c>
      <c r="P61" s="4">
        <v>25</v>
      </c>
      <c r="Q61" s="4" t="s">
        <v>1748</v>
      </c>
      <c r="R61" s="4" t="s">
        <v>1749</v>
      </c>
      <c r="S61" s="4" t="s">
        <v>313</v>
      </c>
      <c r="T61" s="4" t="s">
        <v>29</v>
      </c>
      <c r="U61" s="4" t="s">
        <v>29</v>
      </c>
      <c r="V61" s="4" t="s">
        <v>29</v>
      </c>
      <c r="W61" s="4" t="s">
        <v>1475</v>
      </c>
      <c r="X61" s="4"/>
      <c r="Y61" s="4">
        <v>1</v>
      </c>
      <c r="Z61" s="4" t="s">
        <v>111</v>
      </c>
      <c r="AA61" s="115" t="s">
        <v>1846</v>
      </c>
      <c r="AB61" s="4" t="s">
        <v>1434</v>
      </c>
      <c r="AC61" s="4" t="s">
        <v>1750</v>
      </c>
    </row>
    <row r="62" spans="1:29" x14ac:dyDescent="0.25">
      <c r="A62" s="2">
        <v>45114.036238425928</v>
      </c>
      <c r="B62" s="8">
        <v>45113</v>
      </c>
      <c r="C62" s="8"/>
      <c r="D62" s="8" t="s">
        <v>235</v>
      </c>
      <c r="E62" s="4" t="s">
        <v>1435</v>
      </c>
      <c r="F62" s="4">
        <v>7798413828</v>
      </c>
      <c r="G62" s="4" t="s">
        <v>27</v>
      </c>
      <c r="H62" s="4">
        <v>1</v>
      </c>
      <c r="I62" s="4">
        <v>20</v>
      </c>
      <c r="J62" s="4">
        <v>700</v>
      </c>
      <c r="K62" s="4" t="s">
        <v>1751</v>
      </c>
      <c r="L62" s="4"/>
      <c r="M62" s="4" t="s">
        <v>1752</v>
      </c>
      <c r="N62" s="4"/>
      <c r="O62" s="4">
        <v>11</v>
      </c>
      <c r="P62" s="4">
        <v>25</v>
      </c>
      <c r="Q62" s="4" t="s">
        <v>1753</v>
      </c>
      <c r="R62" s="4" t="s">
        <v>1754</v>
      </c>
      <c r="S62" s="4" t="s">
        <v>313</v>
      </c>
      <c r="T62" s="4" t="s">
        <v>29</v>
      </c>
      <c r="U62" s="4" t="s">
        <v>36</v>
      </c>
      <c r="V62" s="4" t="s">
        <v>36</v>
      </c>
      <c r="W62" s="4" t="s">
        <v>1484</v>
      </c>
      <c r="X62" s="4"/>
      <c r="Y62" s="4">
        <v>2</v>
      </c>
      <c r="Z62" s="4" t="s">
        <v>111</v>
      </c>
      <c r="AA62" s="115" t="s">
        <v>1846</v>
      </c>
      <c r="AB62" s="4" t="s">
        <v>1436</v>
      </c>
      <c r="AC62" s="4" t="s">
        <v>1755</v>
      </c>
    </row>
    <row r="63" spans="1:29" x14ac:dyDescent="0.25">
      <c r="A63" s="2">
        <v>45114.041620370372</v>
      </c>
      <c r="B63" s="8">
        <v>45113</v>
      </c>
      <c r="C63" s="8"/>
      <c r="D63" s="8" t="s">
        <v>235</v>
      </c>
      <c r="E63" s="4" t="s">
        <v>1437</v>
      </c>
      <c r="F63" s="4">
        <v>9572455573</v>
      </c>
      <c r="G63" s="4" t="s">
        <v>27</v>
      </c>
      <c r="H63" s="4">
        <v>3</v>
      </c>
      <c r="I63" s="4">
        <v>50</v>
      </c>
      <c r="J63" s="4">
        <v>1000</v>
      </c>
      <c r="K63" s="4" t="s">
        <v>1756</v>
      </c>
      <c r="L63" s="4"/>
      <c r="M63" s="4" t="s">
        <v>1757</v>
      </c>
      <c r="N63" s="4"/>
      <c r="O63" s="4">
        <v>20</v>
      </c>
      <c r="P63" s="4">
        <v>50</v>
      </c>
      <c r="Q63" s="4" t="s">
        <v>1738</v>
      </c>
      <c r="R63" s="4" t="s">
        <v>1754</v>
      </c>
      <c r="S63" s="4" t="s">
        <v>313</v>
      </c>
      <c r="T63" s="4" t="s">
        <v>29</v>
      </c>
      <c r="U63" s="4" t="s">
        <v>29</v>
      </c>
      <c r="V63" s="4" t="s">
        <v>29</v>
      </c>
      <c r="W63" s="4" t="s">
        <v>1475</v>
      </c>
      <c r="X63" s="4"/>
      <c r="Y63" s="4">
        <v>1</v>
      </c>
      <c r="Z63" s="4" t="s">
        <v>111</v>
      </c>
      <c r="AA63" s="115" t="s">
        <v>1846</v>
      </c>
      <c r="AB63" s="4" t="s">
        <v>1758</v>
      </c>
      <c r="AC63" s="4" t="s">
        <v>1437</v>
      </c>
    </row>
    <row r="64" spans="1:29" x14ac:dyDescent="0.25">
      <c r="A64" s="2">
        <v>45114.043946759259</v>
      </c>
      <c r="B64" s="8">
        <v>45113</v>
      </c>
      <c r="C64" s="8"/>
      <c r="D64" s="8" t="s">
        <v>235</v>
      </c>
      <c r="E64" s="4" t="s">
        <v>1439</v>
      </c>
      <c r="F64" s="4">
        <v>8890312310</v>
      </c>
      <c r="G64" s="4" t="s">
        <v>27</v>
      </c>
      <c r="H64" s="4">
        <v>1</v>
      </c>
      <c r="I64" s="4">
        <v>40</v>
      </c>
      <c r="J64" s="4">
        <v>900</v>
      </c>
      <c r="K64" s="4" t="s">
        <v>1759</v>
      </c>
      <c r="L64" s="4"/>
      <c r="M64" s="4" t="s">
        <v>1760</v>
      </c>
      <c r="N64" s="4"/>
      <c r="O64" s="4">
        <v>30</v>
      </c>
      <c r="P64" s="4">
        <v>50</v>
      </c>
      <c r="Q64" s="4">
        <v>10</v>
      </c>
      <c r="R64" s="4">
        <v>8</v>
      </c>
      <c r="S64" s="4" t="s">
        <v>313</v>
      </c>
      <c r="T64" s="4" t="s">
        <v>29</v>
      </c>
      <c r="U64" s="4" t="s">
        <v>29</v>
      </c>
      <c r="V64" s="4" t="s">
        <v>29</v>
      </c>
      <c r="W64" s="4" t="s">
        <v>1475</v>
      </c>
      <c r="X64" s="4"/>
      <c r="Y64" s="4">
        <v>1</v>
      </c>
      <c r="Z64" s="4" t="s">
        <v>111</v>
      </c>
      <c r="AA64" s="115" t="s">
        <v>1846</v>
      </c>
      <c r="AB64" s="4" t="s">
        <v>1440</v>
      </c>
      <c r="AC64" s="4" t="s">
        <v>1439</v>
      </c>
    </row>
    <row r="65" spans="1:33" x14ac:dyDescent="0.25">
      <c r="A65" s="2">
        <v>45114.046296296299</v>
      </c>
      <c r="B65" s="8">
        <v>45113</v>
      </c>
      <c r="C65" s="8"/>
      <c r="D65" s="8" t="s">
        <v>235</v>
      </c>
      <c r="E65" s="4" t="s">
        <v>1441</v>
      </c>
      <c r="F65" s="4">
        <v>9859123410</v>
      </c>
      <c r="G65" s="4" t="s">
        <v>27</v>
      </c>
      <c r="H65" s="4">
        <v>10</v>
      </c>
      <c r="I65" s="4">
        <v>10</v>
      </c>
      <c r="J65" s="4">
        <v>900</v>
      </c>
      <c r="K65" s="4" t="s">
        <v>1761</v>
      </c>
      <c r="L65" s="4"/>
      <c r="M65" s="4" t="s">
        <v>1762</v>
      </c>
      <c r="N65" s="4"/>
      <c r="O65" s="4">
        <v>11</v>
      </c>
      <c r="P65" s="4">
        <v>100</v>
      </c>
      <c r="Q65" s="4" t="s">
        <v>1763</v>
      </c>
      <c r="R65" s="4" t="s">
        <v>1764</v>
      </c>
      <c r="S65" s="4" t="s">
        <v>313</v>
      </c>
      <c r="T65" s="4" t="s">
        <v>29</v>
      </c>
      <c r="U65" s="4" t="s">
        <v>29</v>
      </c>
      <c r="V65" s="4" t="s">
        <v>29</v>
      </c>
      <c r="W65" s="4" t="s">
        <v>1475</v>
      </c>
      <c r="X65" s="4"/>
      <c r="Y65" s="4">
        <v>4</v>
      </c>
      <c r="Z65" s="4" t="s">
        <v>111</v>
      </c>
      <c r="AA65" s="115" t="s">
        <v>1846</v>
      </c>
      <c r="AB65" s="4" t="s">
        <v>1442</v>
      </c>
      <c r="AC65" s="4" t="s">
        <v>1441</v>
      </c>
    </row>
    <row r="66" spans="1:33" ht="15.75" thickBot="1" x14ac:dyDescent="0.3">
      <c r="A66" s="2">
        <v>45114.049513888887</v>
      </c>
      <c r="B66" s="8">
        <v>45113</v>
      </c>
      <c r="C66" s="8"/>
      <c r="D66" s="8" t="s">
        <v>235</v>
      </c>
      <c r="E66" s="4" t="s">
        <v>1765</v>
      </c>
      <c r="F66" s="4">
        <v>8958412319</v>
      </c>
      <c r="G66" s="4" t="s">
        <v>27</v>
      </c>
      <c r="H66" s="4">
        <v>2</v>
      </c>
      <c r="I66" s="4">
        <v>100</v>
      </c>
      <c r="J66" s="4">
        <v>800</v>
      </c>
      <c r="K66" s="4" t="s">
        <v>1766</v>
      </c>
      <c r="L66" s="4"/>
      <c r="M66" s="4" t="s">
        <v>1767</v>
      </c>
      <c r="N66" s="4"/>
      <c r="O66" s="4">
        <v>26</v>
      </c>
      <c r="P66" s="4">
        <v>40</v>
      </c>
      <c r="Q66" s="4">
        <v>10</v>
      </c>
      <c r="R66" s="4">
        <v>9</v>
      </c>
      <c r="S66" s="4" t="s">
        <v>1768</v>
      </c>
      <c r="T66" s="4" t="s">
        <v>29</v>
      </c>
      <c r="U66" s="4" t="s">
        <v>29</v>
      </c>
      <c r="V66" s="4" t="s">
        <v>29</v>
      </c>
      <c r="W66" s="4" t="s">
        <v>1475</v>
      </c>
      <c r="X66" s="4"/>
      <c r="Y66" s="4">
        <v>1</v>
      </c>
      <c r="Z66" s="4" t="s">
        <v>111</v>
      </c>
      <c r="AA66" s="115" t="s">
        <v>1846</v>
      </c>
      <c r="AB66" s="4" t="s">
        <v>1769</v>
      </c>
      <c r="AC66" s="4" t="s">
        <v>1765</v>
      </c>
    </row>
    <row r="67" spans="1:33" ht="15.75" thickBot="1" x14ac:dyDescent="0.3">
      <c r="A67" s="132">
        <v>45117.48777777778</v>
      </c>
      <c r="B67" s="30">
        <v>45114</v>
      </c>
      <c r="C67" s="30"/>
      <c r="D67" s="8" t="s">
        <v>235</v>
      </c>
      <c r="E67" s="133" t="s">
        <v>274</v>
      </c>
      <c r="F67" s="134">
        <v>8505803872</v>
      </c>
      <c r="G67" s="133" t="s">
        <v>27</v>
      </c>
      <c r="H67" s="134">
        <v>1</v>
      </c>
      <c r="I67" s="134">
        <v>10</v>
      </c>
      <c r="J67" s="134">
        <v>800</v>
      </c>
      <c r="K67" s="133"/>
      <c r="L67" s="133"/>
      <c r="M67" s="133" t="s">
        <v>2432</v>
      </c>
      <c r="N67" s="133"/>
      <c r="O67" s="134">
        <v>11</v>
      </c>
      <c r="P67" s="134">
        <v>70</v>
      </c>
      <c r="Q67" s="134">
        <v>10</v>
      </c>
      <c r="R67" s="134">
        <v>666</v>
      </c>
      <c r="S67" s="133" t="s">
        <v>313</v>
      </c>
      <c r="T67" s="133" t="s">
        <v>29</v>
      </c>
      <c r="U67" s="133" t="s">
        <v>36</v>
      </c>
      <c r="V67" s="133" t="s">
        <v>36</v>
      </c>
      <c r="W67" s="133" t="s">
        <v>1484</v>
      </c>
      <c r="X67" s="133"/>
      <c r="Y67" s="134">
        <v>1</v>
      </c>
      <c r="Z67" s="133" t="s">
        <v>749</v>
      </c>
      <c r="AA67" s="135" t="str">
        <f>VLOOKUP(Z67,'[1]Region&amp;ASM'!$A$2:$B$15,2,0)</f>
        <v>Md Faraz</v>
      </c>
      <c r="AB67" s="133" t="s">
        <v>2433</v>
      </c>
      <c r="AC67" s="133" t="s">
        <v>2434</v>
      </c>
      <c r="AD67" s="35"/>
      <c r="AE67" s="35"/>
      <c r="AF67" s="35"/>
      <c r="AG67" s="35"/>
    </row>
    <row r="68" spans="1:33" x14ac:dyDescent="0.25">
      <c r="A68" s="2">
        <v>45120.967928240738</v>
      </c>
      <c r="B68" s="8">
        <v>45120</v>
      </c>
      <c r="C68" s="8"/>
      <c r="D68" s="8" t="s">
        <v>235</v>
      </c>
      <c r="E68" s="4" t="s">
        <v>452</v>
      </c>
      <c r="F68" s="4">
        <v>9684912344</v>
      </c>
      <c r="G68" s="4" t="s">
        <v>27</v>
      </c>
      <c r="H68" s="4">
        <v>2</v>
      </c>
      <c r="I68" s="4">
        <v>100</v>
      </c>
      <c r="J68" s="4">
        <v>200</v>
      </c>
      <c r="K68" s="4"/>
      <c r="L68" s="4"/>
      <c r="M68" s="4" t="s">
        <v>1770</v>
      </c>
      <c r="N68" s="4"/>
      <c r="O68" s="4">
        <v>20</v>
      </c>
      <c r="P68" s="4">
        <v>100</v>
      </c>
      <c r="Q68" s="4">
        <v>10</v>
      </c>
      <c r="R68" s="4">
        <v>6</v>
      </c>
      <c r="S68" s="4" t="s">
        <v>313</v>
      </c>
      <c r="T68" s="4" t="s">
        <v>29</v>
      </c>
      <c r="U68" s="4" t="s">
        <v>29</v>
      </c>
      <c r="V68" s="4" t="s">
        <v>36</v>
      </c>
      <c r="W68" s="4" t="s">
        <v>1484</v>
      </c>
      <c r="X68" s="4"/>
      <c r="Y68" s="4">
        <v>1</v>
      </c>
      <c r="Z68" s="4" t="s">
        <v>111</v>
      </c>
      <c r="AA68" s="115" t="s">
        <v>1846</v>
      </c>
      <c r="AB68" s="4" t="s">
        <v>1444</v>
      </c>
      <c r="AC68" s="4" t="s">
        <v>1771</v>
      </c>
    </row>
    <row r="69" spans="1:33" x14ac:dyDescent="0.25">
      <c r="A69" s="2">
        <v>45120.972569444442</v>
      </c>
      <c r="B69" s="8">
        <v>45120</v>
      </c>
      <c r="C69" s="8"/>
      <c r="D69" s="8" t="s">
        <v>235</v>
      </c>
      <c r="E69" s="4" t="s">
        <v>1772</v>
      </c>
      <c r="F69" s="4">
        <v>9584245373</v>
      </c>
      <c r="G69" s="4" t="s">
        <v>27</v>
      </c>
      <c r="H69" s="4">
        <v>1</v>
      </c>
      <c r="I69" s="4">
        <v>100</v>
      </c>
      <c r="J69" s="4">
        <v>500</v>
      </c>
      <c r="K69" s="4"/>
      <c r="L69" s="4"/>
      <c r="M69" s="4" t="s">
        <v>1773</v>
      </c>
      <c r="N69" s="4"/>
      <c r="O69" s="4">
        <v>1</v>
      </c>
      <c r="P69" s="4">
        <v>39</v>
      </c>
      <c r="Q69" s="4">
        <v>9</v>
      </c>
      <c r="R69" s="4">
        <v>11</v>
      </c>
      <c r="S69" s="4" t="s">
        <v>313</v>
      </c>
      <c r="T69" s="4" t="s">
        <v>29</v>
      </c>
      <c r="U69" s="4" t="s">
        <v>29</v>
      </c>
      <c r="V69" s="4" t="s">
        <v>29</v>
      </c>
      <c r="W69" s="4" t="s">
        <v>1484</v>
      </c>
      <c r="X69" s="4"/>
      <c r="Y69" s="4">
        <v>2</v>
      </c>
      <c r="Z69" s="4" t="s">
        <v>111</v>
      </c>
      <c r="AA69" s="115" t="s">
        <v>1846</v>
      </c>
      <c r="AB69" s="4" t="s">
        <v>1445</v>
      </c>
      <c r="AC69" s="4" t="s">
        <v>1057</v>
      </c>
    </row>
    <row r="70" spans="1:33" x14ac:dyDescent="0.25">
      <c r="A70" s="2">
        <v>45120.981307870374</v>
      </c>
      <c r="B70" s="8">
        <v>45120</v>
      </c>
      <c r="C70" s="8"/>
      <c r="D70" s="8" t="s">
        <v>235</v>
      </c>
      <c r="E70" s="4" t="s">
        <v>1774</v>
      </c>
      <c r="F70" s="4">
        <v>9686234341</v>
      </c>
      <c r="G70" s="4" t="s">
        <v>27</v>
      </c>
      <c r="H70" s="4">
        <v>2</v>
      </c>
      <c r="I70" s="4">
        <v>300</v>
      </c>
      <c r="J70" s="4">
        <v>400</v>
      </c>
      <c r="K70" s="4"/>
      <c r="L70" s="4"/>
      <c r="M70" s="4" t="s">
        <v>1775</v>
      </c>
      <c r="N70" s="4"/>
      <c r="O70" s="4">
        <v>10</v>
      </c>
      <c r="P70" s="4">
        <v>10</v>
      </c>
      <c r="Q70" s="4">
        <v>9</v>
      </c>
      <c r="R70" s="4">
        <v>11</v>
      </c>
      <c r="S70" s="4" t="s">
        <v>1776</v>
      </c>
      <c r="T70" s="4" t="s">
        <v>29</v>
      </c>
      <c r="U70" s="4" t="s">
        <v>29</v>
      </c>
      <c r="V70" s="4" t="s">
        <v>29</v>
      </c>
      <c r="W70" s="4" t="s">
        <v>1475</v>
      </c>
      <c r="X70" s="4"/>
      <c r="Y70" s="4">
        <v>1</v>
      </c>
      <c r="Z70" s="4" t="s">
        <v>111</v>
      </c>
      <c r="AA70" s="115" t="s">
        <v>1846</v>
      </c>
      <c r="AB70" s="4" t="s">
        <v>1777</v>
      </c>
      <c r="AC70" s="4" t="s">
        <v>1778</v>
      </c>
    </row>
    <row r="71" spans="1:33" x14ac:dyDescent="0.25">
      <c r="A71" s="2">
        <v>45120.982175925928</v>
      </c>
      <c r="B71" s="8">
        <v>45120</v>
      </c>
      <c r="C71" s="8"/>
      <c r="D71" s="8" t="s">
        <v>235</v>
      </c>
      <c r="E71" s="4" t="s">
        <v>1779</v>
      </c>
      <c r="F71" s="4">
        <v>9473812412</v>
      </c>
      <c r="G71" s="4" t="s">
        <v>27</v>
      </c>
      <c r="H71" s="4">
        <v>1</v>
      </c>
      <c r="I71" s="4">
        <v>100</v>
      </c>
      <c r="J71" s="4">
        <v>900</v>
      </c>
      <c r="K71" s="4"/>
      <c r="L71" s="4"/>
      <c r="M71" s="4" t="s">
        <v>1780</v>
      </c>
      <c r="N71" s="4"/>
      <c r="O71" s="4">
        <v>20</v>
      </c>
      <c r="P71" s="4">
        <v>11</v>
      </c>
      <c r="Q71" s="4">
        <v>11</v>
      </c>
      <c r="R71" s="4">
        <v>9</v>
      </c>
      <c r="S71" s="4" t="s">
        <v>313</v>
      </c>
      <c r="T71" s="4" t="s">
        <v>29</v>
      </c>
      <c r="U71" s="4" t="s">
        <v>29</v>
      </c>
      <c r="V71" s="4" t="s">
        <v>29</v>
      </c>
      <c r="W71" s="4" t="s">
        <v>1475</v>
      </c>
      <c r="X71" s="4"/>
      <c r="Y71" s="4">
        <v>1</v>
      </c>
      <c r="Z71" s="4" t="s">
        <v>111</v>
      </c>
      <c r="AA71" s="115" t="s">
        <v>1846</v>
      </c>
      <c r="AB71" s="4" t="s">
        <v>1781</v>
      </c>
      <c r="AC71" s="4" t="s">
        <v>1782</v>
      </c>
    </row>
    <row r="72" spans="1:33" x14ac:dyDescent="0.25">
      <c r="A72" s="2">
        <v>45120.983668981484</v>
      </c>
      <c r="B72" s="8">
        <v>45120</v>
      </c>
      <c r="C72" s="8"/>
      <c r="D72" s="8" t="s">
        <v>235</v>
      </c>
      <c r="E72" s="4" t="s">
        <v>1783</v>
      </c>
      <c r="F72" s="4">
        <v>8474912398</v>
      </c>
      <c r="G72" s="4" t="s">
        <v>27</v>
      </c>
      <c r="H72" s="4">
        <v>1</v>
      </c>
      <c r="I72" s="4">
        <v>30</v>
      </c>
      <c r="J72" s="4">
        <v>400</v>
      </c>
      <c r="K72" s="4"/>
      <c r="L72" s="4"/>
      <c r="M72" s="4" t="s">
        <v>1784</v>
      </c>
      <c r="N72" s="4"/>
      <c r="O72" s="4">
        <v>11</v>
      </c>
      <c r="P72" s="4">
        <v>50</v>
      </c>
      <c r="Q72" s="4">
        <v>11</v>
      </c>
      <c r="R72" s="4">
        <v>9</v>
      </c>
      <c r="S72" s="4" t="s">
        <v>313</v>
      </c>
      <c r="T72" s="4" t="s">
        <v>29</v>
      </c>
      <c r="U72" s="4" t="s">
        <v>29</v>
      </c>
      <c r="V72" s="4" t="s">
        <v>29</v>
      </c>
      <c r="W72" s="4" t="s">
        <v>1475</v>
      </c>
      <c r="X72" s="4"/>
      <c r="Y72" s="4">
        <v>1</v>
      </c>
      <c r="Z72" s="4" t="s">
        <v>111</v>
      </c>
      <c r="AA72" s="115" t="s">
        <v>1846</v>
      </c>
      <c r="AB72" s="4" t="s">
        <v>1785</v>
      </c>
      <c r="AC72" s="4" t="s">
        <v>1786</v>
      </c>
    </row>
    <row r="73" spans="1:33" x14ac:dyDescent="0.25">
      <c r="A73" s="2">
        <v>45124.440381944441</v>
      </c>
      <c r="B73" s="8">
        <v>45122</v>
      </c>
      <c r="C73" s="8"/>
      <c r="D73" s="8" t="s">
        <v>235</v>
      </c>
      <c r="E73" s="4" t="s">
        <v>1787</v>
      </c>
      <c r="F73" s="4">
        <v>9956751666</v>
      </c>
      <c r="G73" s="4" t="s">
        <v>145</v>
      </c>
      <c r="H73" s="4">
        <v>3</v>
      </c>
      <c r="I73" s="4">
        <v>2500</v>
      </c>
      <c r="J73" s="4">
        <v>600000</v>
      </c>
      <c r="K73" s="4" t="s">
        <v>1788</v>
      </c>
      <c r="L73" s="4"/>
      <c r="M73" s="4" t="s">
        <v>1789</v>
      </c>
      <c r="N73" s="4"/>
      <c r="O73" s="4">
        <v>30</v>
      </c>
      <c r="P73" s="4">
        <v>70</v>
      </c>
      <c r="Q73" s="4">
        <v>8</v>
      </c>
      <c r="R73" s="4">
        <v>8</v>
      </c>
      <c r="S73" s="4" t="s">
        <v>1790</v>
      </c>
      <c r="T73" s="4" t="s">
        <v>36</v>
      </c>
      <c r="U73" s="4" t="s">
        <v>29</v>
      </c>
      <c r="V73" s="4" t="s">
        <v>29</v>
      </c>
      <c r="W73" s="4" t="s">
        <v>1484</v>
      </c>
      <c r="X73" s="4"/>
      <c r="Y73" s="4">
        <v>4</v>
      </c>
      <c r="Z73" s="4" t="s">
        <v>345</v>
      </c>
      <c r="AA73" s="102" t="s">
        <v>253</v>
      </c>
      <c r="AB73" s="4" t="s">
        <v>1791</v>
      </c>
      <c r="AC73" s="4" t="s">
        <v>1792</v>
      </c>
    </row>
    <row r="74" spans="1:33" x14ac:dyDescent="0.25">
      <c r="A74" s="24">
        <v>45124.642638888887</v>
      </c>
      <c r="B74" s="8">
        <v>45124</v>
      </c>
      <c r="C74" s="8"/>
      <c r="D74" s="8" t="s">
        <v>235</v>
      </c>
      <c r="E74" s="25" t="s">
        <v>1857</v>
      </c>
      <c r="F74" s="25">
        <v>9368426370</v>
      </c>
      <c r="G74" s="25" t="s">
        <v>34</v>
      </c>
      <c r="H74" s="25">
        <v>1</v>
      </c>
      <c r="I74" s="25">
        <v>1000</v>
      </c>
      <c r="J74" s="25">
        <v>300000</v>
      </c>
      <c r="K74" s="25" t="s">
        <v>1858</v>
      </c>
      <c r="L74" s="25"/>
      <c r="M74" s="25" t="s">
        <v>1859</v>
      </c>
      <c r="N74" s="25"/>
      <c r="O74" s="25">
        <v>20</v>
      </c>
      <c r="P74" s="25">
        <v>500</v>
      </c>
      <c r="Q74" s="25">
        <v>10</v>
      </c>
      <c r="R74" s="25">
        <v>10</v>
      </c>
      <c r="S74" s="25" t="s">
        <v>1860</v>
      </c>
      <c r="T74" s="25" t="s">
        <v>29</v>
      </c>
      <c r="U74" s="25" t="s">
        <v>29</v>
      </c>
      <c r="V74" s="25" t="s">
        <v>29</v>
      </c>
      <c r="W74" s="25" t="s">
        <v>1484</v>
      </c>
      <c r="X74" s="25"/>
      <c r="Y74" s="25">
        <v>1</v>
      </c>
      <c r="Z74" s="25" t="s">
        <v>345</v>
      </c>
      <c r="AA74" s="102" t="s">
        <v>253</v>
      </c>
      <c r="AB74" s="25" t="s">
        <v>1861</v>
      </c>
      <c r="AC74" s="25" t="s">
        <v>1862</v>
      </c>
    </row>
    <row r="75" spans="1:33" x14ac:dyDescent="0.25">
      <c r="A75" s="24">
        <v>45124.73846064815</v>
      </c>
      <c r="B75" s="8">
        <v>45124</v>
      </c>
      <c r="C75" s="8"/>
      <c r="D75" s="8" t="s">
        <v>235</v>
      </c>
      <c r="E75" s="25" t="s">
        <v>1863</v>
      </c>
      <c r="F75" s="25">
        <v>8887522772</v>
      </c>
      <c r="G75" s="25" t="s">
        <v>510</v>
      </c>
      <c r="H75" s="25">
        <v>2</v>
      </c>
      <c r="I75" s="25">
        <v>3000</v>
      </c>
      <c r="J75" s="25">
        <v>300000</v>
      </c>
      <c r="K75" s="25" t="s">
        <v>1864</v>
      </c>
      <c r="L75" s="25"/>
      <c r="M75" s="25" t="s">
        <v>1865</v>
      </c>
      <c r="N75" s="25"/>
      <c r="O75" s="25">
        <v>26</v>
      </c>
      <c r="P75" s="25">
        <v>200</v>
      </c>
      <c r="Q75" s="25">
        <v>11</v>
      </c>
      <c r="R75" s="25">
        <v>8</v>
      </c>
      <c r="S75" s="25" t="s">
        <v>1866</v>
      </c>
      <c r="T75" s="25" t="s">
        <v>29</v>
      </c>
      <c r="U75" s="25" t="s">
        <v>36</v>
      </c>
      <c r="V75" s="25" t="s">
        <v>29</v>
      </c>
      <c r="W75" s="25" t="s">
        <v>1484</v>
      </c>
      <c r="X75" s="25"/>
      <c r="Y75" s="25">
        <v>2</v>
      </c>
      <c r="Z75" s="25" t="s">
        <v>345</v>
      </c>
      <c r="AA75" s="102" t="s">
        <v>253</v>
      </c>
      <c r="AB75" s="25" t="s">
        <v>1867</v>
      </c>
      <c r="AC75" s="25" t="s">
        <v>1868</v>
      </c>
    </row>
    <row r="76" spans="1:33" x14ac:dyDescent="0.25">
      <c r="A76" s="24">
        <v>45124.742002314815</v>
      </c>
      <c r="B76" s="8">
        <v>45124</v>
      </c>
      <c r="C76" s="8"/>
      <c r="D76" s="8" t="s">
        <v>235</v>
      </c>
      <c r="E76" s="25" t="s">
        <v>1869</v>
      </c>
      <c r="F76" s="25">
        <v>9935383199</v>
      </c>
      <c r="G76" s="25" t="s">
        <v>1870</v>
      </c>
      <c r="H76" s="25">
        <v>2</v>
      </c>
      <c r="I76" s="25">
        <v>60000</v>
      </c>
      <c r="J76" s="25">
        <v>1500000</v>
      </c>
      <c r="K76" s="25" t="s">
        <v>1871</v>
      </c>
      <c r="L76" s="25"/>
      <c r="M76" s="25" t="s">
        <v>1872</v>
      </c>
      <c r="N76" s="25"/>
      <c r="O76" s="25">
        <v>26</v>
      </c>
      <c r="P76" s="25">
        <v>1500</v>
      </c>
      <c r="Q76" s="25">
        <v>8</v>
      </c>
      <c r="R76" s="25">
        <v>8</v>
      </c>
      <c r="S76" s="25" t="s">
        <v>1873</v>
      </c>
      <c r="T76" s="25" t="s">
        <v>29</v>
      </c>
      <c r="U76" s="25" t="s">
        <v>36</v>
      </c>
      <c r="V76" s="25" t="s">
        <v>36</v>
      </c>
      <c r="W76" s="25" t="s">
        <v>1484</v>
      </c>
      <c r="X76" s="25"/>
      <c r="Y76" s="25">
        <v>1</v>
      </c>
      <c r="Z76" s="25" t="s">
        <v>345</v>
      </c>
      <c r="AA76" s="102" t="s">
        <v>253</v>
      </c>
      <c r="AB76" s="25" t="s">
        <v>1874</v>
      </c>
      <c r="AC76" s="25" t="s">
        <v>1875</v>
      </c>
    </row>
    <row r="77" spans="1:33" x14ac:dyDescent="0.25">
      <c r="A77" s="24">
        <v>45126.046087962961</v>
      </c>
      <c r="B77" s="8">
        <v>45125</v>
      </c>
      <c r="C77" s="8"/>
      <c r="D77" s="8" t="s">
        <v>235</v>
      </c>
      <c r="E77" s="25" t="s">
        <v>1911</v>
      </c>
      <c r="F77" s="25">
        <v>9840123410</v>
      </c>
      <c r="G77" s="25" t="s">
        <v>147</v>
      </c>
      <c r="H77" s="25">
        <v>1</v>
      </c>
      <c r="I77" s="25">
        <v>100</v>
      </c>
      <c r="J77" s="25">
        <v>1000</v>
      </c>
      <c r="K77" s="25"/>
      <c r="L77" s="25"/>
      <c r="M77" s="25" t="s">
        <v>1916</v>
      </c>
      <c r="N77" s="25"/>
      <c r="O77" s="25">
        <v>30</v>
      </c>
      <c r="P77" s="25">
        <v>100</v>
      </c>
      <c r="Q77" s="25" t="s">
        <v>1917</v>
      </c>
      <c r="R77" s="25" t="s">
        <v>1918</v>
      </c>
      <c r="S77" s="25" t="s">
        <v>275</v>
      </c>
      <c r="T77" s="25" t="s">
        <v>29</v>
      </c>
      <c r="U77" s="25" t="s">
        <v>29</v>
      </c>
      <c r="V77" s="25" t="s">
        <v>29</v>
      </c>
      <c r="W77" s="25" t="s">
        <v>1475</v>
      </c>
      <c r="X77" s="25"/>
      <c r="Y77" s="25">
        <v>2</v>
      </c>
      <c r="Z77" s="25" t="s">
        <v>111</v>
      </c>
      <c r="AA77" s="115" t="s">
        <v>1846</v>
      </c>
      <c r="AB77" s="25" t="s">
        <v>1919</v>
      </c>
      <c r="AC77" s="25" t="s">
        <v>1911</v>
      </c>
    </row>
    <row r="78" spans="1:33" x14ac:dyDescent="0.25">
      <c r="A78" s="24">
        <v>45126.047048611108</v>
      </c>
      <c r="B78" s="8">
        <v>45125</v>
      </c>
      <c r="C78" s="8"/>
      <c r="D78" s="8" t="s">
        <v>235</v>
      </c>
      <c r="E78" s="25" t="s">
        <v>1913</v>
      </c>
      <c r="F78" s="25">
        <v>9749134510</v>
      </c>
      <c r="G78" s="25" t="s">
        <v>1920</v>
      </c>
      <c r="H78" s="25">
        <v>2</v>
      </c>
      <c r="I78" s="25">
        <v>200</v>
      </c>
      <c r="J78" s="25">
        <v>500</v>
      </c>
      <c r="K78" s="25"/>
      <c r="L78" s="25"/>
      <c r="M78" s="25" t="s">
        <v>1921</v>
      </c>
      <c r="N78" s="25"/>
      <c r="O78" s="25">
        <v>24</v>
      </c>
      <c r="P78" s="25">
        <v>100</v>
      </c>
      <c r="Q78" s="25">
        <v>10</v>
      </c>
      <c r="R78" s="25">
        <v>6</v>
      </c>
      <c r="S78" s="25" t="s">
        <v>145</v>
      </c>
      <c r="T78" s="25" t="s">
        <v>36</v>
      </c>
      <c r="U78" s="25" t="s">
        <v>29</v>
      </c>
      <c r="V78" s="25" t="s">
        <v>36</v>
      </c>
      <c r="W78" s="25" t="s">
        <v>1484</v>
      </c>
      <c r="X78" s="25"/>
      <c r="Y78" s="25">
        <v>1</v>
      </c>
      <c r="Z78" s="25" t="s">
        <v>111</v>
      </c>
      <c r="AA78" s="115" t="s">
        <v>1846</v>
      </c>
      <c r="AB78" s="25" t="s">
        <v>1922</v>
      </c>
      <c r="AC78" s="25" t="s">
        <v>1913</v>
      </c>
    </row>
    <row r="79" spans="1:33" x14ac:dyDescent="0.25">
      <c r="A79" s="24">
        <v>45127.846805555557</v>
      </c>
      <c r="B79" s="8">
        <v>45127</v>
      </c>
      <c r="C79" s="8"/>
      <c r="D79" s="8" t="s">
        <v>235</v>
      </c>
      <c r="E79" s="25" t="s">
        <v>2037</v>
      </c>
      <c r="F79" s="25">
        <v>9044331331</v>
      </c>
      <c r="G79" s="25" t="s">
        <v>84</v>
      </c>
      <c r="H79" s="25">
        <v>1</v>
      </c>
      <c r="I79" s="25">
        <v>10000</v>
      </c>
      <c r="J79" s="25">
        <v>2000000</v>
      </c>
      <c r="K79" s="25" t="s">
        <v>2038</v>
      </c>
      <c r="L79" s="25"/>
      <c r="M79" s="25" t="s">
        <v>2039</v>
      </c>
      <c r="N79" s="25"/>
      <c r="O79" s="25">
        <v>30</v>
      </c>
      <c r="P79" s="25">
        <v>30</v>
      </c>
      <c r="Q79" s="25">
        <v>10</v>
      </c>
      <c r="R79" s="25">
        <v>12</v>
      </c>
      <c r="S79" s="25" t="s">
        <v>2040</v>
      </c>
      <c r="T79" s="25" t="s">
        <v>29</v>
      </c>
      <c r="U79" s="25" t="s">
        <v>36</v>
      </c>
      <c r="V79" s="25" t="s">
        <v>29</v>
      </c>
      <c r="W79" s="25" t="s">
        <v>1484</v>
      </c>
      <c r="X79" s="25"/>
      <c r="Y79" s="25">
        <v>1</v>
      </c>
      <c r="Z79" s="25" t="s">
        <v>345</v>
      </c>
      <c r="AA79" s="102" t="s">
        <v>253</v>
      </c>
      <c r="AB79" s="25" t="s">
        <v>2041</v>
      </c>
      <c r="AC79" s="25" t="s">
        <v>2042</v>
      </c>
    </row>
    <row r="80" spans="1:33" x14ac:dyDescent="0.25">
      <c r="A80" s="24">
        <v>45127.849131944444</v>
      </c>
      <c r="B80" s="8">
        <v>45127</v>
      </c>
      <c r="C80" s="8"/>
      <c r="D80" s="8" t="s">
        <v>235</v>
      </c>
      <c r="E80" s="25" t="s">
        <v>2043</v>
      </c>
      <c r="F80" s="25">
        <v>9415127494</v>
      </c>
      <c r="G80" s="25" t="s">
        <v>84</v>
      </c>
      <c r="H80" s="25">
        <v>1</v>
      </c>
      <c r="I80" s="25">
        <v>100000</v>
      </c>
      <c r="J80" s="25">
        <v>100000</v>
      </c>
      <c r="K80" s="25" t="s">
        <v>2044</v>
      </c>
      <c r="L80" s="25"/>
      <c r="M80" s="25" t="s">
        <v>2045</v>
      </c>
      <c r="N80" s="25"/>
      <c r="O80" s="25">
        <v>30</v>
      </c>
      <c r="P80" s="25">
        <v>100</v>
      </c>
      <c r="Q80" s="25">
        <v>10</v>
      </c>
      <c r="R80" s="25">
        <v>8</v>
      </c>
      <c r="S80" s="25" t="s">
        <v>2046</v>
      </c>
      <c r="T80" s="25" t="s">
        <v>29</v>
      </c>
      <c r="U80" s="25" t="s">
        <v>36</v>
      </c>
      <c r="V80" s="25" t="s">
        <v>29</v>
      </c>
      <c r="W80" s="25" t="s">
        <v>1484</v>
      </c>
      <c r="X80" s="25"/>
      <c r="Y80" s="25">
        <v>1</v>
      </c>
      <c r="Z80" s="25" t="s">
        <v>345</v>
      </c>
      <c r="AA80" s="102" t="s">
        <v>253</v>
      </c>
      <c r="AB80" s="25" t="s">
        <v>2047</v>
      </c>
      <c r="AC80" s="25" t="s">
        <v>2048</v>
      </c>
    </row>
    <row r="81" spans="1:29" x14ac:dyDescent="0.25">
      <c r="A81" s="24">
        <v>45128.349722222221</v>
      </c>
      <c r="B81" s="8">
        <v>45127</v>
      </c>
      <c r="C81" s="8"/>
      <c r="D81" s="8" t="s">
        <v>235</v>
      </c>
      <c r="E81" s="25" t="s">
        <v>1417</v>
      </c>
      <c r="F81" s="25">
        <v>7428784555</v>
      </c>
      <c r="G81" s="25" t="s">
        <v>168</v>
      </c>
      <c r="H81" s="25">
        <v>2</v>
      </c>
      <c r="I81" s="25">
        <v>1000</v>
      </c>
      <c r="J81" s="25">
        <v>1000</v>
      </c>
      <c r="K81" s="25" t="s">
        <v>2049</v>
      </c>
      <c r="L81" s="25"/>
      <c r="M81" s="25" t="s">
        <v>2049</v>
      </c>
      <c r="N81" s="25"/>
      <c r="O81" s="25">
        <v>26</v>
      </c>
      <c r="P81" s="25">
        <v>20</v>
      </c>
      <c r="Q81" s="25">
        <v>10</v>
      </c>
      <c r="R81" s="25">
        <v>7</v>
      </c>
      <c r="S81" s="25" t="s">
        <v>2050</v>
      </c>
      <c r="T81" s="25" t="s">
        <v>29</v>
      </c>
      <c r="U81" s="25" t="s">
        <v>29</v>
      </c>
      <c r="V81" s="25" t="s">
        <v>29</v>
      </c>
      <c r="W81" s="25" t="s">
        <v>1484</v>
      </c>
      <c r="X81" s="25"/>
      <c r="Y81" s="25">
        <v>2</v>
      </c>
      <c r="Z81" s="25" t="s">
        <v>1721</v>
      </c>
      <c r="AA81" s="4" t="s">
        <v>50</v>
      </c>
      <c r="AB81" s="25" t="s">
        <v>2051</v>
      </c>
      <c r="AC81" s="25" t="s">
        <v>2052</v>
      </c>
    </row>
    <row r="82" spans="1:29" x14ac:dyDescent="0.25">
      <c r="A82" s="24">
        <v>45130.055451388886</v>
      </c>
      <c r="B82" s="8">
        <v>45129</v>
      </c>
      <c r="C82" s="8"/>
      <c r="D82" s="8" t="s">
        <v>235</v>
      </c>
      <c r="E82" s="25" t="s">
        <v>2074</v>
      </c>
      <c r="F82" s="25">
        <v>8937123410</v>
      </c>
      <c r="G82" s="25" t="s">
        <v>84</v>
      </c>
      <c r="H82" s="25">
        <v>2</v>
      </c>
      <c r="I82" s="25">
        <v>200</v>
      </c>
      <c r="J82" s="25">
        <v>1000</v>
      </c>
      <c r="K82" s="25"/>
      <c r="L82" s="25"/>
      <c r="M82" s="25" t="s">
        <v>2075</v>
      </c>
      <c r="N82" s="25"/>
      <c r="O82" s="25">
        <v>11</v>
      </c>
      <c r="P82" s="25">
        <v>100</v>
      </c>
      <c r="Q82" s="25">
        <v>9</v>
      </c>
      <c r="R82" s="25">
        <v>9</v>
      </c>
      <c r="S82" s="25" t="s">
        <v>2076</v>
      </c>
      <c r="T82" s="25" t="s">
        <v>29</v>
      </c>
      <c r="U82" s="25" t="s">
        <v>29</v>
      </c>
      <c r="V82" s="25" t="s">
        <v>29</v>
      </c>
      <c r="W82" s="25" t="s">
        <v>1484</v>
      </c>
      <c r="X82" s="25"/>
      <c r="Y82" s="25">
        <v>1</v>
      </c>
      <c r="Z82" s="25" t="s">
        <v>111</v>
      </c>
      <c r="AA82" s="115" t="s">
        <v>1846</v>
      </c>
      <c r="AB82" s="25" t="s">
        <v>2077</v>
      </c>
      <c r="AC82" s="25" t="s">
        <v>2074</v>
      </c>
    </row>
    <row r="83" spans="1:29" x14ac:dyDescent="0.25">
      <c r="A83" s="24">
        <v>45130.05709490741</v>
      </c>
      <c r="B83" s="8">
        <v>45129</v>
      </c>
      <c r="C83" s="8"/>
      <c r="D83" s="8" t="s">
        <v>235</v>
      </c>
      <c r="E83" s="25" t="s">
        <v>2078</v>
      </c>
      <c r="F83" s="25">
        <v>9279145610</v>
      </c>
      <c r="G83" s="25" t="s">
        <v>156</v>
      </c>
      <c r="H83" s="25">
        <v>2</v>
      </c>
      <c r="I83" s="25">
        <v>100</v>
      </c>
      <c r="J83" s="25">
        <v>2000</v>
      </c>
      <c r="K83" s="25"/>
      <c r="L83" s="25"/>
      <c r="M83" s="25" t="s">
        <v>2079</v>
      </c>
      <c r="N83" s="25"/>
      <c r="O83" s="25">
        <v>24</v>
      </c>
      <c r="P83" s="25">
        <v>34</v>
      </c>
      <c r="Q83" s="25">
        <v>11</v>
      </c>
      <c r="R83" s="25">
        <v>6</v>
      </c>
      <c r="S83" s="25" t="s">
        <v>275</v>
      </c>
      <c r="T83" s="25" t="s">
        <v>36</v>
      </c>
      <c r="U83" s="25" t="s">
        <v>29</v>
      </c>
      <c r="V83" s="25" t="s">
        <v>36</v>
      </c>
      <c r="W83" s="25" t="s">
        <v>1475</v>
      </c>
      <c r="X83" s="25"/>
      <c r="Y83" s="25" t="s">
        <v>231</v>
      </c>
      <c r="Z83" s="25" t="s">
        <v>111</v>
      </c>
      <c r="AA83" s="115" t="s">
        <v>1846</v>
      </c>
      <c r="AB83" s="25" t="s">
        <v>2080</v>
      </c>
      <c r="AC83" s="25" t="s">
        <v>2078</v>
      </c>
    </row>
    <row r="84" spans="1:29" x14ac:dyDescent="0.25">
      <c r="A84" s="24">
        <v>45130.059004629627</v>
      </c>
      <c r="B84" s="8">
        <v>45129</v>
      </c>
      <c r="C84" s="8"/>
      <c r="D84" s="8" t="s">
        <v>235</v>
      </c>
      <c r="E84" s="25" t="s">
        <v>2081</v>
      </c>
      <c r="F84" s="25">
        <v>9739134510</v>
      </c>
      <c r="G84" s="25" t="s">
        <v>147</v>
      </c>
      <c r="H84" s="25">
        <v>11</v>
      </c>
      <c r="I84" s="25">
        <v>100</v>
      </c>
      <c r="J84" s="25">
        <v>2</v>
      </c>
      <c r="K84" s="25"/>
      <c r="L84" s="25"/>
      <c r="M84" s="25" t="s">
        <v>2082</v>
      </c>
      <c r="N84" s="25"/>
      <c r="O84" s="25">
        <v>11</v>
      </c>
      <c r="P84" s="25">
        <v>23</v>
      </c>
      <c r="Q84" s="25">
        <v>9</v>
      </c>
      <c r="R84" s="25">
        <v>6</v>
      </c>
      <c r="S84" s="25" t="s">
        <v>275</v>
      </c>
      <c r="T84" s="25" t="s">
        <v>36</v>
      </c>
      <c r="U84" s="25" t="s">
        <v>29</v>
      </c>
      <c r="V84" s="25" t="s">
        <v>29</v>
      </c>
      <c r="W84" s="25" t="s">
        <v>1484</v>
      </c>
      <c r="X84" s="25"/>
      <c r="Y84" s="25">
        <v>1</v>
      </c>
      <c r="Z84" s="25" t="s">
        <v>111</v>
      </c>
      <c r="AA84" s="115" t="s">
        <v>1846</v>
      </c>
      <c r="AB84" s="25" t="s">
        <v>1993</v>
      </c>
      <c r="AC84" s="25" t="s">
        <v>2083</v>
      </c>
    </row>
    <row r="85" spans="1:29" x14ac:dyDescent="0.25">
      <c r="A85" s="24">
        <v>45130.059884259259</v>
      </c>
      <c r="B85" s="8">
        <v>45129</v>
      </c>
      <c r="C85" s="8"/>
      <c r="D85" s="8" t="s">
        <v>235</v>
      </c>
      <c r="E85" s="25" t="s">
        <v>2084</v>
      </c>
      <c r="F85" s="25">
        <v>8890134510</v>
      </c>
      <c r="G85" s="25" t="s">
        <v>156</v>
      </c>
      <c r="H85" s="25">
        <v>11</v>
      </c>
      <c r="I85" s="25">
        <v>100</v>
      </c>
      <c r="J85" s="25">
        <v>2000</v>
      </c>
      <c r="K85" s="25"/>
      <c r="L85" s="25"/>
      <c r="M85" s="25" t="s">
        <v>2085</v>
      </c>
      <c r="N85" s="25"/>
      <c r="O85" s="25">
        <v>21</v>
      </c>
      <c r="P85" s="25">
        <v>50</v>
      </c>
      <c r="Q85" s="25">
        <v>9</v>
      </c>
      <c r="R85" s="25">
        <v>9</v>
      </c>
      <c r="S85" s="25" t="s">
        <v>2086</v>
      </c>
      <c r="T85" s="25" t="s">
        <v>29</v>
      </c>
      <c r="U85" s="25" t="s">
        <v>29</v>
      </c>
      <c r="V85" s="25" t="s">
        <v>29</v>
      </c>
      <c r="W85" s="25" t="s">
        <v>1484</v>
      </c>
      <c r="X85" s="25"/>
      <c r="Y85" s="25">
        <v>5</v>
      </c>
      <c r="Z85" s="25" t="s">
        <v>111</v>
      </c>
      <c r="AA85" s="115" t="s">
        <v>1846</v>
      </c>
      <c r="AB85" s="25" t="s">
        <v>2087</v>
      </c>
      <c r="AC85" s="25" t="s">
        <v>659</v>
      </c>
    </row>
    <row r="86" spans="1:29" x14ac:dyDescent="0.25">
      <c r="A86" s="24">
        <v>45130.060671296298</v>
      </c>
      <c r="B86" s="8">
        <v>45129</v>
      </c>
      <c r="C86" s="8"/>
      <c r="D86" s="8" t="s">
        <v>235</v>
      </c>
      <c r="E86" s="25" t="s">
        <v>2088</v>
      </c>
      <c r="F86" s="25">
        <v>8492345103</v>
      </c>
      <c r="G86" s="25" t="s">
        <v>147</v>
      </c>
      <c r="H86" s="25">
        <v>2</v>
      </c>
      <c r="I86" s="25">
        <v>100</v>
      </c>
      <c r="J86" s="25">
        <v>400</v>
      </c>
      <c r="K86" s="25"/>
      <c r="L86" s="25"/>
      <c r="M86" s="25" t="s">
        <v>2089</v>
      </c>
      <c r="N86" s="25"/>
      <c r="O86" s="25">
        <v>10</v>
      </c>
      <c r="P86" s="25">
        <v>500</v>
      </c>
      <c r="Q86" s="25">
        <v>6</v>
      </c>
      <c r="R86" s="25">
        <v>12</v>
      </c>
      <c r="S86" s="25" t="s">
        <v>84</v>
      </c>
      <c r="T86" s="25" t="s">
        <v>36</v>
      </c>
      <c r="U86" s="25" t="s">
        <v>29</v>
      </c>
      <c r="V86" s="25" t="s">
        <v>36</v>
      </c>
      <c r="W86" s="25" t="s">
        <v>1475</v>
      </c>
      <c r="X86" s="25"/>
      <c r="Y86" s="25">
        <v>2</v>
      </c>
      <c r="Z86" s="25" t="s">
        <v>111</v>
      </c>
      <c r="AA86" s="115" t="s">
        <v>1846</v>
      </c>
      <c r="AB86" s="25" t="s">
        <v>2090</v>
      </c>
      <c r="AC86" s="25" t="s">
        <v>2091</v>
      </c>
    </row>
    <row r="87" spans="1:29" x14ac:dyDescent="0.25">
      <c r="A87" s="24">
        <v>45130.061469907407</v>
      </c>
      <c r="B87" s="8">
        <v>45129</v>
      </c>
      <c r="C87" s="8"/>
      <c r="D87" s="8" t="s">
        <v>235</v>
      </c>
      <c r="E87" s="25" t="s">
        <v>2092</v>
      </c>
      <c r="F87" s="25">
        <v>9379456281</v>
      </c>
      <c r="G87" s="25" t="s">
        <v>84</v>
      </c>
      <c r="H87" s="25">
        <v>2</v>
      </c>
      <c r="I87" s="25">
        <v>100</v>
      </c>
      <c r="J87" s="25">
        <v>300</v>
      </c>
      <c r="K87" s="25"/>
      <c r="L87" s="25"/>
      <c r="M87" s="25" t="s">
        <v>2093</v>
      </c>
      <c r="N87" s="25"/>
      <c r="O87" s="25">
        <v>21</v>
      </c>
      <c r="P87" s="25">
        <v>100</v>
      </c>
      <c r="Q87" s="25">
        <v>10</v>
      </c>
      <c r="R87" s="25">
        <v>10</v>
      </c>
      <c r="S87" s="25" t="s">
        <v>29</v>
      </c>
      <c r="T87" s="25" t="s">
        <v>36</v>
      </c>
      <c r="U87" s="25" t="s">
        <v>29</v>
      </c>
      <c r="V87" s="25" t="s">
        <v>36</v>
      </c>
      <c r="W87" s="25" t="s">
        <v>1475</v>
      </c>
      <c r="X87" s="25"/>
      <c r="Y87" s="25">
        <v>2</v>
      </c>
      <c r="Z87" s="25" t="s">
        <v>111</v>
      </c>
      <c r="AA87" s="115" t="s">
        <v>1846</v>
      </c>
      <c r="AB87" s="25" t="s">
        <v>2094</v>
      </c>
      <c r="AC87" s="25" t="s">
        <v>2095</v>
      </c>
    </row>
    <row r="88" spans="1:29" x14ac:dyDescent="0.25">
      <c r="A88" s="24">
        <v>45130.497488425928</v>
      </c>
      <c r="B88" s="8">
        <v>45129</v>
      </c>
      <c r="C88" s="8"/>
      <c r="D88" s="8" t="s">
        <v>235</v>
      </c>
      <c r="E88" s="25" t="s">
        <v>2096</v>
      </c>
      <c r="F88" s="25">
        <v>9307777325</v>
      </c>
      <c r="G88" s="25" t="s">
        <v>84</v>
      </c>
      <c r="H88" s="25">
        <v>1</v>
      </c>
      <c r="I88" s="25">
        <v>30000</v>
      </c>
      <c r="J88" s="25">
        <v>2500000</v>
      </c>
      <c r="K88" s="25" t="s">
        <v>2097</v>
      </c>
      <c r="L88" s="25"/>
      <c r="M88" s="25" t="s">
        <v>2098</v>
      </c>
      <c r="N88" s="25"/>
      <c r="O88" s="25">
        <v>30</v>
      </c>
      <c r="P88" s="25">
        <v>120</v>
      </c>
      <c r="Q88" s="25">
        <v>11</v>
      </c>
      <c r="R88" s="25">
        <v>8</v>
      </c>
      <c r="S88" s="25" t="s">
        <v>2099</v>
      </c>
      <c r="T88" s="25" t="s">
        <v>29</v>
      </c>
      <c r="U88" s="25" t="s">
        <v>29</v>
      </c>
      <c r="V88" s="25" t="s">
        <v>29</v>
      </c>
      <c r="W88" s="25" t="s">
        <v>1484</v>
      </c>
      <c r="X88" s="25"/>
      <c r="Y88" s="25">
        <v>1</v>
      </c>
      <c r="Z88" s="25" t="s">
        <v>345</v>
      </c>
      <c r="AA88" s="102" t="s">
        <v>253</v>
      </c>
      <c r="AB88" s="25" t="s">
        <v>2100</v>
      </c>
      <c r="AC88" s="25" t="s">
        <v>2101</v>
      </c>
    </row>
    <row r="89" spans="1:29" x14ac:dyDescent="0.25">
      <c r="A89" s="24">
        <v>45130.499976851854</v>
      </c>
      <c r="B89" s="8">
        <v>45129</v>
      </c>
      <c r="C89" s="8"/>
      <c r="D89" s="8" t="s">
        <v>235</v>
      </c>
      <c r="E89" s="25" t="s">
        <v>2102</v>
      </c>
      <c r="F89" s="25">
        <v>7380373699</v>
      </c>
      <c r="G89" s="25" t="s">
        <v>84</v>
      </c>
      <c r="H89" s="25">
        <v>1</v>
      </c>
      <c r="I89" s="25">
        <v>20000</v>
      </c>
      <c r="J89" s="25">
        <v>1000000</v>
      </c>
      <c r="K89" s="25" t="s">
        <v>2103</v>
      </c>
      <c r="L89" s="25"/>
      <c r="M89" s="25" t="s">
        <v>2104</v>
      </c>
      <c r="N89" s="25"/>
      <c r="O89" s="25">
        <v>26</v>
      </c>
      <c r="P89" s="25">
        <v>132</v>
      </c>
      <c r="Q89" s="25">
        <v>11</v>
      </c>
      <c r="R89" s="25">
        <v>8</v>
      </c>
      <c r="S89" s="25" t="s">
        <v>2105</v>
      </c>
      <c r="T89" s="25" t="s">
        <v>29</v>
      </c>
      <c r="U89" s="25" t="s">
        <v>36</v>
      </c>
      <c r="V89" s="25" t="s">
        <v>29</v>
      </c>
      <c r="W89" s="25" t="s">
        <v>1484</v>
      </c>
      <c r="X89" s="25"/>
      <c r="Y89" s="25">
        <v>1</v>
      </c>
      <c r="Z89" s="25" t="s">
        <v>345</v>
      </c>
      <c r="AA89" s="102" t="s">
        <v>253</v>
      </c>
      <c r="AB89" s="25" t="s">
        <v>2106</v>
      </c>
      <c r="AC89" s="25" t="s">
        <v>533</v>
      </c>
    </row>
    <row r="90" spans="1:29" x14ac:dyDescent="0.25">
      <c r="A90" s="24">
        <v>45130.501886574071</v>
      </c>
      <c r="B90" s="8">
        <v>45129</v>
      </c>
      <c r="C90" s="8"/>
      <c r="D90" s="8" t="s">
        <v>235</v>
      </c>
      <c r="E90" s="25" t="s">
        <v>2107</v>
      </c>
      <c r="F90" s="25">
        <v>9839424645</v>
      </c>
      <c r="G90" s="25" t="s">
        <v>84</v>
      </c>
      <c r="H90" s="25">
        <v>1</v>
      </c>
      <c r="I90" s="25">
        <v>100000</v>
      </c>
      <c r="J90" s="25">
        <v>2000000</v>
      </c>
      <c r="K90" s="25" t="s">
        <v>2108</v>
      </c>
      <c r="L90" s="25"/>
      <c r="M90" s="25" t="s">
        <v>2109</v>
      </c>
      <c r="N90" s="25"/>
      <c r="O90" s="25">
        <v>25</v>
      </c>
      <c r="P90" s="25">
        <v>122</v>
      </c>
      <c r="Q90" s="25">
        <v>11</v>
      </c>
      <c r="R90" s="25">
        <v>7</v>
      </c>
      <c r="S90" s="25" t="s">
        <v>2110</v>
      </c>
      <c r="T90" s="25" t="s">
        <v>29</v>
      </c>
      <c r="U90" s="25" t="s">
        <v>29</v>
      </c>
      <c r="V90" s="25" t="s">
        <v>29</v>
      </c>
      <c r="W90" s="25" t="s">
        <v>1484</v>
      </c>
      <c r="X90" s="25"/>
      <c r="Y90" s="25">
        <v>1</v>
      </c>
      <c r="Z90" s="25" t="s">
        <v>345</v>
      </c>
      <c r="AA90" s="102" t="s">
        <v>253</v>
      </c>
      <c r="AB90" s="25" t="s">
        <v>2111</v>
      </c>
      <c r="AC90" s="25" t="s">
        <v>2112</v>
      </c>
    </row>
    <row r="91" spans="1:29" x14ac:dyDescent="0.25">
      <c r="A91" s="24">
        <v>45130.505972222221</v>
      </c>
      <c r="B91" s="8">
        <v>45129</v>
      </c>
      <c r="C91" s="8"/>
      <c r="D91" s="8" t="s">
        <v>235</v>
      </c>
      <c r="E91" s="25" t="s">
        <v>2113</v>
      </c>
      <c r="F91" s="25">
        <v>9336115557</v>
      </c>
      <c r="G91" s="25" t="s">
        <v>27</v>
      </c>
      <c r="H91" s="25">
        <v>1</v>
      </c>
      <c r="I91" s="25">
        <v>1000</v>
      </c>
      <c r="J91" s="25">
        <v>50000</v>
      </c>
      <c r="K91" s="25" t="s">
        <v>2114</v>
      </c>
      <c r="L91" s="25"/>
      <c r="M91" s="25" t="s">
        <v>2115</v>
      </c>
      <c r="N91" s="25"/>
      <c r="O91" s="25">
        <v>31</v>
      </c>
      <c r="P91" s="25">
        <v>111</v>
      </c>
      <c r="Q91" s="25">
        <v>12</v>
      </c>
      <c r="R91" s="25">
        <v>11</v>
      </c>
      <c r="S91" s="25" t="s">
        <v>2116</v>
      </c>
      <c r="T91" s="25" t="s">
        <v>29</v>
      </c>
      <c r="U91" s="25" t="s">
        <v>29</v>
      </c>
      <c r="V91" s="25" t="s">
        <v>29</v>
      </c>
      <c r="W91" s="25" t="s">
        <v>1484</v>
      </c>
      <c r="X91" s="25"/>
      <c r="Y91" s="25">
        <v>1</v>
      </c>
      <c r="Z91" s="25" t="s">
        <v>345</v>
      </c>
      <c r="AA91" s="102" t="s">
        <v>253</v>
      </c>
      <c r="AB91" s="25" t="s">
        <v>2117</v>
      </c>
      <c r="AC91" s="25" t="s">
        <v>2118</v>
      </c>
    </row>
    <row r="92" spans="1:29" x14ac:dyDescent="0.25">
      <c r="A92" s="24">
        <v>45130.5075462963</v>
      </c>
      <c r="B92" s="8">
        <v>45129</v>
      </c>
      <c r="C92" s="8"/>
      <c r="D92" s="8" t="s">
        <v>235</v>
      </c>
      <c r="E92" s="25" t="s">
        <v>2119</v>
      </c>
      <c r="F92" s="25">
        <v>9415042905</v>
      </c>
      <c r="G92" s="25" t="s">
        <v>27</v>
      </c>
      <c r="H92" s="25">
        <v>1</v>
      </c>
      <c r="I92" s="25">
        <v>1000</v>
      </c>
      <c r="J92" s="25">
        <v>50000</v>
      </c>
      <c r="K92" s="25" t="s">
        <v>2120</v>
      </c>
      <c r="L92" s="25"/>
      <c r="M92" s="25" t="s">
        <v>2121</v>
      </c>
      <c r="N92" s="25"/>
      <c r="O92" s="25">
        <v>25</v>
      </c>
      <c r="P92" s="25">
        <v>111</v>
      </c>
      <c r="Q92" s="25">
        <v>12</v>
      </c>
      <c r="R92" s="25">
        <v>11</v>
      </c>
      <c r="S92" s="25" t="s">
        <v>2116</v>
      </c>
      <c r="T92" s="25" t="s">
        <v>29</v>
      </c>
      <c r="U92" s="25" t="s">
        <v>29</v>
      </c>
      <c r="V92" s="25" t="s">
        <v>29</v>
      </c>
      <c r="W92" s="25" t="s">
        <v>1484</v>
      </c>
      <c r="X92" s="25"/>
      <c r="Y92" s="25">
        <v>1</v>
      </c>
      <c r="Z92" s="25" t="s">
        <v>345</v>
      </c>
      <c r="AA92" s="102" t="s">
        <v>253</v>
      </c>
      <c r="AB92" s="25" t="s">
        <v>2117</v>
      </c>
      <c r="AC92" s="25" t="s">
        <v>2122</v>
      </c>
    </row>
    <row r="93" spans="1:29" ht="15.75" thickBot="1" x14ac:dyDescent="0.3">
      <c r="A93" s="24">
        <v>45130.513182870367</v>
      </c>
      <c r="B93" s="8">
        <v>45129</v>
      </c>
      <c r="C93" s="8"/>
      <c r="D93" s="8" t="s">
        <v>235</v>
      </c>
      <c r="E93" s="25" t="s">
        <v>2123</v>
      </c>
      <c r="F93" s="25">
        <v>9936116444</v>
      </c>
      <c r="G93" s="25" t="s">
        <v>1687</v>
      </c>
      <c r="H93" s="25">
        <v>2</v>
      </c>
      <c r="I93" s="25">
        <v>10000</v>
      </c>
      <c r="J93" s="25">
        <v>10000</v>
      </c>
      <c r="K93" s="25" t="s">
        <v>2124</v>
      </c>
      <c r="L93" s="25"/>
      <c r="M93" s="25" t="s">
        <v>2125</v>
      </c>
      <c r="N93" s="25"/>
      <c r="O93" s="25">
        <v>30</v>
      </c>
      <c r="P93" s="25">
        <v>100</v>
      </c>
      <c r="Q93" s="25">
        <v>10</v>
      </c>
      <c r="R93" s="25">
        <v>9</v>
      </c>
      <c r="S93" s="25" t="s">
        <v>2126</v>
      </c>
      <c r="T93" s="25" t="s">
        <v>36</v>
      </c>
      <c r="U93" s="25" t="s">
        <v>29</v>
      </c>
      <c r="V93" s="25" t="s">
        <v>29</v>
      </c>
      <c r="W93" s="25" t="s">
        <v>1484</v>
      </c>
      <c r="X93" s="25"/>
      <c r="Y93" s="25">
        <v>1</v>
      </c>
      <c r="Z93" s="25" t="s">
        <v>345</v>
      </c>
      <c r="AA93" s="102" t="s">
        <v>253</v>
      </c>
      <c r="AB93" s="25" t="s">
        <v>2127</v>
      </c>
      <c r="AC93" s="25" t="s">
        <v>2128</v>
      </c>
    </row>
    <row r="94" spans="1:29" ht="15.75" thickBot="1" x14ac:dyDescent="0.3">
      <c r="A94" s="29">
        <v>45132.016018518516</v>
      </c>
      <c r="B94" s="30">
        <v>45131</v>
      </c>
      <c r="C94" s="30"/>
      <c r="D94" s="8" t="s">
        <v>235</v>
      </c>
      <c r="E94" s="32" t="s">
        <v>2150</v>
      </c>
      <c r="F94" s="31">
        <v>9472934510</v>
      </c>
      <c r="G94" s="32" t="s">
        <v>156</v>
      </c>
      <c r="H94" s="31">
        <v>1</v>
      </c>
      <c r="I94" s="31">
        <v>400</v>
      </c>
      <c r="J94" s="31">
        <v>1000</v>
      </c>
      <c r="K94" s="32"/>
      <c r="L94" s="32"/>
      <c r="M94" s="32" t="s">
        <v>2151</v>
      </c>
      <c r="N94" s="32"/>
      <c r="O94" s="31">
        <v>23</v>
      </c>
      <c r="P94" s="31">
        <v>100</v>
      </c>
      <c r="Q94" s="31">
        <v>9</v>
      </c>
      <c r="R94" s="31">
        <v>11</v>
      </c>
      <c r="S94" s="32" t="s">
        <v>275</v>
      </c>
      <c r="T94" s="32" t="s">
        <v>29</v>
      </c>
      <c r="U94" s="32" t="s">
        <v>29</v>
      </c>
      <c r="V94" s="32" t="s">
        <v>36</v>
      </c>
      <c r="W94" s="32" t="s">
        <v>1484</v>
      </c>
      <c r="X94" s="32"/>
      <c r="Y94" s="31">
        <v>1</v>
      </c>
      <c r="Z94" s="32" t="s">
        <v>111</v>
      </c>
      <c r="AA94" s="115" t="s">
        <v>1846</v>
      </c>
      <c r="AB94" s="32" t="s">
        <v>2152</v>
      </c>
      <c r="AC94" s="32" t="s">
        <v>1066</v>
      </c>
    </row>
    <row r="95" spans="1:29" ht="15.75" thickBot="1" x14ac:dyDescent="0.3">
      <c r="A95" s="29">
        <v>45132.016782407409</v>
      </c>
      <c r="B95" s="30">
        <v>45131</v>
      </c>
      <c r="C95" s="30"/>
      <c r="D95" s="8" t="s">
        <v>235</v>
      </c>
      <c r="E95" s="32" t="s">
        <v>2153</v>
      </c>
      <c r="F95" s="31">
        <v>9479245610</v>
      </c>
      <c r="G95" s="32" t="s">
        <v>156</v>
      </c>
      <c r="H95" s="31">
        <v>1</v>
      </c>
      <c r="I95" s="31">
        <v>300</v>
      </c>
      <c r="J95" s="31">
        <v>1000</v>
      </c>
      <c r="K95" s="32"/>
      <c r="L95" s="32"/>
      <c r="M95" s="32" t="s">
        <v>2154</v>
      </c>
      <c r="N95" s="32"/>
      <c r="O95" s="31">
        <v>11</v>
      </c>
      <c r="P95" s="31">
        <v>107</v>
      </c>
      <c r="Q95" s="31">
        <v>9</v>
      </c>
      <c r="R95" s="31">
        <v>6</v>
      </c>
      <c r="S95" s="32" t="s">
        <v>275</v>
      </c>
      <c r="T95" s="32" t="s">
        <v>29</v>
      </c>
      <c r="U95" s="32" t="s">
        <v>29</v>
      </c>
      <c r="V95" s="32" t="s">
        <v>36</v>
      </c>
      <c r="W95" s="32" t="s">
        <v>1475</v>
      </c>
      <c r="X95" s="32"/>
      <c r="Y95" s="31">
        <v>1</v>
      </c>
      <c r="Z95" s="32" t="s">
        <v>111</v>
      </c>
      <c r="AA95" s="115" t="s">
        <v>1846</v>
      </c>
      <c r="AB95" s="32" t="s">
        <v>2152</v>
      </c>
      <c r="AC95" s="32" t="s">
        <v>2155</v>
      </c>
    </row>
    <row r="96" spans="1:29" ht="15.75" thickBot="1" x14ac:dyDescent="0.3">
      <c r="A96" s="29">
        <v>45132.017627314817</v>
      </c>
      <c r="B96" s="30">
        <v>45131</v>
      </c>
      <c r="C96" s="30"/>
      <c r="D96" s="8" t="s">
        <v>235</v>
      </c>
      <c r="E96" s="32" t="s">
        <v>2156</v>
      </c>
      <c r="F96" s="31">
        <v>9362834510</v>
      </c>
      <c r="G96" s="32" t="s">
        <v>156</v>
      </c>
      <c r="H96" s="31">
        <v>11</v>
      </c>
      <c r="I96" s="31">
        <v>100</v>
      </c>
      <c r="J96" s="31">
        <v>1000</v>
      </c>
      <c r="K96" s="32"/>
      <c r="L96" s="32"/>
      <c r="M96" s="32" t="s">
        <v>2157</v>
      </c>
      <c r="N96" s="32"/>
      <c r="O96" s="31">
        <v>11</v>
      </c>
      <c r="P96" s="31">
        <v>100</v>
      </c>
      <c r="Q96" s="31">
        <v>9</v>
      </c>
      <c r="R96" s="31">
        <v>10</v>
      </c>
      <c r="S96" s="32" t="s">
        <v>29</v>
      </c>
      <c r="T96" s="32" t="s">
        <v>29</v>
      </c>
      <c r="U96" s="32" t="s">
        <v>29</v>
      </c>
      <c r="V96" s="32" t="s">
        <v>36</v>
      </c>
      <c r="W96" s="32" t="s">
        <v>1475</v>
      </c>
      <c r="X96" s="32"/>
      <c r="Y96" s="31">
        <v>11</v>
      </c>
      <c r="Z96" s="32" t="s">
        <v>111</v>
      </c>
      <c r="AA96" s="115" t="s">
        <v>1846</v>
      </c>
      <c r="AB96" s="32" t="s">
        <v>2152</v>
      </c>
      <c r="AC96" s="32" t="s">
        <v>1066</v>
      </c>
    </row>
    <row r="97" spans="1:29" ht="15.75" thickBot="1" x14ac:dyDescent="0.3">
      <c r="A97" s="29">
        <v>45132.018495370372</v>
      </c>
      <c r="B97" s="30">
        <v>45131</v>
      </c>
      <c r="C97" s="30"/>
      <c r="D97" s="8" t="s">
        <v>235</v>
      </c>
      <c r="E97" s="32" t="s">
        <v>950</v>
      </c>
      <c r="F97" s="31">
        <v>8829123510</v>
      </c>
      <c r="G97" s="32" t="s">
        <v>147</v>
      </c>
      <c r="H97" s="31">
        <v>22</v>
      </c>
      <c r="I97" s="31">
        <v>100</v>
      </c>
      <c r="J97" s="31">
        <v>1000</v>
      </c>
      <c r="K97" s="32"/>
      <c r="L97" s="32"/>
      <c r="M97" s="32" t="s">
        <v>2158</v>
      </c>
      <c r="N97" s="32"/>
      <c r="O97" s="31">
        <v>11</v>
      </c>
      <c r="P97" s="31">
        <v>100</v>
      </c>
      <c r="Q97" s="31">
        <v>9</v>
      </c>
      <c r="R97" s="31">
        <v>8</v>
      </c>
      <c r="S97" s="32" t="s">
        <v>27</v>
      </c>
      <c r="T97" s="32" t="s">
        <v>36</v>
      </c>
      <c r="U97" s="32" t="s">
        <v>29</v>
      </c>
      <c r="V97" s="32" t="s">
        <v>36</v>
      </c>
      <c r="W97" s="32" t="s">
        <v>1475</v>
      </c>
      <c r="X97" s="32"/>
      <c r="Y97" s="31">
        <v>1</v>
      </c>
      <c r="Z97" s="32" t="s">
        <v>111</v>
      </c>
      <c r="AA97" s="115" t="s">
        <v>1846</v>
      </c>
      <c r="AB97" s="32" t="s">
        <v>2152</v>
      </c>
      <c r="AC97" s="32" t="s">
        <v>2159</v>
      </c>
    </row>
    <row r="98" spans="1:29" ht="15.75" thickBot="1" x14ac:dyDescent="0.3">
      <c r="A98" s="29">
        <v>45132.021018518521</v>
      </c>
      <c r="B98" s="30">
        <v>45131</v>
      </c>
      <c r="C98" s="30"/>
      <c r="D98" s="8" t="s">
        <v>235</v>
      </c>
      <c r="E98" s="32" t="s">
        <v>2160</v>
      </c>
      <c r="F98" s="31">
        <v>8379111241</v>
      </c>
      <c r="G98" s="32" t="s">
        <v>1735</v>
      </c>
      <c r="H98" s="31">
        <v>1</v>
      </c>
      <c r="I98" s="31">
        <v>500</v>
      </c>
      <c r="J98" s="31">
        <v>1000</v>
      </c>
      <c r="K98" s="32"/>
      <c r="L98" s="32"/>
      <c r="M98" s="32" t="s">
        <v>2161</v>
      </c>
      <c r="N98" s="32"/>
      <c r="O98" s="31">
        <v>11</v>
      </c>
      <c r="P98" s="31">
        <v>500</v>
      </c>
      <c r="Q98" s="31">
        <v>9</v>
      </c>
      <c r="R98" s="31">
        <v>9</v>
      </c>
      <c r="S98" s="32" t="s">
        <v>29</v>
      </c>
      <c r="T98" s="32" t="s">
        <v>36</v>
      </c>
      <c r="U98" s="32" t="s">
        <v>29</v>
      </c>
      <c r="V98" s="32" t="s">
        <v>29</v>
      </c>
      <c r="W98" s="32" t="s">
        <v>1484</v>
      </c>
      <c r="X98" s="32"/>
      <c r="Y98" s="31">
        <v>1</v>
      </c>
      <c r="Z98" s="32" t="s">
        <v>111</v>
      </c>
      <c r="AA98" s="115" t="s">
        <v>1846</v>
      </c>
      <c r="AB98" s="32" t="s">
        <v>2152</v>
      </c>
      <c r="AC98" s="32" t="s">
        <v>2162</v>
      </c>
    </row>
    <row r="99" spans="1:29" ht="15.75" thickBot="1" x14ac:dyDescent="0.3">
      <c r="A99" s="29">
        <v>45134.019143518519</v>
      </c>
      <c r="B99" s="30">
        <v>45133</v>
      </c>
      <c r="C99" s="30"/>
      <c r="D99" s="8" t="s">
        <v>235</v>
      </c>
      <c r="E99" s="32" t="s">
        <v>2183</v>
      </c>
      <c r="F99" s="31">
        <v>9475192764</v>
      </c>
      <c r="G99" s="32" t="s">
        <v>2184</v>
      </c>
      <c r="H99" s="31">
        <v>1</v>
      </c>
      <c r="I99" s="31">
        <v>350</v>
      </c>
      <c r="J99" s="31">
        <v>1000</v>
      </c>
      <c r="K99" s="32"/>
      <c r="L99" s="32"/>
      <c r="M99" s="32" t="s">
        <v>2185</v>
      </c>
      <c r="N99" s="32"/>
      <c r="O99" s="31">
        <v>28</v>
      </c>
      <c r="P99" s="31">
        <v>100</v>
      </c>
      <c r="Q99" s="31">
        <v>9</v>
      </c>
      <c r="R99" s="31">
        <v>6</v>
      </c>
      <c r="S99" s="32" t="s">
        <v>2186</v>
      </c>
      <c r="T99" s="32" t="s">
        <v>36</v>
      </c>
      <c r="U99" s="32" t="s">
        <v>36</v>
      </c>
      <c r="V99" s="32" t="s">
        <v>36</v>
      </c>
      <c r="W99" s="32" t="s">
        <v>1475</v>
      </c>
      <c r="X99" s="32"/>
      <c r="Y99" s="31">
        <v>1</v>
      </c>
      <c r="Z99" s="32" t="s">
        <v>111</v>
      </c>
      <c r="AA99" s="115" t="s">
        <v>1846</v>
      </c>
      <c r="AB99" s="32" t="s">
        <v>2187</v>
      </c>
      <c r="AC99" s="32" t="s">
        <v>2188</v>
      </c>
    </row>
    <row r="100" spans="1:29" ht="15.75" thickBot="1" x14ac:dyDescent="0.3">
      <c r="A100" s="29">
        <v>45134.020046296297</v>
      </c>
      <c r="B100" s="30">
        <v>45133</v>
      </c>
      <c r="C100" s="30"/>
      <c r="D100" s="8" t="s">
        <v>235</v>
      </c>
      <c r="E100" s="32" t="s">
        <v>2189</v>
      </c>
      <c r="F100" s="31">
        <v>7846138748</v>
      </c>
      <c r="G100" s="32" t="s">
        <v>160</v>
      </c>
      <c r="H100" s="31">
        <v>2</v>
      </c>
      <c r="I100" s="31">
        <v>2500</v>
      </c>
      <c r="J100" s="31">
        <v>500</v>
      </c>
      <c r="K100" s="32"/>
      <c r="L100" s="32"/>
      <c r="M100" s="32" t="s">
        <v>2190</v>
      </c>
      <c r="N100" s="32"/>
      <c r="O100" s="31">
        <v>29</v>
      </c>
      <c r="P100" s="31">
        <v>100</v>
      </c>
      <c r="Q100" s="31">
        <v>9</v>
      </c>
      <c r="R100" s="31">
        <v>6</v>
      </c>
      <c r="S100" s="32" t="s">
        <v>2191</v>
      </c>
      <c r="T100" s="32" t="s">
        <v>36</v>
      </c>
      <c r="U100" s="32" t="s">
        <v>36</v>
      </c>
      <c r="V100" s="32" t="s">
        <v>36</v>
      </c>
      <c r="W100" s="32" t="s">
        <v>1484</v>
      </c>
      <c r="X100" s="32"/>
      <c r="Y100" s="31">
        <v>1</v>
      </c>
      <c r="Z100" s="32" t="s">
        <v>111</v>
      </c>
      <c r="AA100" s="115" t="s">
        <v>1846</v>
      </c>
      <c r="AB100" s="32" t="s">
        <v>2175</v>
      </c>
      <c r="AC100" s="32" t="s">
        <v>2192</v>
      </c>
    </row>
    <row r="101" spans="1:29" ht="15.75" thickBot="1" x14ac:dyDescent="0.3">
      <c r="A101" s="29">
        <v>45134.025590277779</v>
      </c>
      <c r="B101" s="30">
        <v>45133</v>
      </c>
      <c r="C101" s="30"/>
      <c r="D101" s="8" t="s">
        <v>235</v>
      </c>
      <c r="E101" s="32" t="s">
        <v>2193</v>
      </c>
      <c r="F101" s="31">
        <v>9574256711</v>
      </c>
      <c r="G101" s="32" t="s">
        <v>27</v>
      </c>
      <c r="H101" s="31">
        <v>2</v>
      </c>
      <c r="I101" s="31">
        <v>450</v>
      </c>
      <c r="J101" s="31">
        <v>1000</v>
      </c>
      <c r="K101" s="32"/>
      <c r="L101" s="32"/>
      <c r="M101" s="32" t="s">
        <v>2194</v>
      </c>
      <c r="N101" s="32"/>
      <c r="O101" s="31">
        <v>29</v>
      </c>
      <c r="P101" s="31">
        <v>5</v>
      </c>
      <c r="Q101" s="31">
        <v>11</v>
      </c>
      <c r="R101" s="31">
        <v>9</v>
      </c>
      <c r="S101" s="32" t="s">
        <v>2195</v>
      </c>
      <c r="T101" s="32" t="s">
        <v>36</v>
      </c>
      <c r="U101" s="32" t="s">
        <v>29</v>
      </c>
      <c r="V101" s="32" t="s">
        <v>36</v>
      </c>
      <c r="W101" s="32" t="s">
        <v>1484</v>
      </c>
      <c r="X101" s="32"/>
      <c r="Y101" s="31">
        <v>1</v>
      </c>
      <c r="Z101" s="32" t="s">
        <v>111</v>
      </c>
      <c r="AA101" s="115" t="s">
        <v>1846</v>
      </c>
      <c r="AB101" s="32" t="s">
        <v>2196</v>
      </c>
      <c r="AC101" s="32" t="s">
        <v>2197</v>
      </c>
    </row>
    <row r="102" spans="1:29" ht="15.75" thickBot="1" x14ac:dyDescent="0.3">
      <c r="A102" s="29">
        <v>45134.028020833335</v>
      </c>
      <c r="B102" s="30">
        <v>45133</v>
      </c>
      <c r="C102" s="30"/>
      <c r="D102" s="8" t="s">
        <v>235</v>
      </c>
      <c r="E102" s="32" t="s">
        <v>2198</v>
      </c>
      <c r="F102" s="31">
        <v>9473945611</v>
      </c>
      <c r="G102" s="32" t="s">
        <v>27</v>
      </c>
      <c r="H102" s="31">
        <v>1</v>
      </c>
      <c r="I102" s="31">
        <v>45</v>
      </c>
      <c r="J102" s="31">
        <v>50</v>
      </c>
      <c r="K102" s="32"/>
      <c r="L102" s="32"/>
      <c r="M102" s="32" t="s">
        <v>2199</v>
      </c>
      <c r="N102" s="32"/>
      <c r="O102" s="31">
        <v>12</v>
      </c>
      <c r="P102" s="31">
        <v>45</v>
      </c>
      <c r="Q102" s="31">
        <v>9</v>
      </c>
      <c r="R102" s="31">
        <v>9</v>
      </c>
      <c r="S102" s="32" t="s">
        <v>313</v>
      </c>
      <c r="T102" s="32" t="s">
        <v>36</v>
      </c>
      <c r="U102" s="32" t="s">
        <v>29</v>
      </c>
      <c r="V102" s="32" t="s">
        <v>36</v>
      </c>
      <c r="W102" s="32" t="s">
        <v>1484</v>
      </c>
      <c r="X102" s="32"/>
      <c r="Y102" s="31">
        <v>1</v>
      </c>
      <c r="Z102" s="32" t="s">
        <v>111</v>
      </c>
      <c r="AA102" s="115" t="s">
        <v>1846</v>
      </c>
      <c r="AB102" s="32" t="s">
        <v>2200</v>
      </c>
      <c r="AC102" s="32" t="s">
        <v>2201</v>
      </c>
    </row>
    <row r="103" spans="1:29" ht="15.75" thickBot="1" x14ac:dyDescent="0.3">
      <c r="A103" s="29">
        <v>45138.353807870371</v>
      </c>
      <c r="B103" s="30">
        <v>45137</v>
      </c>
      <c r="C103" s="30"/>
      <c r="D103" s="8" t="s">
        <v>235</v>
      </c>
      <c r="E103" s="32" t="s">
        <v>2284</v>
      </c>
      <c r="F103" s="31">
        <v>9818877522</v>
      </c>
      <c r="G103" s="32" t="s">
        <v>2285</v>
      </c>
      <c r="H103" s="31">
        <v>2</v>
      </c>
      <c r="I103" s="31">
        <v>300</v>
      </c>
      <c r="J103" s="31">
        <v>1000</v>
      </c>
      <c r="K103" s="32" t="s">
        <v>2286</v>
      </c>
      <c r="L103" s="32"/>
      <c r="M103" s="32" t="s">
        <v>2287</v>
      </c>
      <c r="N103" s="32"/>
      <c r="O103" s="31">
        <v>30</v>
      </c>
      <c r="P103" s="31">
        <v>30</v>
      </c>
      <c r="Q103" s="31">
        <v>9</v>
      </c>
      <c r="R103" s="31">
        <v>7</v>
      </c>
      <c r="S103" s="32" t="s">
        <v>2288</v>
      </c>
      <c r="T103" s="32" t="s">
        <v>29</v>
      </c>
      <c r="U103" s="32" t="s">
        <v>29</v>
      </c>
      <c r="V103" s="32" t="s">
        <v>29</v>
      </c>
      <c r="W103" s="32" t="s">
        <v>1475</v>
      </c>
      <c r="X103" s="32"/>
      <c r="Y103" s="31">
        <v>1</v>
      </c>
      <c r="Z103" s="32" t="s">
        <v>1721</v>
      </c>
      <c r="AA103" s="106" t="s">
        <v>50</v>
      </c>
      <c r="AB103" s="32" t="s">
        <v>2289</v>
      </c>
      <c r="AC103" s="32" t="s">
        <v>2290</v>
      </c>
    </row>
    <row r="104" spans="1:29" ht="15.75" thickBot="1" x14ac:dyDescent="0.3">
      <c r="A104" s="29">
        <v>45138.61136574074</v>
      </c>
      <c r="B104" s="30">
        <v>45138</v>
      </c>
      <c r="C104" s="30"/>
      <c r="D104" s="8" t="s">
        <v>235</v>
      </c>
      <c r="E104" s="32" t="s">
        <v>2360</v>
      </c>
      <c r="F104" s="31">
        <v>9670116611</v>
      </c>
      <c r="G104" s="32" t="s">
        <v>1841</v>
      </c>
      <c r="H104" s="31">
        <v>1</v>
      </c>
      <c r="I104" s="31">
        <v>9000</v>
      </c>
      <c r="K104" s="32" t="s">
        <v>2363</v>
      </c>
      <c r="M104" s="32" t="s">
        <v>2364</v>
      </c>
      <c r="O104" s="31">
        <v>25</v>
      </c>
      <c r="P104" s="31">
        <v>100</v>
      </c>
      <c r="Q104" s="31">
        <v>11</v>
      </c>
      <c r="R104" s="31">
        <v>8</v>
      </c>
      <c r="S104" s="32" t="s">
        <v>2362</v>
      </c>
      <c r="T104" s="32" t="s">
        <v>29</v>
      </c>
      <c r="U104" s="32" t="s">
        <v>29</v>
      </c>
      <c r="V104" s="32" t="s">
        <v>36</v>
      </c>
      <c r="W104" s="32" t="s">
        <v>1484</v>
      </c>
      <c r="Z104" s="123"/>
      <c r="AA104" s="32" t="s">
        <v>253</v>
      </c>
      <c r="AB104" s="32" t="s">
        <v>2361</v>
      </c>
      <c r="AC104" s="32" t="s">
        <v>517</v>
      </c>
    </row>
    <row r="105" spans="1:29" ht="15.75" thickBot="1" x14ac:dyDescent="0.3">
      <c r="A105" s="29">
        <v>45138.614224537036</v>
      </c>
      <c r="B105" s="30">
        <v>45138</v>
      </c>
      <c r="C105" s="30"/>
      <c r="D105" s="8" t="s">
        <v>235</v>
      </c>
      <c r="E105" s="32" t="s">
        <v>2365</v>
      </c>
      <c r="F105" s="31">
        <v>9935600003</v>
      </c>
      <c r="G105" s="32" t="s">
        <v>1841</v>
      </c>
      <c r="H105" s="31">
        <v>1</v>
      </c>
      <c r="I105" s="31">
        <v>9000</v>
      </c>
      <c r="K105" s="32" t="s">
        <v>2369</v>
      </c>
      <c r="M105" s="32" t="s">
        <v>2370</v>
      </c>
      <c r="O105" s="31">
        <v>26</v>
      </c>
      <c r="P105" s="31">
        <v>100</v>
      </c>
      <c r="Q105" s="31">
        <v>11</v>
      </c>
      <c r="R105" s="31">
        <v>9</v>
      </c>
      <c r="S105" s="32" t="s">
        <v>2368</v>
      </c>
      <c r="T105" s="32" t="s">
        <v>29</v>
      </c>
      <c r="U105" s="32" t="s">
        <v>29</v>
      </c>
      <c r="V105" s="32" t="s">
        <v>36</v>
      </c>
      <c r="W105" s="32" t="s">
        <v>1484</v>
      </c>
      <c r="Z105" s="123"/>
      <c r="AA105" s="32" t="s">
        <v>253</v>
      </c>
      <c r="AB105" s="32" t="s">
        <v>2366</v>
      </c>
      <c r="AC105" s="32" t="s">
        <v>2367</v>
      </c>
    </row>
    <row r="106" spans="1:29" ht="15.75" thickBot="1" x14ac:dyDescent="0.3">
      <c r="A106" s="29">
        <v>45138.617476851854</v>
      </c>
      <c r="B106" s="30">
        <v>45138</v>
      </c>
      <c r="C106" s="30"/>
      <c r="D106" s="8" t="s">
        <v>235</v>
      </c>
      <c r="E106" s="32" t="s">
        <v>2371</v>
      </c>
      <c r="F106" s="31">
        <v>9451021604</v>
      </c>
      <c r="G106" s="32" t="s">
        <v>168</v>
      </c>
      <c r="H106" s="31">
        <v>1</v>
      </c>
      <c r="I106" s="31">
        <v>3000</v>
      </c>
      <c r="K106" s="32" t="s">
        <v>2374</v>
      </c>
      <c r="M106" s="32" t="s">
        <v>2375</v>
      </c>
      <c r="O106" s="31">
        <v>30</v>
      </c>
      <c r="P106" s="31">
        <v>2</v>
      </c>
      <c r="Q106" s="31">
        <v>11</v>
      </c>
      <c r="R106" s="31">
        <v>7</v>
      </c>
      <c r="S106" s="32" t="s">
        <v>27</v>
      </c>
      <c r="T106" s="32" t="s">
        <v>29</v>
      </c>
      <c r="U106" s="32" t="s">
        <v>29</v>
      </c>
      <c r="V106" s="32" t="s">
        <v>29</v>
      </c>
      <c r="W106" s="32" t="s">
        <v>1484</v>
      </c>
      <c r="Z106" s="123"/>
      <c r="AA106" s="32" t="s">
        <v>253</v>
      </c>
      <c r="AB106" s="32" t="s">
        <v>2372</v>
      </c>
      <c r="AC106" s="32" t="s">
        <v>2373</v>
      </c>
    </row>
    <row r="107" spans="1:29" ht="15.75" thickBot="1" x14ac:dyDescent="0.3">
      <c r="A107" s="29">
        <v>45140.849328703705</v>
      </c>
      <c r="B107" s="30">
        <v>45140</v>
      </c>
      <c r="C107" s="30" t="s">
        <v>2496</v>
      </c>
      <c r="D107" s="114" t="s">
        <v>2323</v>
      </c>
      <c r="E107" s="32" t="s">
        <v>2352</v>
      </c>
      <c r="F107" s="31">
        <v>9472845610</v>
      </c>
      <c r="G107" s="32" t="s">
        <v>2184</v>
      </c>
      <c r="H107" s="31">
        <v>1</v>
      </c>
      <c r="I107" s="31">
        <v>400</v>
      </c>
      <c r="J107" s="32"/>
      <c r="K107" s="32"/>
      <c r="M107" s="32" t="s">
        <v>2354</v>
      </c>
      <c r="O107" s="31">
        <v>30</v>
      </c>
      <c r="P107" s="31">
        <v>20</v>
      </c>
      <c r="Q107" s="31">
        <v>9</v>
      </c>
      <c r="R107" s="31">
        <v>6</v>
      </c>
      <c r="S107" s="32" t="s">
        <v>2184</v>
      </c>
      <c r="T107" s="32" t="s">
        <v>29</v>
      </c>
      <c r="U107" s="32" t="s">
        <v>29</v>
      </c>
      <c r="V107" s="32" t="s">
        <v>29</v>
      </c>
      <c r="W107" s="32" t="s">
        <v>1475</v>
      </c>
      <c r="AA107" s="115" t="s">
        <v>1846</v>
      </c>
      <c r="AB107" s="32" t="s">
        <v>2353</v>
      </c>
      <c r="AC107" s="32" t="s">
        <v>1063</v>
      </c>
    </row>
    <row r="108" spans="1:29" ht="15.75" thickBot="1" x14ac:dyDescent="0.3">
      <c r="A108" s="29">
        <v>45140.85015046296</v>
      </c>
      <c r="B108" s="30">
        <v>45140</v>
      </c>
      <c r="C108" s="30" t="s">
        <v>2496</v>
      </c>
      <c r="D108" s="114" t="s">
        <v>2323</v>
      </c>
      <c r="E108" s="32" t="s">
        <v>2355</v>
      </c>
      <c r="F108" s="31">
        <v>9739567810</v>
      </c>
      <c r="G108" s="32" t="s">
        <v>2358</v>
      </c>
      <c r="H108" s="31">
        <v>1</v>
      </c>
      <c r="I108" s="31">
        <v>100</v>
      </c>
      <c r="J108" s="32"/>
      <c r="K108" s="32"/>
      <c r="M108" s="32" t="s">
        <v>2359</v>
      </c>
      <c r="O108" s="31">
        <v>26</v>
      </c>
      <c r="P108" s="31">
        <v>50</v>
      </c>
      <c r="Q108" s="31">
        <v>10</v>
      </c>
      <c r="R108" s="31">
        <v>7</v>
      </c>
      <c r="S108" s="32" t="s">
        <v>84</v>
      </c>
      <c r="T108" s="32" t="s">
        <v>29</v>
      </c>
      <c r="U108" s="32" t="s">
        <v>29</v>
      </c>
      <c r="V108" s="32" t="s">
        <v>29</v>
      </c>
      <c r="W108" s="32" t="s">
        <v>1484</v>
      </c>
      <c r="AA108" s="115" t="s">
        <v>1846</v>
      </c>
      <c r="AB108" s="32" t="s">
        <v>2356</v>
      </c>
      <c r="AC108" s="32" t="s">
        <v>2357</v>
      </c>
    </row>
    <row r="109" spans="1:29" ht="15.75" thickBot="1" x14ac:dyDescent="0.3">
      <c r="A109" s="29">
        <v>45145.496168981481</v>
      </c>
      <c r="B109" s="30">
        <v>45145</v>
      </c>
      <c r="C109" s="30" t="s">
        <v>2496</v>
      </c>
      <c r="D109" s="114" t="s">
        <v>2323</v>
      </c>
      <c r="E109" s="32" t="s">
        <v>2415</v>
      </c>
      <c r="F109" s="31">
        <v>9795133624</v>
      </c>
      <c r="G109" s="32" t="s">
        <v>27</v>
      </c>
      <c r="H109" s="31">
        <v>1</v>
      </c>
      <c r="I109" s="31">
        <v>1000</v>
      </c>
      <c r="J109" s="32" t="s">
        <v>27</v>
      </c>
      <c r="L109" s="32"/>
      <c r="M109" s="32" t="s">
        <v>2418</v>
      </c>
      <c r="O109" s="31">
        <v>25</v>
      </c>
      <c r="P109" s="31">
        <v>100</v>
      </c>
      <c r="Q109" s="31">
        <v>12</v>
      </c>
      <c r="R109" s="31">
        <v>8</v>
      </c>
      <c r="T109" s="32" t="s">
        <v>36</v>
      </c>
      <c r="U109" s="32" t="s">
        <v>29</v>
      </c>
      <c r="V109" s="32" t="s">
        <v>36</v>
      </c>
      <c r="W109" s="32" t="s">
        <v>1484</v>
      </c>
      <c r="AA109" s="32" t="s">
        <v>253</v>
      </c>
      <c r="AB109" s="32" t="s">
        <v>2416</v>
      </c>
      <c r="AC109" s="32" t="s">
        <v>2417</v>
      </c>
    </row>
    <row r="110" spans="1:29" ht="15.75" thickBot="1" x14ac:dyDescent="0.3">
      <c r="A110" s="29">
        <v>45145.55128472222</v>
      </c>
      <c r="B110" s="30">
        <v>45145</v>
      </c>
      <c r="C110" s="30" t="s">
        <v>2496</v>
      </c>
      <c r="D110" s="114" t="s">
        <v>2323</v>
      </c>
      <c r="E110" s="32" t="s">
        <v>2419</v>
      </c>
      <c r="G110" s="32" t="s">
        <v>27</v>
      </c>
      <c r="H110" s="31">
        <v>1</v>
      </c>
      <c r="I110" s="31">
        <v>1000</v>
      </c>
      <c r="J110" s="32" t="s">
        <v>27</v>
      </c>
      <c r="K110" s="32" t="s">
        <v>2423</v>
      </c>
      <c r="M110" s="32" t="s">
        <v>2424</v>
      </c>
      <c r="O110" s="31">
        <v>30</v>
      </c>
      <c r="P110" s="31">
        <v>59</v>
      </c>
      <c r="Q110" s="31">
        <v>10</v>
      </c>
      <c r="R110" s="31">
        <v>9</v>
      </c>
      <c r="S110" s="32" t="s">
        <v>2422</v>
      </c>
      <c r="T110" s="32" t="s">
        <v>29</v>
      </c>
      <c r="U110" s="32" t="s">
        <v>29</v>
      </c>
      <c r="V110" s="32" t="s">
        <v>36</v>
      </c>
      <c r="W110" s="32" t="s">
        <v>1484</v>
      </c>
      <c r="AA110" s="32" t="s">
        <v>253</v>
      </c>
      <c r="AB110" s="32" t="s">
        <v>2420</v>
      </c>
      <c r="AC110" s="32" t="s">
        <v>2421</v>
      </c>
    </row>
    <row r="111" spans="1:29" ht="15.75" thickBot="1" x14ac:dyDescent="0.3">
      <c r="A111" s="29">
        <v>45147.516736111109</v>
      </c>
      <c r="B111" s="30">
        <v>45147</v>
      </c>
      <c r="C111" s="30" t="s">
        <v>2544</v>
      </c>
      <c r="D111" s="114" t="s">
        <v>2323</v>
      </c>
      <c r="E111" s="32" t="s">
        <v>2525</v>
      </c>
      <c r="F111" s="31">
        <v>9336331760</v>
      </c>
      <c r="G111" s="32" t="s">
        <v>27</v>
      </c>
      <c r="H111" s="31">
        <v>0</v>
      </c>
      <c r="I111" s="31">
        <v>10000</v>
      </c>
      <c r="J111" s="32" t="s">
        <v>2528</v>
      </c>
      <c r="K111" s="32" t="s">
        <v>2529</v>
      </c>
      <c r="M111" s="32"/>
      <c r="O111" s="31">
        <v>20</v>
      </c>
      <c r="P111" s="31">
        <v>400</v>
      </c>
      <c r="Q111" s="31">
        <v>10</v>
      </c>
      <c r="R111" s="31">
        <v>8</v>
      </c>
      <c r="S111" s="32" t="s">
        <v>2527</v>
      </c>
      <c r="T111" s="32" t="s">
        <v>36</v>
      </c>
      <c r="U111" s="32" t="s">
        <v>29</v>
      </c>
      <c r="V111" s="32" t="s">
        <v>36</v>
      </c>
      <c r="W111" s="32" t="s">
        <v>1484</v>
      </c>
      <c r="Y111" s="32" t="s">
        <v>2530</v>
      </c>
      <c r="AA111" s="32" t="s">
        <v>253</v>
      </c>
      <c r="AB111" s="32" t="s">
        <v>2526</v>
      </c>
      <c r="AC111" s="32" t="s">
        <v>555</v>
      </c>
    </row>
    <row r="112" spans="1:29" ht="15.75" thickBot="1" x14ac:dyDescent="0.3">
      <c r="A112" s="29">
        <v>45147.578877314816</v>
      </c>
      <c r="B112" s="30">
        <v>45147</v>
      </c>
      <c r="C112" s="30" t="s">
        <v>2544</v>
      </c>
      <c r="D112" s="114" t="s">
        <v>2323</v>
      </c>
      <c r="E112" s="32" t="s">
        <v>2531</v>
      </c>
      <c r="F112" s="31">
        <v>9648111144</v>
      </c>
      <c r="G112" s="32" t="s">
        <v>1841</v>
      </c>
      <c r="H112" s="31">
        <v>1</v>
      </c>
      <c r="I112" s="31">
        <v>3000</v>
      </c>
      <c r="J112" s="32"/>
      <c r="K112" s="32" t="s">
        <v>2534</v>
      </c>
      <c r="M112" s="32"/>
      <c r="O112" s="31">
        <v>25</v>
      </c>
      <c r="P112" s="31">
        <v>100</v>
      </c>
      <c r="Q112" s="31">
        <v>10</v>
      </c>
      <c r="R112" s="31">
        <v>8</v>
      </c>
      <c r="S112" s="32" t="s">
        <v>229</v>
      </c>
      <c r="T112" s="32" t="s">
        <v>29</v>
      </c>
      <c r="U112" s="32" t="s">
        <v>36</v>
      </c>
      <c r="V112" s="32" t="s">
        <v>29</v>
      </c>
      <c r="W112" s="32" t="s">
        <v>1484</v>
      </c>
      <c r="Y112" s="31">
        <v>1</v>
      </c>
      <c r="AA112" s="32" t="s">
        <v>1755</v>
      </c>
      <c r="AB112" s="32" t="s">
        <v>2532</v>
      </c>
      <c r="AC112" s="32" t="s">
        <v>2533</v>
      </c>
    </row>
    <row r="113" spans="1:29" ht="15.75" thickBot="1" x14ac:dyDescent="0.3">
      <c r="A113" s="29">
        <v>45147.997060185182</v>
      </c>
      <c r="B113" s="30">
        <v>45147</v>
      </c>
      <c r="C113" s="30" t="s">
        <v>2544</v>
      </c>
      <c r="D113" s="114" t="s">
        <v>2323</v>
      </c>
      <c r="E113" s="32" t="s">
        <v>2535</v>
      </c>
      <c r="F113" s="31">
        <v>9450215908</v>
      </c>
      <c r="G113" s="32" t="s">
        <v>27</v>
      </c>
      <c r="H113" s="31">
        <v>1</v>
      </c>
      <c r="I113" s="31">
        <v>30</v>
      </c>
      <c r="J113" s="32" t="s">
        <v>2538</v>
      </c>
      <c r="K113" s="32" t="s">
        <v>2539</v>
      </c>
      <c r="M113" s="32"/>
      <c r="O113" s="31">
        <v>26</v>
      </c>
      <c r="P113" s="31">
        <v>8</v>
      </c>
      <c r="Q113" s="167">
        <v>11</v>
      </c>
      <c r="R113" s="167">
        <v>9</v>
      </c>
      <c r="S113" s="32" t="s">
        <v>29</v>
      </c>
      <c r="T113" s="32" t="s">
        <v>29</v>
      </c>
      <c r="U113" s="32" t="s">
        <v>36</v>
      </c>
      <c r="V113" s="32" t="s">
        <v>36</v>
      </c>
      <c r="W113" s="32" t="s">
        <v>1484</v>
      </c>
      <c r="Y113" s="31">
        <v>2</v>
      </c>
      <c r="AA113" s="32" t="s">
        <v>1755</v>
      </c>
      <c r="AB113" s="32" t="s">
        <v>2536</v>
      </c>
      <c r="AC113" s="32" t="s">
        <v>2537</v>
      </c>
    </row>
    <row r="114" spans="1:29" ht="15.75" thickBot="1" x14ac:dyDescent="0.3">
      <c r="A114" s="29">
        <v>45148.018657407411</v>
      </c>
      <c r="B114" s="30">
        <v>45147</v>
      </c>
      <c r="C114" s="30" t="s">
        <v>2544</v>
      </c>
      <c r="D114" s="114" t="s">
        <v>2323</v>
      </c>
      <c r="E114" s="32" t="s">
        <v>2540</v>
      </c>
      <c r="F114" s="31">
        <v>9838728283</v>
      </c>
      <c r="G114" s="32" t="s">
        <v>27</v>
      </c>
      <c r="H114" s="32" t="s">
        <v>36</v>
      </c>
      <c r="I114" s="31">
        <v>25</v>
      </c>
      <c r="J114" s="32" t="s">
        <v>2543</v>
      </c>
      <c r="K114" s="32" t="s">
        <v>2539</v>
      </c>
      <c r="M114" s="32"/>
      <c r="O114" s="31">
        <v>26</v>
      </c>
      <c r="P114" s="31">
        <v>6</v>
      </c>
      <c r="Q114" s="167">
        <v>11</v>
      </c>
      <c r="R114" s="32">
        <v>9</v>
      </c>
      <c r="S114" s="32" t="s">
        <v>29</v>
      </c>
      <c r="T114" s="32" t="s">
        <v>29</v>
      </c>
      <c r="U114" s="32" t="s">
        <v>29</v>
      </c>
      <c r="V114" s="32" t="s">
        <v>36</v>
      </c>
      <c r="W114" s="32" t="s">
        <v>1484</v>
      </c>
      <c r="Y114" s="31">
        <v>1</v>
      </c>
      <c r="AA114" s="32" t="s">
        <v>1755</v>
      </c>
      <c r="AB114" s="32" t="s">
        <v>2541</v>
      </c>
      <c r="AC114" s="32" t="s">
        <v>2542</v>
      </c>
    </row>
  </sheetData>
  <autoFilter ref="A1:AC110"/>
  <hyperlinks>
    <hyperlink ref="L10" r:id="rId1"/>
    <hyperlink ref="N10" r:id="rId2"/>
    <hyperlink ref="L11" r:id="rId3"/>
    <hyperlink ref="N11" r:id="rId4"/>
    <hyperlink ref="L12" r:id="rId5"/>
    <hyperlink ref="N12" r:id="rId6"/>
    <hyperlink ref="L13" r:id="rId7"/>
    <hyperlink ref="N13" r:id="rId8"/>
    <hyperlink ref="L14" r:id="rId9"/>
    <hyperlink ref="N14" r:id="rId10"/>
    <hyperlink ref="L33" r:id="rId11"/>
    <hyperlink ref="N33" r:id="rId12"/>
    <hyperlink ref="L34" r:id="rId13"/>
    <hyperlink ref="N34" r:id="rId14"/>
    <hyperlink ref="L35" r:id="rId15"/>
    <hyperlink ref="N35" r:id="rId16"/>
    <hyperlink ref="L32" r:id="rId17"/>
    <hyperlink ref="N32" r:id="rId18"/>
    <hyperlink ref="L47" r:id="rId19"/>
    <hyperlink ref="N47" r:id="rId20"/>
    <hyperlink ref="L56" r:id="rId21"/>
    <hyperlink ref="N56" r:id="rId22"/>
  </hyperlinks>
  <pageMargins left="0.7" right="0.7" top="0.75" bottom="0.75" header="0.3" footer="0.3"/>
  <pageSetup orientation="portrait" r:id="rId2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4" workbookViewId="0">
      <selection activeCell="B18" sqref="B18"/>
    </sheetView>
  </sheetViews>
  <sheetFormatPr defaultRowHeight="15" x14ac:dyDescent="0.25"/>
  <cols>
    <col min="1" max="1" width="18.7109375" customWidth="1"/>
    <col min="2" max="2" width="23.7109375" customWidth="1"/>
    <col min="12" max="12" width="15.42578125" customWidth="1"/>
    <col min="13" max="13" width="23.7109375" customWidth="1"/>
  </cols>
  <sheetData>
    <row r="1" spans="1:14" s="159" customFormat="1" x14ac:dyDescent="0.25">
      <c r="L1" s="305" t="s">
        <v>2</v>
      </c>
      <c r="M1" s="307" t="s">
        <v>5065</v>
      </c>
    </row>
    <row r="2" spans="1:14" s="159" customFormat="1" x14ac:dyDescent="0.25">
      <c r="L2" s="305" t="s">
        <v>1</v>
      </c>
      <c r="M2" s="234">
        <v>45171</v>
      </c>
      <c r="N2"/>
    </row>
    <row r="3" spans="1:14" s="159" customFormat="1" x14ac:dyDescent="0.25">
      <c r="A3" s="366"/>
      <c r="B3" s="366"/>
      <c r="L3" s="305" t="s">
        <v>2468</v>
      </c>
      <c r="M3" s="307" t="s">
        <v>194</v>
      </c>
      <c r="N3"/>
    </row>
    <row r="4" spans="1:14" x14ac:dyDescent="0.25">
      <c r="A4" s="305" t="s">
        <v>2</v>
      </c>
      <c r="B4" s="307" t="s">
        <v>2323</v>
      </c>
      <c r="L4" s="305" t="s">
        <v>2327</v>
      </c>
      <c r="M4" s="307" t="s">
        <v>194</v>
      </c>
    </row>
    <row r="5" spans="1:14" x14ac:dyDescent="0.25">
      <c r="A5" s="305" t="s">
        <v>2327</v>
      </c>
      <c r="B5" s="307" t="s">
        <v>194</v>
      </c>
    </row>
    <row r="6" spans="1:14" x14ac:dyDescent="0.25">
      <c r="A6" s="305" t="s">
        <v>1</v>
      </c>
      <c r="B6" s="307" t="s">
        <v>194</v>
      </c>
      <c r="L6" s="305" t="s">
        <v>195</v>
      </c>
      <c r="M6" t="s">
        <v>2471</v>
      </c>
    </row>
    <row r="7" spans="1:14" x14ac:dyDescent="0.25">
      <c r="L7" s="9" t="s">
        <v>4172</v>
      </c>
      <c r="M7" s="10">
        <v>4</v>
      </c>
    </row>
    <row r="8" spans="1:14" x14ac:dyDescent="0.25">
      <c r="A8" s="305" t="s">
        <v>195</v>
      </c>
      <c r="B8" t="s">
        <v>2471</v>
      </c>
      <c r="L8" s="9" t="s">
        <v>198</v>
      </c>
      <c r="M8" s="10">
        <v>4</v>
      </c>
    </row>
    <row r="9" spans="1:14" x14ac:dyDescent="0.25">
      <c r="A9" s="9" t="s">
        <v>1755</v>
      </c>
      <c r="B9" s="10">
        <v>45</v>
      </c>
    </row>
    <row r="10" spans="1:14" x14ac:dyDescent="0.25">
      <c r="A10" s="9" t="s">
        <v>1846</v>
      </c>
      <c r="B10" s="10">
        <v>12</v>
      </c>
    </row>
    <row r="11" spans="1:14" x14ac:dyDescent="0.25">
      <c r="A11" s="9" t="s">
        <v>253</v>
      </c>
      <c r="B11" s="10">
        <v>6</v>
      </c>
    </row>
    <row r="12" spans="1:14" x14ac:dyDescent="0.25">
      <c r="A12" s="9" t="s">
        <v>196</v>
      </c>
      <c r="B12" s="10">
        <v>1</v>
      </c>
    </row>
    <row r="13" spans="1:14" x14ac:dyDescent="0.25">
      <c r="A13" s="9" t="s">
        <v>2018</v>
      </c>
      <c r="B13" s="10">
        <v>1</v>
      </c>
    </row>
    <row r="14" spans="1:14" x14ac:dyDescent="0.25">
      <c r="A14" s="9" t="s">
        <v>3333</v>
      </c>
      <c r="B14" s="10">
        <v>3</v>
      </c>
    </row>
    <row r="15" spans="1:14" x14ac:dyDescent="0.25">
      <c r="A15" s="9" t="s">
        <v>3263</v>
      </c>
      <c r="B15" s="10">
        <v>2</v>
      </c>
    </row>
    <row r="16" spans="1:14" x14ac:dyDescent="0.25">
      <c r="A16" s="9" t="s">
        <v>3363</v>
      </c>
      <c r="B16" s="10">
        <v>5</v>
      </c>
    </row>
    <row r="17" spans="1:2" x14ac:dyDescent="0.25">
      <c r="A17" s="9" t="s">
        <v>3992</v>
      </c>
      <c r="B17" s="10">
        <v>15</v>
      </c>
    </row>
    <row r="18" spans="1:2" x14ac:dyDescent="0.25">
      <c r="A18" s="9" t="s">
        <v>3476</v>
      </c>
      <c r="B18" s="10">
        <v>2</v>
      </c>
    </row>
    <row r="19" spans="1:2" x14ac:dyDescent="0.25">
      <c r="A19" s="9" t="s">
        <v>3110</v>
      </c>
      <c r="B19" s="10">
        <v>13</v>
      </c>
    </row>
    <row r="20" spans="1:2" x14ac:dyDescent="0.25">
      <c r="A20" s="9" t="s">
        <v>3033</v>
      </c>
      <c r="B20" s="10">
        <v>1</v>
      </c>
    </row>
    <row r="21" spans="1:2" x14ac:dyDescent="0.25">
      <c r="A21" s="9" t="s">
        <v>198</v>
      </c>
      <c r="B21" s="10">
        <v>106</v>
      </c>
    </row>
  </sheetData>
  <mergeCells count="1">
    <mergeCell ref="A3:B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4"/>
  <sheetViews>
    <sheetView topLeftCell="A94" workbookViewId="0">
      <selection activeCell="C111" sqref="C111"/>
    </sheetView>
  </sheetViews>
  <sheetFormatPr defaultRowHeight="15" x14ac:dyDescent="0.25"/>
  <cols>
    <col min="1" max="1" width="15.42578125" style="97" bestFit="1" customWidth="1"/>
    <col min="2" max="2" width="15.42578125" style="207" customWidth="1"/>
    <col min="3" max="4" width="15.42578125" style="97" customWidth="1"/>
    <col min="5" max="5" width="24.5703125" style="97" bestFit="1" customWidth="1"/>
    <col min="6" max="6" width="36.85546875" style="97" bestFit="1" customWidth="1"/>
    <col min="7" max="7" width="19.5703125" style="97" bestFit="1" customWidth="1"/>
    <col min="8" max="8" width="27.140625" style="97" bestFit="1" customWidth="1"/>
    <col min="9" max="9" width="15.7109375" style="97" bestFit="1" customWidth="1"/>
    <col min="10" max="10" width="29.7109375" style="97" bestFit="1" customWidth="1"/>
    <col min="11" max="11" width="24.85546875" style="97" bestFit="1" customWidth="1"/>
    <col min="12" max="12" width="18.5703125" style="97" bestFit="1" customWidth="1"/>
    <col min="13" max="13" width="69.140625" style="97" bestFit="1" customWidth="1"/>
    <col min="14" max="14" width="20" style="97" bestFit="1" customWidth="1"/>
    <col min="15" max="15" width="22.7109375" style="97" bestFit="1" customWidth="1"/>
    <col min="16" max="16" width="28.140625" style="97" bestFit="1" customWidth="1"/>
    <col min="17" max="17" width="20.42578125" style="97" bestFit="1" customWidth="1"/>
    <col min="18" max="18" width="9" style="97" bestFit="1" customWidth="1"/>
    <col min="19" max="19" width="8.5703125" style="97" bestFit="1" customWidth="1"/>
    <col min="20" max="20" width="30.5703125" style="97" bestFit="1" customWidth="1"/>
    <col min="21" max="21" width="6.28515625" style="97" bestFit="1" customWidth="1"/>
    <col min="22" max="22" width="16.85546875" style="97" bestFit="1" customWidth="1"/>
    <col min="23" max="23" width="25.28515625" style="97" bestFit="1" customWidth="1"/>
    <col min="24" max="24" width="13.140625" style="97" bestFit="1" customWidth="1"/>
    <col min="25" max="25" width="14.5703125" style="97" bestFit="1" customWidth="1"/>
    <col min="26" max="26" width="18.5703125" style="97" bestFit="1" customWidth="1"/>
    <col min="27" max="27" width="12.85546875" style="97" bestFit="1" customWidth="1"/>
    <col min="28" max="28" width="6.85546875" style="282" bestFit="1" customWidth="1"/>
    <col min="29" max="16384" width="9.140625" style="97"/>
  </cols>
  <sheetData>
    <row r="1" spans="1:35" ht="15.75" thickBot="1" x14ac:dyDescent="0.3">
      <c r="A1" s="179" t="s">
        <v>0</v>
      </c>
      <c r="B1" s="180" t="s">
        <v>1</v>
      </c>
      <c r="C1" s="179" t="s">
        <v>2</v>
      </c>
      <c r="D1" s="179" t="s">
        <v>2327</v>
      </c>
      <c r="E1" s="179" t="s">
        <v>2567</v>
      </c>
      <c r="F1" s="179" t="s">
        <v>1468</v>
      </c>
      <c r="G1" s="179" t="s">
        <v>1469</v>
      </c>
      <c r="H1" s="179" t="s">
        <v>2568</v>
      </c>
      <c r="I1" s="179" t="s">
        <v>2569</v>
      </c>
      <c r="J1" s="179" t="s">
        <v>2570</v>
      </c>
      <c r="K1" s="179" t="s">
        <v>1451</v>
      </c>
      <c r="L1" s="179" t="s">
        <v>1453</v>
      </c>
      <c r="M1" s="179" t="s">
        <v>1454</v>
      </c>
      <c r="N1" s="179" t="s">
        <v>1455</v>
      </c>
      <c r="O1" s="179" t="s">
        <v>2571</v>
      </c>
      <c r="P1" s="179" t="s">
        <v>2572</v>
      </c>
      <c r="Q1" s="179" t="s">
        <v>1458</v>
      </c>
      <c r="R1" s="179" t="s">
        <v>1459</v>
      </c>
      <c r="S1" s="179" t="s">
        <v>1460</v>
      </c>
      <c r="T1" s="179" t="s">
        <v>1467</v>
      </c>
      <c r="U1" s="179" t="s">
        <v>1462</v>
      </c>
      <c r="V1" s="179" t="s">
        <v>1463</v>
      </c>
      <c r="W1" s="179" t="s">
        <v>1464</v>
      </c>
      <c r="X1" s="179" t="s">
        <v>1804</v>
      </c>
      <c r="Y1" s="179" t="s">
        <v>2468</v>
      </c>
      <c r="Z1" s="179" t="s">
        <v>2573</v>
      </c>
      <c r="AA1" s="179" t="s">
        <v>22</v>
      </c>
      <c r="AB1" s="280" t="s">
        <v>339</v>
      </c>
      <c r="AC1" s="35"/>
      <c r="AD1" s="35"/>
      <c r="AE1" s="35"/>
      <c r="AF1" s="35"/>
      <c r="AG1" s="35"/>
      <c r="AH1" s="35"/>
      <c r="AI1" s="35"/>
    </row>
    <row r="2" spans="1:35" ht="15.75" thickBot="1" x14ac:dyDescent="0.3">
      <c r="A2" s="33">
        <v>45138.61136574074</v>
      </c>
      <c r="B2" s="34">
        <v>45138</v>
      </c>
      <c r="C2" s="97" t="s">
        <v>235</v>
      </c>
      <c r="D2" s="97" t="s">
        <v>2496</v>
      </c>
      <c r="E2" s="35" t="s">
        <v>2360</v>
      </c>
      <c r="F2" s="35" t="s">
        <v>2361</v>
      </c>
      <c r="G2" s="35" t="s">
        <v>517</v>
      </c>
      <c r="H2" s="36">
        <v>9670116611</v>
      </c>
      <c r="I2" s="35" t="s">
        <v>1841</v>
      </c>
      <c r="J2" s="35" t="s">
        <v>2362</v>
      </c>
      <c r="K2" s="36">
        <v>9000</v>
      </c>
      <c r="L2" s="35" t="s">
        <v>2363</v>
      </c>
      <c r="M2" s="35"/>
      <c r="N2" s="35" t="s">
        <v>2364</v>
      </c>
      <c r="O2" s="35"/>
      <c r="P2" s="36">
        <v>25</v>
      </c>
      <c r="Q2" s="36">
        <v>100</v>
      </c>
      <c r="R2" s="36">
        <v>11</v>
      </c>
      <c r="S2" s="36">
        <v>8</v>
      </c>
      <c r="T2" s="36">
        <v>1</v>
      </c>
      <c r="U2" s="35" t="s">
        <v>29</v>
      </c>
      <c r="V2" s="35" t="s">
        <v>29</v>
      </c>
      <c r="W2" s="35" t="s">
        <v>36</v>
      </c>
      <c r="X2" s="35" t="s">
        <v>1484</v>
      </c>
      <c r="Y2" s="35" t="s">
        <v>253</v>
      </c>
      <c r="Z2" s="35"/>
      <c r="AA2" s="35"/>
      <c r="AB2" s="281" t="s">
        <v>2277</v>
      </c>
      <c r="AC2" s="35"/>
      <c r="AD2" s="35"/>
      <c r="AE2" s="35"/>
      <c r="AF2" s="35"/>
      <c r="AG2" s="35"/>
      <c r="AH2" s="35"/>
      <c r="AI2" s="35"/>
    </row>
    <row r="3" spans="1:35" ht="15.75" thickBot="1" x14ac:dyDescent="0.3">
      <c r="A3" s="33">
        <v>45138.614224537036</v>
      </c>
      <c r="B3" s="34">
        <v>45138</v>
      </c>
      <c r="C3" s="97" t="s">
        <v>235</v>
      </c>
      <c r="D3" s="97" t="s">
        <v>2496</v>
      </c>
      <c r="E3" s="35" t="s">
        <v>2365</v>
      </c>
      <c r="F3" s="35" t="s">
        <v>2366</v>
      </c>
      <c r="G3" s="35" t="s">
        <v>2367</v>
      </c>
      <c r="H3" s="36">
        <v>9935600003</v>
      </c>
      <c r="I3" s="35" t="s">
        <v>1841</v>
      </c>
      <c r="J3" s="35" t="s">
        <v>2368</v>
      </c>
      <c r="K3" s="36">
        <v>9000</v>
      </c>
      <c r="L3" s="35" t="s">
        <v>2369</v>
      </c>
      <c r="M3" s="35"/>
      <c r="N3" s="35" t="s">
        <v>2370</v>
      </c>
      <c r="O3" s="35"/>
      <c r="P3" s="36">
        <v>26</v>
      </c>
      <c r="Q3" s="36">
        <v>100</v>
      </c>
      <c r="R3" s="36">
        <v>11</v>
      </c>
      <c r="S3" s="36">
        <v>9</v>
      </c>
      <c r="T3" s="36">
        <v>1</v>
      </c>
      <c r="U3" s="35" t="s">
        <v>29</v>
      </c>
      <c r="V3" s="35" t="s">
        <v>29</v>
      </c>
      <c r="W3" s="35" t="s">
        <v>36</v>
      </c>
      <c r="X3" s="35" t="s">
        <v>1484</v>
      </c>
      <c r="Y3" s="35" t="s">
        <v>253</v>
      </c>
      <c r="Z3" s="35"/>
      <c r="AA3" s="35"/>
      <c r="AB3" s="281" t="s">
        <v>2277</v>
      </c>
      <c r="AC3" s="35"/>
      <c r="AD3" s="35"/>
      <c r="AE3" s="35"/>
      <c r="AF3" s="35"/>
      <c r="AG3" s="35"/>
      <c r="AH3" s="35"/>
      <c r="AI3" s="35"/>
    </row>
    <row r="4" spans="1:35" ht="15.75" thickBot="1" x14ac:dyDescent="0.3">
      <c r="A4" s="33">
        <v>45138.617476851854</v>
      </c>
      <c r="B4" s="34">
        <v>45138</v>
      </c>
      <c r="C4" s="97" t="s">
        <v>235</v>
      </c>
      <c r="D4" s="97" t="s">
        <v>2496</v>
      </c>
      <c r="E4" s="35" t="s">
        <v>2371</v>
      </c>
      <c r="F4" s="35" t="s">
        <v>2372</v>
      </c>
      <c r="G4" s="35" t="s">
        <v>2373</v>
      </c>
      <c r="H4" s="36">
        <v>9451021604</v>
      </c>
      <c r="I4" s="35" t="s">
        <v>168</v>
      </c>
      <c r="J4" s="35" t="s">
        <v>27</v>
      </c>
      <c r="K4" s="36">
        <v>3000</v>
      </c>
      <c r="L4" s="35" t="s">
        <v>2374</v>
      </c>
      <c r="M4" s="35"/>
      <c r="N4" s="35" t="s">
        <v>2375</v>
      </c>
      <c r="O4" s="35"/>
      <c r="P4" s="36">
        <v>30</v>
      </c>
      <c r="Q4" s="36">
        <v>2</v>
      </c>
      <c r="R4" s="36">
        <v>11</v>
      </c>
      <c r="S4" s="36">
        <v>7</v>
      </c>
      <c r="T4" s="36">
        <v>1</v>
      </c>
      <c r="U4" s="35" t="s">
        <v>29</v>
      </c>
      <c r="V4" s="35" t="s">
        <v>29</v>
      </c>
      <c r="W4" s="35" t="s">
        <v>29</v>
      </c>
      <c r="X4" s="35" t="s">
        <v>1484</v>
      </c>
      <c r="Y4" s="35" t="s">
        <v>253</v>
      </c>
      <c r="Z4" s="35"/>
      <c r="AA4" s="35"/>
      <c r="AB4" s="281" t="s">
        <v>2277</v>
      </c>
      <c r="AC4" s="35"/>
      <c r="AD4" s="35"/>
      <c r="AE4" s="35"/>
      <c r="AF4" s="35"/>
      <c r="AG4" s="35"/>
      <c r="AH4" s="35"/>
      <c r="AI4" s="35"/>
    </row>
    <row r="5" spans="1:35" ht="15.75" thickBot="1" x14ac:dyDescent="0.3">
      <c r="A5" s="33">
        <v>45140.849328703705</v>
      </c>
      <c r="B5" s="34">
        <v>45140</v>
      </c>
      <c r="C5" s="97" t="s">
        <v>2323</v>
      </c>
      <c r="D5" s="97" t="s">
        <v>2544</v>
      </c>
      <c r="E5" s="35" t="s">
        <v>2352</v>
      </c>
      <c r="F5" s="35" t="s">
        <v>2353</v>
      </c>
      <c r="G5" s="35" t="s">
        <v>1063</v>
      </c>
      <c r="H5" s="36">
        <v>9472845610</v>
      </c>
      <c r="I5" s="35" t="s">
        <v>2184</v>
      </c>
      <c r="J5" s="35" t="s">
        <v>2184</v>
      </c>
      <c r="K5" s="36">
        <v>400</v>
      </c>
      <c r="L5" s="35"/>
      <c r="M5" s="35"/>
      <c r="N5" s="35" t="s">
        <v>2354</v>
      </c>
      <c r="O5" s="35"/>
      <c r="P5" s="36">
        <v>30</v>
      </c>
      <c r="Q5" s="36">
        <v>20</v>
      </c>
      <c r="R5" s="36">
        <v>9</v>
      </c>
      <c r="S5" s="36">
        <v>6</v>
      </c>
      <c r="T5" s="36">
        <v>1</v>
      </c>
      <c r="U5" s="35" t="s">
        <v>29</v>
      </c>
      <c r="V5" s="35" t="s">
        <v>29</v>
      </c>
      <c r="W5" s="35" t="s">
        <v>29</v>
      </c>
      <c r="X5" s="35" t="s">
        <v>1475</v>
      </c>
      <c r="Y5" s="35" t="s">
        <v>1846</v>
      </c>
      <c r="Z5" s="35"/>
      <c r="AA5" s="35"/>
      <c r="AB5" s="281"/>
      <c r="AC5" s="35"/>
      <c r="AD5" s="35"/>
      <c r="AE5" s="35"/>
      <c r="AF5" s="35"/>
      <c r="AG5" s="35"/>
      <c r="AH5" s="35"/>
      <c r="AI5" s="35"/>
    </row>
    <row r="6" spans="1:35" ht="15.75" thickBot="1" x14ac:dyDescent="0.3">
      <c r="A6" s="33">
        <v>45140.85015046296</v>
      </c>
      <c r="B6" s="34">
        <v>45140</v>
      </c>
      <c r="C6" s="97" t="s">
        <v>2323</v>
      </c>
      <c r="D6" s="97" t="s">
        <v>2544</v>
      </c>
      <c r="E6" s="35" t="s">
        <v>2355</v>
      </c>
      <c r="F6" s="35" t="s">
        <v>2356</v>
      </c>
      <c r="G6" s="35" t="s">
        <v>2357</v>
      </c>
      <c r="H6" s="36">
        <v>9739567810</v>
      </c>
      <c r="I6" s="35" t="s">
        <v>2358</v>
      </c>
      <c r="J6" s="35" t="s">
        <v>84</v>
      </c>
      <c r="K6" s="36">
        <v>100</v>
      </c>
      <c r="L6" s="35"/>
      <c r="M6" s="35"/>
      <c r="N6" s="35" t="s">
        <v>2359</v>
      </c>
      <c r="O6" s="35"/>
      <c r="P6" s="36">
        <v>26</v>
      </c>
      <c r="Q6" s="36">
        <v>50</v>
      </c>
      <c r="R6" s="36">
        <v>10</v>
      </c>
      <c r="S6" s="36">
        <v>7</v>
      </c>
      <c r="T6" s="36">
        <v>1</v>
      </c>
      <c r="U6" s="35" t="s">
        <v>29</v>
      </c>
      <c r="V6" s="35" t="s">
        <v>29</v>
      </c>
      <c r="W6" s="35" t="s">
        <v>29</v>
      </c>
      <c r="X6" s="35" t="s">
        <v>1484</v>
      </c>
      <c r="Y6" s="35" t="s">
        <v>1846</v>
      </c>
      <c r="Z6" s="35"/>
      <c r="AA6" s="35"/>
      <c r="AB6" s="281"/>
      <c r="AC6" s="35"/>
      <c r="AD6" s="35"/>
      <c r="AE6" s="35"/>
      <c r="AF6" s="35"/>
      <c r="AG6" s="35"/>
      <c r="AH6" s="35"/>
      <c r="AI6" s="35"/>
    </row>
    <row r="7" spans="1:35" ht="15.75" thickBot="1" x14ac:dyDescent="0.3">
      <c r="A7" s="33">
        <v>45145.496168981481</v>
      </c>
      <c r="B7" s="34">
        <v>45145</v>
      </c>
      <c r="C7" s="97" t="s">
        <v>2323</v>
      </c>
      <c r="D7" s="97" t="s">
        <v>2544</v>
      </c>
      <c r="E7" s="35" t="s">
        <v>2415</v>
      </c>
      <c r="F7" s="35" t="s">
        <v>2416</v>
      </c>
      <c r="G7" s="35" t="s">
        <v>2417</v>
      </c>
      <c r="H7" s="36">
        <v>9795133624</v>
      </c>
      <c r="I7" s="35" t="s">
        <v>27</v>
      </c>
      <c r="J7" s="35" t="s">
        <v>27</v>
      </c>
      <c r="K7" s="36">
        <v>1000</v>
      </c>
      <c r="L7" s="35"/>
      <c r="M7" s="35"/>
      <c r="N7" s="35" t="s">
        <v>2418</v>
      </c>
      <c r="O7" s="35"/>
      <c r="P7" s="36">
        <v>25</v>
      </c>
      <c r="Q7" s="36">
        <v>100</v>
      </c>
      <c r="R7" s="36">
        <v>12</v>
      </c>
      <c r="S7" s="36">
        <v>8</v>
      </c>
      <c r="T7" s="36">
        <v>1</v>
      </c>
      <c r="U7" s="35" t="s">
        <v>36</v>
      </c>
      <c r="V7" s="35" t="s">
        <v>29</v>
      </c>
      <c r="W7" s="35" t="s">
        <v>36</v>
      </c>
      <c r="X7" s="35" t="s">
        <v>1484</v>
      </c>
      <c r="Y7" s="35" t="s">
        <v>253</v>
      </c>
      <c r="Z7" s="35"/>
      <c r="AA7" s="35"/>
      <c r="AB7" s="281" t="s">
        <v>2277</v>
      </c>
      <c r="AC7" s="35"/>
      <c r="AD7" s="35"/>
      <c r="AE7" s="35"/>
      <c r="AF7" s="35"/>
      <c r="AG7" s="35"/>
      <c r="AH7" s="35"/>
      <c r="AI7" s="35"/>
    </row>
    <row r="8" spans="1:35" ht="15.75" thickBot="1" x14ac:dyDescent="0.3">
      <c r="A8" s="33">
        <v>45145.55128472222</v>
      </c>
      <c r="B8" s="34">
        <v>45145</v>
      </c>
      <c r="C8" s="97" t="s">
        <v>2323</v>
      </c>
      <c r="D8" s="97" t="s">
        <v>2544</v>
      </c>
      <c r="E8" s="35" t="s">
        <v>2419</v>
      </c>
      <c r="F8" s="35" t="s">
        <v>2420</v>
      </c>
      <c r="G8" s="35" t="s">
        <v>2421</v>
      </c>
      <c r="H8" s="35" t="s">
        <v>2422</v>
      </c>
      <c r="I8" s="35" t="s">
        <v>27</v>
      </c>
      <c r="J8" s="35" t="s">
        <v>27</v>
      </c>
      <c r="K8" s="36">
        <v>1000</v>
      </c>
      <c r="L8" s="35" t="s">
        <v>2423</v>
      </c>
      <c r="M8" s="35"/>
      <c r="N8" s="35" t="s">
        <v>2424</v>
      </c>
      <c r="O8" s="35"/>
      <c r="P8" s="36">
        <v>30</v>
      </c>
      <c r="Q8" s="36">
        <v>59</v>
      </c>
      <c r="R8" s="36">
        <v>10</v>
      </c>
      <c r="S8" s="36">
        <v>9</v>
      </c>
      <c r="T8" s="36">
        <v>1</v>
      </c>
      <c r="U8" s="35" t="s">
        <v>29</v>
      </c>
      <c r="V8" s="35" t="s">
        <v>29</v>
      </c>
      <c r="W8" s="35" t="s">
        <v>36</v>
      </c>
      <c r="X8" s="35" t="s">
        <v>1484</v>
      </c>
      <c r="Y8" s="35" t="s">
        <v>253</v>
      </c>
      <c r="Z8" s="35"/>
      <c r="AA8" s="35"/>
      <c r="AB8" s="281" t="s">
        <v>2277</v>
      </c>
      <c r="AC8" s="35"/>
      <c r="AD8" s="35"/>
      <c r="AE8" s="35"/>
      <c r="AF8" s="35"/>
      <c r="AG8" s="35"/>
      <c r="AH8" s="35"/>
      <c r="AI8" s="35"/>
    </row>
    <row r="9" spans="1:35" ht="15.75" thickBot="1" x14ac:dyDescent="0.3">
      <c r="A9" s="33">
        <v>45147.516736111109</v>
      </c>
      <c r="B9" s="34">
        <v>45147</v>
      </c>
      <c r="C9" s="97" t="s">
        <v>2323</v>
      </c>
      <c r="D9" s="97" t="s">
        <v>2544</v>
      </c>
      <c r="E9" s="35" t="s">
        <v>2525</v>
      </c>
      <c r="F9" s="35" t="s">
        <v>2526</v>
      </c>
      <c r="G9" s="35" t="s">
        <v>555</v>
      </c>
      <c r="H9" s="36">
        <v>9336331760</v>
      </c>
      <c r="I9" s="35" t="s">
        <v>27</v>
      </c>
      <c r="J9" s="35" t="s">
        <v>2527</v>
      </c>
      <c r="K9" s="36">
        <v>10000</v>
      </c>
      <c r="L9" s="35" t="s">
        <v>2528</v>
      </c>
      <c r="M9" s="35"/>
      <c r="N9" s="35" t="s">
        <v>2529</v>
      </c>
      <c r="O9" s="35"/>
      <c r="P9" s="36">
        <v>20</v>
      </c>
      <c r="Q9" s="36">
        <v>400</v>
      </c>
      <c r="R9" s="36">
        <v>10</v>
      </c>
      <c r="S9" s="36">
        <v>8</v>
      </c>
      <c r="T9" s="36">
        <v>0</v>
      </c>
      <c r="U9" s="35" t="s">
        <v>36</v>
      </c>
      <c r="V9" s="35" t="s">
        <v>29</v>
      </c>
      <c r="W9" s="35" t="s">
        <v>36</v>
      </c>
      <c r="X9" s="35" t="s">
        <v>1484</v>
      </c>
      <c r="Y9" s="35" t="s">
        <v>253</v>
      </c>
      <c r="Z9" s="35" t="s">
        <v>2530</v>
      </c>
      <c r="AA9" s="35"/>
      <c r="AB9" s="281" t="s">
        <v>2277</v>
      </c>
      <c r="AC9" s="35"/>
      <c r="AD9" s="35"/>
      <c r="AE9" s="35"/>
      <c r="AF9" s="35"/>
      <c r="AG9" s="35"/>
      <c r="AH9" s="35"/>
      <c r="AI9" s="35"/>
    </row>
    <row r="10" spans="1:35" ht="15.75" thickBot="1" x14ac:dyDescent="0.3">
      <c r="A10" s="33">
        <v>45147.578877314816</v>
      </c>
      <c r="B10" s="34">
        <v>45147</v>
      </c>
      <c r="C10" s="97" t="s">
        <v>2323</v>
      </c>
      <c r="D10" s="97" t="s">
        <v>2544</v>
      </c>
      <c r="E10" s="35" t="s">
        <v>2531</v>
      </c>
      <c r="F10" s="35" t="s">
        <v>2532</v>
      </c>
      <c r="G10" s="35" t="s">
        <v>2533</v>
      </c>
      <c r="H10" s="36">
        <v>9648111144</v>
      </c>
      <c r="I10" s="35" t="s">
        <v>1841</v>
      </c>
      <c r="J10" s="35" t="s">
        <v>229</v>
      </c>
      <c r="K10" s="36">
        <v>3000</v>
      </c>
      <c r="L10" s="35"/>
      <c r="M10" s="35"/>
      <c r="N10" s="35" t="s">
        <v>2534</v>
      </c>
      <c r="O10" s="35"/>
      <c r="P10" s="36">
        <v>25</v>
      </c>
      <c r="Q10" s="36">
        <v>100</v>
      </c>
      <c r="R10" s="36">
        <v>10</v>
      </c>
      <c r="S10" s="36">
        <v>8</v>
      </c>
      <c r="T10" s="36">
        <v>1</v>
      </c>
      <c r="U10" s="35" t="s">
        <v>29</v>
      </c>
      <c r="V10" s="35" t="s">
        <v>36</v>
      </c>
      <c r="W10" s="35" t="s">
        <v>29</v>
      </c>
      <c r="X10" s="35" t="s">
        <v>1484</v>
      </c>
      <c r="Y10" s="35" t="s">
        <v>1755</v>
      </c>
      <c r="Z10" s="36">
        <v>1</v>
      </c>
      <c r="AA10" s="35"/>
      <c r="AB10" s="281" t="s">
        <v>252</v>
      </c>
      <c r="AC10" s="36"/>
      <c r="AD10" s="35"/>
      <c r="AE10" s="35"/>
      <c r="AF10" s="35"/>
      <c r="AG10" s="35"/>
      <c r="AH10" s="35"/>
      <c r="AI10" s="35"/>
    </row>
    <row r="11" spans="1:35" ht="15.75" thickBot="1" x14ac:dyDescent="0.3">
      <c r="A11" s="33">
        <v>45147.997060185182</v>
      </c>
      <c r="B11" s="34">
        <v>45147</v>
      </c>
      <c r="C11" s="97" t="s">
        <v>2323</v>
      </c>
      <c r="D11" s="97" t="s">
        <v>2544</v>
      </c>
      <c r="E11" s="35" t="s">
        <v>2535</v>
      </c>
      <c r="F11" s="35" t="s">
        <v>2536</v>
      </c>
      <c r="G11" s="35" t="s">
        <v>2537</v>
      </c>
      <c r="H11" s="36">
        <v>9450215908</v>
      </c>
      <c r="I11" s="35" t="s">
        <v>27</v>
      </c>
      <c r="J11" s="35" t="s">
        <v>29</v>
      </c>
      <c r="K11" s="36">
        <v>30</v>
      </c>
      <c r="L11" s="35" t="s">
        <v>2538</v>
      </c>
      <c r="M11" s="35"/>
      <c r="N11" s="35" t="s">
        <v>2539</v>
      </c>
      <c r="O11" s="35"/>
      <c r="P11" s="36">
        <v>26</v>
      </c>
      <c r="Q11" s="36">
        <v>8</v>
      </c>
      <c r="R11" s="178">
        <v>0.45833333333333331</v>
      </c>
      <c r="S11" s="178">
        <v>0.875</v>
      </c>
      <c r="T11" s="36">
        <v>1</v>
      </c>
      <c r="U11" s="35" t="s">
        <v>29</v>
      </c>
      <c r="V11" s="35" t="s">
        <v>36</v>
      </c>
      <c r="W11" s="35" t="s">
        <v>36</v>
      </c>
      <c r="X11" s="35" t="s">
        <v>1484</v>
      </c>
      <c r="Y11" s="35" t="s">
        <v>1755</v>
      </c>
      <c r="Z11" s="36">
        <v>2</v>
      </c>
      <c r="AA11" s="35"/>
      <c r="AB11" s="281" t="s">
        <v>252</v>
      </c>
      <c r="AC11" s="36"/>
      <c r="AD11" s="35"/>
      <c r="AE11" s="35"/>
      <c r="AF11" s="35"/>
      <c r="AG11" s="35"/>
      <c r="AH11" s="35"/>
      <c r="AI11" s="35"/>
    </row>
    <row r="12" spans="1:35" ht="15.75" thickBot="1" x14ac:dyDescent="0.3">
      <c r="A12" s="33">
        <v>45148.018657407411</v>
      </c>
      <c r="B12" s="34">
        <v>45148</v>
      </c>
      <c r="C12" s="97" t="s">
        <v>2323</v>
      </c>
      <c r="D12" s="97" t="s">
        <v>3010</v>
      </c>
      <c r="E12" s="35" t="s">
        <v>2540</v>
      </c>
      <c r="F12" s="35" t="s">
        <v>2541</v>
      </c>
      <c r="G12" s="35" t="s">
        <v>2542</v>
      </c>
      <c r="H12" s="36">
        <v>9838728283</v>
      </c>
      <c r="I12" s="35" t="s">
        <v>27</v>
      </c>
      <c r="J12" s="35" t="s">
        <v>29</v>
      </c>
      <c r="K12" s="36">
        <v>25</v>
      </c>
      <c r="L12" s="35" t="s">
        <v>2543</v>
      </c>
      <c r="M12" s="35"/>
      <c r="N12" s="35" t="s">
        <v>2539</v>
      </c>
      <c r="O12" s="35"/>
      <c r="P12" s="36">
        <v>26</v>
      </c>
      <c r="Q12" s="36">
        <v>6</v>
      </c>
      <c r="R12" s="178">
        <v>0.45833333333333331</v>
      </c>
      <c r="S12" s="35" t="s">
        <v>1918</v>
      </c>
      <c r="T12" s="35" t="s">
        <v>36</v>
      </c>
      <c r="U12" s="35" t="s">
        <v>29</v>
      </c>
      <c r="V12" s="35" t="s">
        <v>29</v>
      </c>
      <c r="W12" s="35" t="s">
        <v>36</v>
      </c>
      <c r="X12" s="35" t="s">
        <v>1484</v>
      </c>
      <c r="Y12" s="35" t="s">
        <v>1755</v>
      </c>
      <c r="Z12" s="36">
        <v>1</v>
      </c>
      <c r="AA12" s="35"/>
      <c r="AB12" s="281" t="s">
        <v>252</v>
      </c>
      <c r="AC12" s="36"/>
      <c r="AD12" s="35"/>
      <c r="AE12" s="35"/>
      <c r="AF12" s="35"/>
      <c r="AG12" s="35"/>
      <c r="AH12" s="35"/>
      <c r="AI12" s="35"/>
    </row>
    <row r="13" spans="1:35" ht="15.75" thickBot="1" x14ac:dyDescent="0.3">
      <c r="A13" s="33">
        <v>45148.56827546296</v>
      </c>
      <c r="B13" s="34">
        <v>45148</v>
      </c>
      <c r="C13" s="97" t="s">
        <v>2323</v>
      </c>
      <c r="D13" s="97" t="s">
        <v>3010</v>
      </c>
      <c r="E13" s="35" t="s">
        <v>2655</v>
      </c>
      <c r="F13" s="35" t="s">
        <v>2656</v>
      </c>
      <c r="G13" s="35" t="s">
        <v>2657</v>
      </c>
      <c r="H13" s="36">
        <v>9541852911</v>
      </c>
      <c r="I13" s="35" t="s">
        <v>160</v>
      </c>
      <c r="J13" s="35" t="s">
        <v>160</v>
      </c>
      <c r="K13" s="36">
        <v>300</v>
      </c>
      <c r="L13" s="35" t="s">
        <v>2658</v>
      </c>
      <c r="M13" s="192" t="s">
        <v>2659</v>
      </c>
      <c r="N13" s="35" t="s">
        <v>2660</v>
      </c>
      <c r="O13" s="192" t="s">
        <v>2661</v>
      </c>
      <c r="P13" s="36">
        <v>30</v>
      </c>
      <c r="Q13" s="36">
        <v>20</v>
      </c>
      <c r="R13" s="36">
        <v>10</v>
      </c>
      <c r="S13" s="36">
        <v>10</v>
      </c>
      <c r="T13" s="36">
        <v>1</v>
      </c>
      <c r="U13" s="35" t="s">
        <v>29</v>
      </c>
      <c r="V13" s="35" t="s">
        <v>29</v>
      </c>
      <c r="W13" s="35" t="s">
        <v>29</v>
      </c>
      <c r="X13" s="35" t="s">
        <v>1484</v>
      </c>
      <c r="Y13" s="35" t="s">
        <v>196</v>
      </c>
      <c r="Z13" s="36">
        <v>7</v>
      </c>
      <c r="AA13" s="35" t="s">
        <v>68</v>
      </c>
      <c r="AB13" s="281" t="s">
        <v>74</v>
      </c>
      <c r="AC13" s="36"/>
      <c r="AD13" s="35"/>
      <c r="AE13" s="35"/>
      <c r="AF13" s="35"/>
      <c r="AG13" s="35"/>
      <c r="AH13" s="35"/>
      <c r="AI13" s="35"/>
    </row>
    <row r="14" spans="1:35" ht="15.75" thickBot="1" x14ac:dyDescent="0.3">
      <c r="A14" s="33">
        <v>45148.84542824074</v>
      </c>
      <c r="B14" s="34">
        <v>45148</v>
      </c>
      <c r="C14" s="97" t="s">
        <v>2323</v>
      </c>
      <c r="D14" s="97" t="s">
        <v>3010</v>
      </c>
      <c r="E14" s="35" t="s">
        <v>2662</v>
      </c>
      <c r="F14" s="35" t="s">
        <v>2663</v>
      </c>
      <c r="G14" s="36">
        <v>8571285236</v>
      </c>
      <c r="H14" s="36">
        <v>8571285236</v>
      </c>
      <c r="I14" s="35" t="s">
        <v>27</v>
      </c>
      <c r="J14" s="35" t="s">
        <v>2664</v>
      </c>
      <c r="K14" s="36">
        <v>104</v>
      </c>
      <c r="L14" s="35"/>
      <c r="M14" s="35"/>
      <c r="N14" s="35" t="s">
        <v>2665</v>
      </c>
      <c r="O14" s="35"/>
      <c r="P14" s="36">
        <v>26</v>
      </c>
      <c r="Q14" s="36">
        <v>104</v>
      </c>
      <c r="R14" s="36">
        <v>10</v>
      </c>
      <c r="S14" s="36">
        <v>8</v>
      </c>
      <c r="T14" s="36">
        <v>1</v>
      </c>
      <c r="U14" s="35" t="s">
        <v>36</v>
      </c>
      <c r="V14" s="35" t="s">
        <v>29</v>
      </c>
      <c r="W14" s="35" t="s">
        <v>29</v>
      </c>
      <c r="X14" s="35" t="s">
        <v>1484</v>
      </c>
      <c r="Y14" s="35" t="s">
        <v>1846</v>
      </c>
      <c r="Z14" s="36">
        <v>1</v>
      </c>
      <c r="AA14" s="35" t="s">
        <v>749</v>
      </c>
      <c r="AB14" s="281" t="s">
        <v>231</v>
      </c>
      <c r="AC14" s="36"/>
      <c r="AD14" s="35"/>
      <c r="AE14" s="35"/>
      <c r="AF14" s="35"/>
      <c r="AG14" s="35"/>
      <c r="AH14" s="35"/>
      <c r="AI14" s="35"/>
    </row>
    <row r="15" spans="1:35" ht="15.75" thickBot="1" x14ac:dyDescent="0.3">
      <c r="A15" s="33">
        <v>45148.846377314818</v>
      </c>
      <c r="B15" s="34">
        <v>45148</v>
      </c>
      <c r="C15" s="97" t="s">
        <v>2323</v>
      </c>
      <c r="D15" s="97" t="s">
        <v>3010</v>
      </c>
      <c r="E15" s="35" t="s">
        <v>2666</v>
      </c>
      <c r="F15" s="35" t="s">
        <v>2667</v>
      </c>
      <c r="G15" s="35" t="s">
        <v>2666</v>
      </c>
      <c r="H15" s="36">
        <v>7515265896</v>
      </c>
      <c r="I15" s="35" t="s">
        <v>27</v>
      </c>
      <c r="J15" s="35" t="s">
        <v>2668</v>
      </c>
      <c r="K15" s="36">
        <v>104</v>
      </c>
      <c r="L15" s="35"/>
      <c r="M15" s="35"/>
      <c r="N15" s="35" t="s">
        <v>2669</v>
      </c>
      <c r="O15" s="35"/>
      <c r="P15" s="36">
        <v>18</v>
      </c>
      <c r="Q15" s="36">
        <v>55</v>
      </c>
      <c r="R15" s="36">
        <v>11</v>
      </c>
      <c r="S15" s="36">
        <v>6</v>
      </c>
      <c r="T15" s="36">
        <v>15</v>
      </c>
      <c r="U15" s="35" t="s">
        <v>29</v>
      </c>
      <c r="V15" s="35" t="s">
        <v>29</v>
      </c>
      <c r="W15" s="35" t="s">
        <v>29</v>
      </c>
      <c r="X15" s="35" t="s">
        <v>1475</v>
      </c>
      <c r="Y15" s="35" t="s">
        <v>1846</v>
      </c>
      <c r="Z15" s="36">
        <v>26</v>
      </c>
      <c r="AA15" s="35" t="s">
        <v>749</v>
      </c>
      <c r="AB15" s="281" t="s">
        <v>231</v>
      </c>
      <c r="AC15" s="36"/>
      <c r="AD15" s="35"/>
      <c r="AE15" s="35"/>
      <c r="AF15" s="35"/>
      <c r="AG15" s="35"/>
      <c r="AH15" s="35"/>
      <c r="AI15" s="35"/>
    </row>
    <row r="16" spans="1:35" ht="15.75" thickBot="1" x14ac:dyDescent="0.3">
      <c r="A16" s="33">
        <v>45148.85224537037</v>
      </c>
      <c r="B16" s="34">
        <v>45148</v>
      </c>
      <c r="C16" s="97" t="s">
        <v>2323</v>
      </c>
      <c r="D16" s="97" t="s">
        <v>3010</v>
      </c>
      <c r="E16" s="35" t="s">
        <v>2671</v>
      </c>
      <c r="F16" s="35" t="s">
        <v>2672</v>
      </c>
      <c r="G16" s="35" t="s">
        <v>2673</v>
      </c>
      <c r="H16" s="36">
        <v>8523612569</v>
      </c>
      <c r="I16" s="35" t="s">
        <v>27</v>
      </c>
      <c r="J16" s="35" t="s">
        <v>2670</v>
      </c>
      <c r="K16" s="36">
        <v>104</v>
      </c>
      <c r="L16" s="35"/>
      <c r="M16" s="35"/>
      <c r="N16" s="35" t="s">
        <v>2674</v>
      </c>
      <c r="O16" s="35"/>
      <c r="P16" s="36">
        <v>11</v>
      </c>
      <c r="Q16" s="36">
        <v>104</v>
      </c>
      <c r="R16" s="36">
        <v>11</v>
      </c>
      <c r="S16" s="36">
        <v>6</v>
      </c>
      <c r="T16" s="36">
        <v>26</v>
      </c>
      <c r="U16" s="35" t="s">
        <v>29</v>
      </c>
      <c r="V16" s="35" t="s">
        <v>29</v>
      </c>
      <c r="W16" s="35" t="s">
        <v>29</v>
      </c>
      <c r="X16" s="35" t="s">
        <v>1484</v>
      </c>
      <c r="Y16" s="35" t="s">
        <v>1846</v>
      </c>
      <c r="Z16" s="36">
        <v>1</v>
      </c>
      <c r="AA16" s="35" t="s">
        <v>749</v>
      </c>
      <c r="AB16" s="281" t="s">
        <v>231</v>
      </c>
      <c r="AC16" s="36"/>
      <c r="AD16" s="35"/>
      <c r="AE16" s="35"/>
      <c r="AF16" s="35"/>
      <c r="AG16" s="35"/>
      <c r="AH16" s="35"/>
      <c r="AI16" s="35"/>
    </row>
    <row r="17" spans="1:35" ht="15.75" thickBot="1" x14ac:dyDescent="0.3">
      <c r="A17" s="33">
        <v>45148.971678240741</v>
      </c>
      <c r="B17" s="34">
        <v>45148</v>
      </c>
      <c r="C17" s="97" t="s">
        <v>2323</v>
      </c>
      <c r="D17" s="97" t="s">
        <v>3010</v>
      </c>
      <c r="E17" s="35" t="s">
        <v>2675</v>
      </c>
      <c r="F17" s="35" t="s">
        <v>2676</v>
      </c>
      <c r="G17" s="35" t="s">
        <v>2677</v>
      </c>
      <c r="H17" s="36">
        <v>9838728283</v>
      </c>
      <c r="I17" s="35" t="s">
        <v>27</v>
      </c>
      <c r="J17" s="35" t="s">
        <v>313</v>
      </c>
      <c r="K17" s="36">
        <v>100</v>
      </c>
      <c r="L17" s="35"/>
      <c r="M17" s="35"/>
      <c r="N17" s="35" t="s">
        <v>2678</v>
      </c>
      <c r="O17" s="35"/>
      <c r="P17" s="36">
        <v>25</v>
      </c>
      <c r="Q17" s="36">
        <v>10</v>
      </c>
      <c r="R17" s="36">
        <v>11</v>
      </c>
      <c r="S17" s="36">
        <v>9</v>
      </c>
      <c r="T17" s="36">
        <v>1</v>
      </c>
      <c r="U17" s="35" t="s">
        <v>29</v>
      </c>
      <c r="V17" s="35" t="s">
        <v>29</v>
      </c>
      <c r="W17" s="35" t="s">
        <v>29</v>
      </c>
      <c r="X17" s="35" t="s">
        <v>1484</v>
      </c>
      <c r="Y17" s="35" t="s">
        <v>1755</v>
      </c>
      <c r="Z17" s="36">
        <v>1</v>
      </c>
      <c r="AA17" s="35" t="s">
        <v>2679</v>
      </c>
      <c r="AB17" s="281" t="s">
        <v>2277</v>
      </c>
      <c r="AC17" s="36"/>
      <c r="AD17" s="35"/>
      <c r="AE17" s="35"/>
      <c r="AF17" s="35"/>
      <c r="AG17" s="35"/>
      <c r="AH17" s="35"/>
      <c r="AI17" s="35"/>
    </row>
    <row r="18" spans="1:35" ht="15.75" thickBot="1" x14ac:dyDescent="0.3">
      <c r="A18" s="33">
        <v>45148.975613425922</v>
      </c>
      <c r="B18" s="34">
        <v>45148</v>
      </c>
      <c r="C18" s="97" t="s">
        <v>2323</v>
      </c>
      <c r="D18" s="97" t="s">
        <v>3010</v>
      </c>
      <c r="E18" s="35" t="s">
        <v>2680</v>
      </c>
      <c r="F18" s="35" t="s">
        <v>2681</v>
      </c>
      <c r="G18" s="35" t="s">
        <v>2682</v>
      </c>
      <c r="H18" s="36">
        <v>7897054205</v>
      </c>
      <c r="I18" s="35" t="s">
        <v>27</v>
      </c>
      <c r="J18" s="35" t="s">
        <v>2406</v>
      </c>
      <c r="K18" s="36">
        <v>80</v>
      </c>
      <c r="L18" s="35"/>
      <c r="M18" s="35"/>
      <c r="N18" s="35" t="s">
        <v>2683</v>
      </c>
      <c r="O18" s="35"/>
      <c r="P18" s="36">
        <v>26</v>
      </c>
      <c r="Q18" s="36">
        <v>10</v>
      </c>
      <c r="R18" s="36">
        <v>11</v>
      </c>
      <c r="S18" s="36">
        <v>8</v>
      </c>
      <c r="T18" s="36">
        <v>1</v>
      </c>
      <c r="U18" s="35" t="s">
        <v>29</v>
      </c>
      <c r="V18" s="35" t="s">
        <v>29</v>
      </c>
      <c r="W18" s="35" t="s">
        <v>29</v>
      </c>
      <c r="X18" s="35" t="s">
        <v>1484</v>
      </c>
      <c r="Y18" s="35" t="s">
        <v>1755</v>
      </c>
      <c r="Z18" s="36">
        <v>1</v>
      </c>
      <c r="AA18" s="35" t="s">
        <v>2679</v>
      </c>
      <c r="AB18" s="281" t="s">
        <v>2277</v>
      </c>
      <c r="AC18" s="36"/>
      <c r="AD18" s="35"/>
      <c r="AE18" s="35"/>
      <c r="AF18" s="35"/>
      <c r="AG18" s="35"/>
      <c r="AH18" s="35"/>
      <c r="AI18" s="35"/>
    </row>
    <row r="19" spans="1:35" ht="15.75" thickBot="1" x14ac:dyDescent="0.3">
      <c r="A19" s="33">
        <v>45148.97923611111</v>
      </c>
      <c r="B19" s="34">
        <v>45148</v>
      </c>
      <c r="C19" s="97" t="s">
        <v>2323</v>
      </c>
      <c r="D19" s="97" t="s">
        <v>3010</v>
      </c>
      <c r="E19" s="35" t="s">
        <v>2684</v>
      </c>
      <c r="F19" s="35" t="s">
        <v>2685</v>
      </c>
      <c r="G19" s="35" t="s">
        <v>2686</v>
      </c>
      <c r="H19" s="36">
        <v>9451021604</v>
      </c>
      <c r="I19" s="35" t="s">
        <v>84</v>
      </c>
      <c r="J19" s="35" t="s">
        <v>2116</v>
      </c>
      <c r="K19" s="36">
        <v>100</v>
      </c>
      <c r="L19" s="35" t="s">
        <v>2374</v>
      </c>
      <c r="M19" s="35"/>
      <c r="N19" s="35" t="s">
        <v>2687</v>
      </c>
      <c r="O19" s="35"/>
      <c r="P19" s="36">
        <v>25</v>
      </c>
      <c r="Q19" s="36">
        <v>8</v>
      </c>
      <c r="R19" s="36">
        <v>12</v>
      </c>
      <c r="S19" s="36">
        <v>8</v>
      </c>
      <c r="T19" s="36">
        <v>2</v>
      </c>
      <c r="U19" s="35" t="s">
        <v>29</v>
      </c>
      <c r="V19" s="35" t="s">
        <v>29</v>
      </c>
      <c r="W19" s="35" t="s">
        <v>29</v>
      </c>
      <c r="X19" s="35" t="s">
        <v>1475</v>
      </c>
      <c r="Y19" s="35" t="s">
        <v>1755</v>
      </c>
      <c r="Z19" s="36">
        <v>1</v>
      </c>
      <c r="AA19" s="35" t="s">
        <v>2679</v>
      </c>
      <c r="AB19" s="281" t="s">
        <v>2277</v>
      </c>
      <c r="AC19" s="36"/>
      <c r="AD19" s="35"/>
      <c r="AE19" s="35"/>
      <c r="AF19" s="35"/>
      <c r="AG19" s="35"/>
      <c r="AH19" s="35"/>
      <c r="AI19" s="35"/>
    </row>
    <row r="20" spans="1:35" ht="15.75" thickBot="1" x14ac:dyDescent="0.3">
      <c r="A20" s="33">
        <v>45148.98296296296</v>
      </c>
      <c r="B20" s="34">
        <v>45148</v>
      </c>
      <c r="C20" s="97" t="s">
        <v>2323</v>
      </c>
      <c r="D20" s="97" t="s">
        <v>3010</v>
      </c>
      <c r="E20" s="35" t="s">
        <v>2688</v>
      </c>
      <c r="F20" s="35" t="s">
        <v>2689</v>
      </c>
      <c r="G20" s="35" t="s">
        <v>2690</v>
      </c>
      <c r="H20" s="36">
        <v>9839116318</v>
      </c>
      <c r="I20" s="35" t="s">
        <v>1841</v>
      </c>
      <c r="J20" s="35" t="s">
        <v>2406</v>
      </c>
      <c r="K20" s="36">
        <v>90</v>
      </c>
      <c r="L20" s="35"/>
      <c r="M20" s="35"/>
      <c r="N20" s="35" t="s">
        <v>2691</v>
      </c>
      <c r="O20" s="35"/>
      <c r="P20" s="36">
        <v>26</v>
      </c>
      <c r="Q20" s="36">
        <v>15</v>
      </c>
      <c r="R20" s="36">
        <v>11</v>
      </c>
      <c r="S20" s="36">
        <v>8</v>
      </c>
      <c r="T20" s="36">
        <v>2</v>
      </c>
      <c r="U20" s="35" t="s">
        <v>29</v>
      </c>
      <c r="V20" s="35" t="s">
        <v>29</v>
      </c>
      <c r="W20" s="35" t="s">
        <v>29</v>
      </c>
      <c r="X20" s="35" t="s">
        <v>1484</v>
      </c>
      <c r="Y20" s="35" t="s">
        <v>1755</v>
      </c>
      <c r="Z20" s="36">
        <v>3</v>
      </c>
      <c r="AA20" s="35" t="s">
        <v>2679</v>
      </c>
      <c r="AB20" s="281" t="s">
        <v>2277</v>
      </c>
      <c r="AC20" s="36"/>
      <c r="AD20" s="35"/>
      <c r="AE20" s="35"/>
      <c r="AF20" s="35"/>
      <c r="AG20" s="35"/>
      <c r="AH20" s="35"/>
      <c r="AI20" s="35"/>
    </row>
    <row r="21" spans="1:35" ht="15.75" thickBot="1" x14ac:dyDescent="0.3">
      <c r="A21" s="33">
        <v>45148.986203703702</v>
      </c>
      <c r="B21" s="34">
        <v>45148</v>
      </c>
      <c r="C21" s="97" t="s">
        <v>2323</v>
      </c>
      <c r="D21" s="97" t="s">
        <v>3010</v>
      </c>
      <c r="E21" s="35" t="s">
        <v>2692</v>
      </c>
      <c r="F21" s="35" t="s">
        <v>2693</v>
      </c>
      <c r="G21" s="35" t="s">
        <v>2694</v>
      </c>
      <c r="H21" s="36">
        <v>9935600003</v>
      </c>
      <c r="I21" s="35" t="s">
        <v>1687</v>
      </c>
      <c r="J21" s="35" t="s">
        <v>2406</v>
      </c>
      <c r="K21" s="36">
        <v>85</v>
      </c>
      <c r="L21" s="35" t="s">
        <v>2369</v>
      </c>
      <c r="M21" s="35"/>
      <c r="N21" s="35" t="s">
        <v>2695</v>
      </c>
      <c r="O21" s="35"/>
      <c r="P21" s="36">
        <v>24</v>
      </c>
      <c r="Q21" s="36">
        <v>12</v>
      </c>
      <c r="R21" s="36">
        <v>12</v>
      </c>
      <c r="S21" s="36">
        <v>8</v>
      </c>
      <c r="T21" s="36">
        <v>1</v>
      </c>
      <c r="U21" s="35" t="s">
        <v>29</v>
      </c>
      <c r="V21" s="35" t="s">
        <v>29</v>
      </c>
      <c r="W21" s="35" t="s">
        <v>29</v>
      </c>
      <c r="X21" s="35" t="s">
        <v>1484</v>
      </c>
      <c r="Y21" s="35" t="s">
        <v>1755</v>
      </c>
      <c r="Z21" s="36">
        <v>3</v>
      </c>
      <c r="AA21" s="35" t="s">
        <v>2679</v>
      </c>
      <c r="AB21" s="281" t="s">
        <v>2277</v>
      </c>
      <c r="AC21" s="36"/>
      <c r="AD21" s="35"/>
      <c r="AE21" s="35"/>
      <c r="AF21" s="35"/>
      <c r="AG21" s="35"/>
      <c r="AH21" s="35"/>
      <c r="AI21" s="35"/>
    </row>
    <row r="22" spans="1:35" ht="15.75" thickBot="1" x14ac:dyDescent="0.3">
      <c r="A22" s="33">
        <v>45148.991481481484</v>
      </c>
      <c r="B22" s="34">
        <v>45148</v>
      </c>
      <c r="C22" s="97" t="s">
        <v>2323</v>
      </c>
      <c r="D22" s="97" t="s">
        <v>3010</v>
      </c>
      <c r="E22" s="35" t="s">
        <v>2696</v>
      </c>
      <c r="F22" s="35" t="s">
        <v>2697</v>
      </c>
      <c r="G22" s="35" t="s">
        <v>2698</v>
      </c>
      <c r="H22" s="36">
        <v>9670116611</v>
      </c>
      <c r="I22" s="35" t="s">
        <v>1687</v>
      </c>
      <c r="J22" s="35" t="s">
        <v>2406</v>
      </c>
      <c r="K22" s="36">
        <v>100</v>
      </c>
      <c r="L22" s="35"/>
      <c r="M22" s="35"/>
      <c r="N22" s="35" t="s">
        <v>2699</v>
      </c>
      <c r="O22" s="35"/>
      <c r="P22" s="36">
        <v>26</v>
      </c>
      <c r="Q22" s="36">
        <v>30</v>
      </c>
      <c r="R22" s="36">
        <v>11</v>
      </c>
      <c r="S22" s="36">
        <v>8</v>
      </c>
      <c r="T22" s="36">
        <v>2</v>
      </c>
      <c r="U22" s="35" t="s">
        <v>29</v>
      </c>
      <c r="V22" s="35" t="s">
        <v>29</v>
      </c>
      <c r="W22" s="35" t="s">
        <v>29</v>
      </c>
      <c r="X22" s="35" t="s">
        <v>1484</v>
      </c>
      <c r="Y22" s="35" t="s">
        <v>1755</v>
      </c>
      <c r="Z22" s="36">
        <v>3</v>
      </c>
      <c r="AA22" s="35" t="s">
        <v>2679</v>
      </c>
      <c r="AB22" s="281" t="s">
        <v>2277</v>
      </c>
      <c r="AC22" s="36"/>
      <c r="AD22" s="35"/>
      <c r="AE22" s="35"/>
      <c r="AF22" s="35"/>
      <c r="AG22" s="35"/>
      <c r="AH22" s="35"/>
      <c r="AI22" s="35"/>
    </row>
    <row r="23" spans="1:35" ht="15.75" thickBot="1" x14ac:dyDescent="0.3">
      <c r="A23" s="33">
        <v>45148.995381944442</v>
      </c>
      <c r="B23" s="34">
        <v>45148</v>
      </c>
      <c r="C23" s="97" t="s">
        <v>2323</v>
      </c>
      <c r="D23" s="97" t="s">
        <v>3010</v>
      </c>
      <c r="E23" s="35" t="s">
        <v>2700</v>
      </c>
      <c r="F23" s="35" t="s">
        <v>2701</v>
      </c>
      <c r="G23" s="35" t="s">
        <v>2702</v>
      </c>
      <c r="H23" s="36">
        <v>945040706</v>
      </c>
      <c r="I23" s="35" t="s">
        <v>84</v>
      </c>
      <c r="J23" s="35" t="s">
        <v>2406</v>
      </c>
      <c r="K23" s="36">
        <v>80</v>
      </c>
      <c r="L23" s="35" t="s">
        <v>2406</v>
      </c>
      <c r="M23" s="35"/>
      <c r="N23" s="35" t="s">
        <v>2703</v>
      </c>
      <c r="O23" s="35"/>
      <c r="P23" s="36">
        <v>24</v>
      </c>
      <c r="Q23" s="36">
        <v>10</v>
      </c>
      <c r="R23" s="36">
        <v>10</v>
      </c>
      <c r="S23" s="36">
        <v>7</v>
      </c>
      <c r="T23" s="36">
        <v>1</v>
      </c>
      <c r="U23" s="35" t="s">
        <v>29</v>
      </c>
      <c r="V23" s="35" t="s">
        <v>29</v>
      </c>
      <c r="W23" s="35" t="s">
        <v>29</v>
      </c>
      <c r="X23" s="35" t="s">
        <v>1484</v>
      </c>
      <c r="Y23" s="35" t="s">
        <v>1755</v>
      </c>
      <c r="Z23" s="36">
        <v>3</v>
      </c>
      <c r="AA23" s="35" t="s">
        <v>2679</v>
      </c>
      <c r="AB23" s="281" t="s">
        <v>2277</v>
      </c>
      <c r="AC23" s="36"/>
      <c r="AD23" s="35"/>
      <c r="AE23" s="35"/>
      <c r="AF23" s="35"/>
      <c r="AG23" s="35"/>
      <c r="AH23" s="35"/>
      <c r="AI23" s="35"/>
    </row>
    <row r="24" spans="1:35" ht="15.75" thickBot="1" x14ac:dyDescent="0.3">
      <c r="A24" s="33">
        <v>45148.997939814813</v>
      </c>
      <c r="B24" s="34">
        <v>45148</v>
      </c>
      <c r="C24" s="97" t="s">
        <v>2323</v>
      </c>
      <c r="D24" s="97" t="s">
        <v>3010</v>
      </c>
      <c r="E24" s="35" t="s">
        <v>2704</v>
      </c>
      <c r="F24" s="35" t="s">
        <v>2705</v>
      </c>
      <c r="G24" s="35" t="s">
        <v>2706</v>
      </c>
      <c r="H24" s="36">
        <v>9415161382</v>
      </c>
      <c r="I24" s="35" t="s">
        <v>84</v>
      </c>
      <c r="J24" s="35" t="s">
        <v>2116</v>
      </c>
      <c r="K24" s="36">
        <v>110</v>
      </c>
      <c r="L24" s="35" t="s">
        <v>2707</v>
      </c>
      <c r="M24" s="35"/>
      <c r="N24" s="35" t="s">
        <v>2708</v>
      </c>
      <c r="O24" s="35"/>
      <c r="P24" s="36">
        <v>25</v>
      </c>
      <c r="Q24" s="36">
        <v>15</v>
      </c>
      <c r="R24" s="36">
        <v>12</v>
      </c>
      <c r="S24" s="36">
        <v>7</v>
      </c>
      <c r="T24" s="36">
        <v>2</v>
      </c>
      <c r="U24" s="35" t="s">
        <v>29</v>
      </c>
      <c r="V24" s="35" t="s">
        <v>29</v>
      </c>
      <c r="W24" s="35" t="s">
        <v>29</v>
      </c>
      <c r="X24" s="35" t="s">
        <v>1475</v>
      </c>
      <c r="Y24" s="35" t="s">
        <v>1755</v>
      </c>
      <c r="Z24" s="36">
        <v>2</v>
      </c>
      <c r="AA24" s="35" t="s">
        <v>2679</v>
      </c>
      <c r="AB24" s="281" t="s">
        <v>2277</v>
      </c>
      <c r="AC24" s="35"/>
      <c r="AD24" s="35"/>
      <c r="AE24" s="35"/>
      <c r="AF24" s="35"/>
      <c r="AG24" s="35"/>
      <c r="AH24" s="35"/>
      <c r="AI24" s="35"/>
    </row>
    <row r="25" spans="1:35" ht="15.75" thickBot="1" x14ac:dyDescent="0.3">
      <c r="A25" s="33">
        <v>45149.001168981478</v>
      </c>
      <c r="B25" s="34">
        <v>45149</v>
      </c>
      <c r="C25" s="97" t="s">
        <v>2323</v>
      </c>
      <c r="D25" s="97" t="s">
        <v>3010</v>
      </c>
      <c r="E25" s="35" t="s">
        <v>2709</v>
      </c>
      <c r="F25" s="35" t="s">
        <v>2710</v>
      </c>
      <c r="G25" s="35" t="s">
        <v>2711</v>
      </c>
      <c r="H25" s="36">
        <v>7095470563</v>
      </c>
      <c r="I25" s="35" t="s">
        <v>1687</v>
      </c>
      <c r="J25" s="35" t="s">
        <v>2116</v>
      </c>
      <c r="K25" s="36">
        <v>90</v>
      </c>
      <c r="L25" s="35" t="s">
        <v>2712</v>
      </c>
      <c r="M25" s="35"/>
      <c r="N25" s="35" t="s">
        <v>2713</v>
      </c>
      <c r="O25" s="35"/>
      <c r="P25" s="36">
        <v>25</v>
      </c>
      <c r="Q25" s="36">
        <v>110</v>
      </c>
      <c r="R25" s="36">
        <v>12</v>
      </c>
      <c r="S25" s="36">
        <v>7</v>
      </c>
      <c r="T25" s="36">
        <v>2</v>
      </c>
      <c r="U25" s="35" t="s">
        <v>29</v>
      </c>
      <c r="V25" s="35" t="s">
        <v>29</v>
      </c>
      <c r="W25" s="35" t="s">
        <v>29</v>
      </c>
      <c r="X25" s="35" t="s">
        <v>1475</v>
      </c>
      <c r="Y25" s="35" t="s">
        <v>1755</v>
      </c>
      <c r="Z25" s="35" t="s">
        <v>2714</v>
      </c>
      <c r="AA25" s="35" t="s">
        <v>2679</v>
      </c>
      <c r="AB25" s="281" t="s">
        <v>2277</v>
      </c>
      <c r="AC25" s="36"/>
      <c r="AD25" s="35"/>
      <c r="AE25" s="35"/>
      <c r="AF25" s="35"/>
      <c r="AG25" s="35"/>
      <c r="AH25" s="35"/>
      <c r="AI25" s="35"/>
    </row>
    <row r="26" spans="1:35" ht="15.75" thickBot="1" x14ac:dyDescent="0.3">
      <c r="A26" s="33">
        <v>45149.003599537034</v>
      </c>
      <c r="B26" s="34">
        <v>45149</v>
      </c>
      <c r="C26" s="97" t="s">
        <v>2323</v>
      </c>
      <c r="D26" s="97" t="s">
        <v>3010</v>
      </c>
      <c r="E26" s="35" t="s">
        <v>2715</v>
      </c>
      <c r="F26" s="35" t="s">
        <v>2716</v>
      </c>
      <c r="G26" s="35" t="s">
        <v>2717</v>
      </c>
      <c r="H26" s="36">
        <v>9235885281</v>
      </c>
      <c r="I26" s="35" t="s">
        <v>1687</v>
      </c>
      <c r="J26" s="35" t="s">
        <v>2406</v>
      </c>
      <c r="K26" s="36">
        <v>100</v>
      </c>
      <c r="L26" s="35"/>
      <c r="M26" s="35"/>
      <c r="N26" s="35" t="s">
        <v>2718</v>
      </c>
      <c r="O26" s="35"/>
      <c r="P26" s="36">
        <v>24</v>
      </c>
      <c r="Q26" s="36">
        <v>10</v>
      </c>
      <c r="R26" s="36">
        <v>11</v>
      </c>
      <c r="S26" s="36">
        <v>7</v>
      </c>
      <c r="T26" s="36">
        <v>2</v>
      </c>
      <c r="U26" s="35" t="s">
        <v>29</v>
      </c>
      <c r="V26" s="35" t="s">
        <v>29</v>
      </c>
      <c r="W26" s="35" t="s">
        <v>29</v>
      </c>
      <c r="X26" s="35" t="s">
        <v>1475</v>
      </c>
      <c r="Y26" s="35" t="s">
        <v>1755</v>
      </c>
      <c r="Z26" s="36">
        <v>1</v>
      </c>
      <c r="AA26" s="35" t="s">
        <v>2679</v>
      </c>
      <c r="AB26" s="281" t="s">
        <v>2277</v>
      </c>
      <c r="AC26" s="36"/>
      <c r="AD26" s="35"/>
      <c r="AE26" s="35"/>
      <c r="AF26" s="35"/>
      <c r="AG26" s="35"/>
      <c r="AH26" s="35"/>
      <c r="AI26" s="35"/>
    </row>
    <row r="27" spans="1:35" ht="15.75" thickBot="1" x14ac:dyDescent="0.3">
      <c r="A27" s="33">
        <v>45149.006736111114</v>
      </c>
      <c r="B27" s="34">
        <v>45149</v>
      </c>
      <c r="C27" s="97" t="s">
        <v>2323</v>
      </c>
      <c r="D27" s="97" t="s">
        <v>3010</v>
      </c>
      <c r="E27" s="35" t="s">
        <v>2719</v>
      </c>
      <c r="F27" s="35" t="s">
        <v>2720</v>
      </c>
      <c r="G27" s="35" t="s">
        <v>2721</v>
      </c>
      <c r="H27" s="36">
        <v>9455077296</v>
      </c>
      <c r="I27" s="35" t="s">
        <v>1687</v>
      </c>
      <c r="J27" s="35" t="s">
        <v>2406</v>
      </c>
      <c r="K27" s="36">
        <v>150</v>
      </c>
      <c r="L27" s="35" t="s">
        <v>2722</v>
      </c>
      <c r="M27" s="35"/>
      <c r="N27" s="35" t="s">
        <v>2723</v>
      </c>
      <c r="O27" s="35"/>
      <c r="P27" s="36">
        <v>26</v>
      </c>
      <c r="Q27" s="36">
        <v>20</v>
      </c>
      <c r="R27" s="36">
        <v>11</v>
      </c>
      <c r="S27" s="36">
        <v>7</v>
      </c>
      <c r="T27" s="36">
        <v>2</v>
      </c>
      <c r="U27" s="35" t="s">
        <v>29</v>
      </c>
      <c r="V27" s="35" t="s">
        <v>29</v>
      </c>
      <c r="W27" s="35" t="s">
        <v>29</v>
      </c>
      <c r="X27" s="35" t="s">
        <v>1484</v>
      </c>
      <c r="Y27" s="35" t="s">
        <v>1755</v>
      </c>
      <c r="Z27" s="36">
        <v>3</v>
      </c>
      <c r="AA27" s="35" t="s">
        <v>2679</v>
      </c>
      <c r="AB27" s="281" t="s">
        <v>2277</v>
      </c>
      <c r="AC27" s="36"/>
      <c r="AD27" s="35"/>
      <c r="AE27" s="35"/>
      <c r="AF27" s="35"/>
      <c r="AG27" s="35"/>
      <c r="AH27" s="35"/>
      <c r="AI27" s="35"/>
    </row>
    <row r="28" spans="1:35" ht="15.75" thickBot="1" x14ac:dyDescent="0.3">
      <c r="A28" s="33">
        <v>45150.863703703704</v>
      </c>
      <c r="B28" s="34">
        <v>45150</v>
      </c>
      <c r="C28" s="97" t="s">
        <v>2323</v>
      </c>
      <c r="D28" s="97" t="s">
        <v>3010</v>
      </c>
      <c r="E28" s="35" t="s">
        <v>2842</v>
      </c>
      <c r="F28" s="35" t="s">
        <v>2843</v>
      </c>
      <c r="G28" s="35" t="s">
        <v>2844</v>
      </c>
      <c r="H28" s="36">
        <v>8478145610</v>
      </c>
      <c r="I28" s="35" t="s">
        <v>27</v>
      </c>
      <c r="J28" s="35" t="s">
        <v>29</v>
      </c>
      <c r="K28" s="36">
        <v>100</v>
      </c>
      <c r="L28" s="35"/>
      <c r="M28" s="35"/>
      <c r="N28" s="35" t="s">
        <v>2845</v>
      </c>
      <c r="O28" s="35"/>
      <c r="P28" s="36">
        <v>26</v>
      </c>
      <c r="Q28" s="36">
        <v>100</v>
      </c>
      <c r="R28" s="35">
        <v>9</v>
      </c>
      <c r="S28" s="35">
        <v>6</v>
      </c>
      <c r="T28" s="36">
        <v>1</v>
      </c>
      <c r="U28" s="35" t="s">
        <v>29</v>
      </c>
      <c r="V28" s="35" t="s">
        <v>29</v>
      </c>
      <c r="W28" s="35" t="s">
        <v>29</v>
      </c>
      <c r="X28" s="35" t="s">
        <v>1475</v>
      </c>
      <c r="Y28" s="35" t="s">
        <v>1846</v>
      </c>
      <c r="Z28" s="36">
        <v>28</v>
      </c>
      <c r="AA28" s="35" t="s">
        <v>111</v>
      </c>
      <c r="AB28" s="281" t="s">
        <v>231</v>
      </c>
      <c r="AC28" s="36"/>
      <c r="AD28" s="35"/>
      <c r="AE28" s="35"/>
      <c r="AF28" s="35"/>
      <c r="AG28" s="35"/>
      <c r="AH28" s="35"/>
      <c r="AI28" s="35"/>
    </row>
    <row r="29" spans="1:35" ht="15.75" thickBot="1" x14ac:dyDescent="0.3">
      <c r="A29" s="33">
        <v>45150.947280092594</v>
      </c>
      <c r="B29" s="34">
        <v>45150</v>
      </c>
      <c r="C29" s="97" t="s">
        <v>2323</v>
      </c>
      <c r="D29" s="97" t="s">
        <v>3010</v>
      </c>
      <c r="E29" s="35" t="s">
        <v>2846</v>
      </c>
      <c r="F29" s="35" t="s">
        <v>2847</v>
      </c>
      <c r="G29" s="35" t="s">
        <v>2848</v>
      </c>
      <c r="H29" s="36">
        <v>9935433362</v>
      </c>
      <c r="I29" s="35" t="s">
        <v>2292</v>
      </c>
      <c r="J29" s="35" t="s">
        <v>2116</v>
      </c>
      <c r="K29" s="36">
        <v>60</v>
      </c>
      <c r="L29" s="35" t="s">
        <v>2849</v>
      </c>
      <c r="M29" s="35"/>
      <c r="N29" s="35" t="s">
        <v>2850</v>
      </c>
      <c r="O29" s="35"/>
      <c r="P29" s="36">
        <v>26</v>
      </c>
      <c r="Q29" s="36">
        <v>12</v>
      </c>
      <c r="R29" s="36">
        <v>11</v>
      </c>
      <c r="S29" s="36">
        <v>8</v>
      </c>
      <c r="T29" s="36">
        <v>1</v>
      </c>
      <c r="U29" s="35" t="s">
        <v>29</v>
      </c>
      <c r="V29" s="35" t="s">
        <v>29</v>
      </c>
      <c r="W29" s="35" t="s">
        <v>29</v>
      </c>
      <c r="X29" s="35" t="s">
        <v>1484</v>
      </c>
      <c r="Y29" s="35" t="s">
        <v>1755</v>
      </c>
      <c r="Z29" s="36">
        <v>2</v>
      </c>
      <c r="AA29" s="35" t="s">
        <v>2679</v>
      </c>
      <c r="AB29" s="281" t="s">
        <v>2277</v>
      </c>
      <c r="AC29" s="36"/>
      <c r="AD29" s="35"/>
      <c r="AE29" s="35"/>
      <c r="AF29" s="35"/>
      <c r="AG29" s="35"/>
      <c r="AH29" s="35"/>
      <c r="AI29" s="35"/>
    </row>
    <row r="30" spans="1:35" ht="15.75" thickBot="1" x14ac:dyDescent="0.3">
      <c r="A30" s="33">
        <v>45150.950624999998</v>
      </c>
      <c r="B30" s="34">
        <v>45150</v>
      </c>
      <c r="C30" s="97" t="s">
        <v>2323</v>
      </c>
      <c r="D30" s="97" t="s">
        <v>3010</v>
      </c>
      <c r="E30" s="35" t="s">
        <v>2851</v>
      </c>
      <c r="F30" s="35" t="s">
        <v>2852</v>
      </c>
      <c r="G30" s="35" t="s">
        <v>2853</v>
      </c>
      <c r="H30" s="36">
        <v>8934000400</v>
      </c>
      <c r="I30" s="35" t="s">
        <v>2292</v>
      </c>
      <c r="J30" s="35" t="s">
        <v>2116</v>
      </c>
      <c r="K30" s="36">
        <v>80</v>
      </c>
      <c r="L30" s="35"/>
      <c r="M30" s="35"/>
      <c r="N30" s="35" t="s">
        <v>2854</v>
      </c>
      <c r="O30" s="35"/>
      <c r="P30" s="36">
        <v>2</v>
      </c>
      <c r="Q30" s="36">
        <v>10</v>
      </c>
      <c r="R30" s="36">
        <v>10</v>
      </c>
      <c r="S30" s="36">
        <v>9</v>
      </c>
      <c r="T30" s="36">
        <v>1</v>
      </c>
      <c r="U30" s="35" t="s">
        <v>29</v>
      </c>
      <c r="V30" s="35" t="s">
        <v>29</v>
      </c>
      <c r="W30" s="35" t="s">
        <v>29</v>
      </c>
      <c r="X30" s="35" t="s">
        <v>1484</v>
      </c>
      <c r="Y30" s="35" t="s">
        <v>1755</v>
      </c>
      <c r="Z30" s="36">
        <v>2</v>
      </c>
      <c r="AA30" s="35" t="s">
        <v>2679</v>
      </c>
      <c r="AB30" s="281" t="s">
        <v>2277</v>
      </c>
      <c r="AC30" s="36"/>
      <c r="AD30" s="35"/>
      <c r="AE30" s="35"/>
      <c r="AF30" s="35"/>
      <c r="AG30" s="35"/>
      <c r="AH30" s="35"/>
      <c r="AI30" s="35"/>
    </row>
    <row r="31" spans="1:35" ht="15.75" thickBot="1" x14ac:dyDescent="0.3">
      <c r="A31" s="33">
        <v>45150.955891203703</v>
      </c>
      <c r="B31" s="34">
        <v>45150</v>
      </c>
      <c r="C31" s="97" t="s">
        <v>2323</v>
      </c>
      <c r="D31" s="97" t="s">
        <v>3010</v>
      </c>
      <c r="E31" s="35" t="s">
        <v>2855</v>
      </c>
      <c r="F31" s="35" t="s">
        <v>2856</v>
      </c>
      <c r="G31" s="35" t="s">
        <v>2857</v>
      </c>
      <c r="H31" s="36">
        <v>9839027117</v>
      </c>
      <c r="I31" s="35" t="s">
        <v>2358</v>
      </c>
      <c r="J31" s="35" t="s">
        <v>2116</v>
      </c>
      <c r="K31" s="36">
        <v>100</v>
      </c>
      <c r="L31" s="35" t="s">
        <v>2858</v>
      </c>
      <c r="M31" s="35"/>
      <c r="N31" s="35" t="s">
        <v>2859</v>
      </c>
      <c r="O31" s="35"/>
      <c r="P31" s="36">
        <v>24</v>
      </c>
      <c r="Q31" s="36">
        <v>10</v>
      </c>
      <c r="R31" s="36">
        <v>11</v>
      </c>
      <c r="S31" s="36">
        <v>9</v>
      </c>
      <c r="T31" s="36">
        <v>1</v>
      </c>
      <c r="U31" s="35" t="s">
        <v>29</v>
      </c>
      <c r="V31" s="35" t="s">
        <v>29</v>
      </c>
      <c r="W31" s="35" t="s">
        <v>29</v>
      </c>
      <c r="X31" s="35" t="s">
        <v>1484</v>
      </c>
      <c r="Y31" s="35" t="s">
        <v>1755</v>
      </c>
      <c r="Z31" s="36">
        <v>1</v>
      </c>
      <c r="AA31" s="35" t="s">
        <v>2679</v>
      </c>
      <c r="AB31" s="281" t="s">
        <v>2277</v>
      </c>
      <c r="AC31" s="36"/>
      <c r="AD31" s="35"/>
      <c r="AE31" s="35"/>
      <c r="AF31" s="35"/>
      <c r="AG31" s="35"/>
      <c r="AH31" s="35"/>
      <c r="AI31" s="35"/>
    </row>
    <row r="32" spans="1:35" ht="15.75" thickBot="1" x14ac:dyDescent="0.3">
      <c r="A32" s="33">
        <v>45151.51190972222</v>
      </c>
      <c r="B32" s="34">
        <v>45151</v>
      </c>
      <c r="C32" s="97" t="s">
        <v>2323</v>
      </c>
      <c r="D32" s="97" t="s">
        <v>3010</v>
      </c>
      <c r="E32" s="35" t="s">
        <v>2860</v>
      </c>
      <c r="F32" s="35" t="s">
        <v>2861</v>
      </c>
      <c r="G32" s="35" t="s">
        <v>2862</v>
      </c>
      <c r="H32" s="36">
        <v>9838466987</v>
      </c>
      <c r="I32" s="35" t="s">
        <v>2358</v>
      </c>
      <c r="J32" s="35" t="s">
        <v>29</v>
      </c>
      <c r="K32" s="36">
        <v>95</v>
      </c>
      <c r="L32" s="35" t="s">
        <v>2863</v>
      </c>
      <c r="M32" s="35"/>
      <c r="N32" s="35" t="s">
        <v>2864</v>
      </c>
      <c r="O32" s="35"/>
      <c r="P32" s="36">
        <v>26</v>
      </c>
      <c r="Q32" s="36">
        <v>10</v>
      </c>
      <c r="R32" s="36">
        <v>11</v>
      </c>
      <c r="S32" s="36">
        <v>9</v>
      </c>
      <c r="T32" s="36">
        <v>1</v>
      </c>
      <c r="U32" s="35" t="s">
        <v>29</v>
      </c>
      <c r="V32" s="35" t="s">
        <v>29</v>
      </c>
      <c r="W32" s="35" t="s">
        <v>29</v>
      </c>
      <c r="X32" s="35" t="s">
        <v>1484</v>
      </c>
      <c r="Y32" s="35" t="s">
        <v>1755</v>
      </c>
      <c r="Z32" s="36">
        <v>1</v>
      </c>
      <c r="AA32" s="35" t="s">
        <v>2679</v>
      </c>
      <c r="AB32" s="281" t="s">
        <v>2277</v>
      </c>
      <c r="AC32" s="36"/>
      <c r="AD32" s="35"/>
      <c r="AE32" s="35"/>
      <c r="AF32" s="35"/>
      <c r="AG32" s="35"/>
      <c r="AH32" s="35"/>
      <c r="AI32" s="35"/>
    </row>
    <row r="33" spans="1:35" ht="15.75" thickBot="1" x14ac:dyDescent="0.3">
      <c r="A33" s="33">
        <v>45151.51494212963</v>
      </c>
      <c r="B33" s="34">
        <v>45151</v>
      </c>
      <c r="C33" s="97" t="s">
        <v>2323</v>
      </c>
      <c r="D33" s="97" t="s">
        <v>3010</v>
      </c>
      <c r="E33" s="35" t="s">
        <v>2794</v>
      </c>
      <c r="F33" s="35" t="s">
        <v>2865</v>
      </c>
      <c r="G33" s="35" t="s">
        <v>2866</v>
      </c>
      <c r="H33" s="36">
        <v>7007379186</v>
      </c>
      <c r="I33" s="35" t="s">
        <v>1841</v>
      </c>
      <c r="J33" s="35" t="s">
        <v>29</v>
      </c>
      <c r="K33" s="36">
        <v>100</v>
      </c>
      <c r="L33" s="35"/>
      <c r="M33" s="35"/>
      <c r="N33" s="35" t="s">
        <v>2867</v>
      </c>
      <c r="O33" s="35"/>
      <c r="P33" s="36">
        <v>25</v>
      </c>
      <c r="Q33" s="36">
        <v>12</v>
      </c>
      <c r="R33" s="36">
        <v>10</v>
      </c>
      <c r="S33" s="36">
        <v>9</v>
      </c>
      <c r="T33" s="36">
        <v>1</v>
      </c>
      <c r="U33" s="35" t="s">
        <v>29</v>
      </c>
      <c r="V33" s="35" t="s">
        <v>29</v>
      </c>
      <c r="W33" s="35" t="s">
        <v>29</v>
      </c>
      <c r="X33" s="35" t="s">
        <v>1484</v>
      </c>
      <c r="Y33" s="35" t="s">
        <v>1755</v>
      </c>
      <c r="Z33" s="36">
        <v>1</v>
      </c>
      <c r="AA33" s="35" t="s">
        <v>2679</v>
      </c>
      <c r="AB33" s="281" t="s">
        <v>2277</v>
      </c>
      <c r="AC33" s="36"/>
      <c r="AD33" s="35"/>
      <c r="AE33" s="35"/>
      <c r="AF33" s="35"/>
      <c r="AG33" s="35"/>
      <c r="AH33" s="35"/>
      <c r="AI33" s="35"/>
    </row>
    <row r="34" spans="1:35" ht="15.75" thickBot="1" x14ac:dyDescent="0.3">
      <c r="A34" s="33">
        <v>45151.521319444444</v>
      </c>
      <c r="B34" s="34">
        <v>45151</v>
      </c>
      <c r="C34" s="97" t="s">
        <v>2323</v>
      </c>
      <c r="D34" s="97" t="s">
        <v>3010</v>
      </c>
      <c r="E34" s="35" t="s">
        <v>2868</v>
      </c>
      <c r="F34" s="35" t="s">
        <v>2869</v>
      </c>
      <c r="G34" s="35" t="s">
        <v>2870</v>
      </c>
      <c r="H34" s="36">
        <v>8882945484</v>
      </c>
      <c r="I34" s="35" t="s">
        <v>145</v>
      </c>
      <c r="J34" s="35" t="s">
        <v>29</v>
      </c>
      <c r="K34" s="36">
        <v>100</v>
      </c>
      <c r="L34" s="35"/>
      <c r="M34" s="35"/>
      <c r="N34" s="35" t="s">
        <v>2871</v>
      </c>
      <c r="O34" s="35"/>
      <c r="P34" s="36">
        <v>26</v>
      </c>
      <c r="Q34" s="36">
        <v>12</v>
      </c>
      <c r="R34" s="36">
        <v>10</v>
      </c>
      <c r="S34" s="36">
        <v>7</v>
      </c>
      <c r="T34" s="36">
        <v>1</v>
      </c>
      <c r="U34" s="35" t="s">
        <v>29</v>
      </c>
      <c r="V34" s="35" t="s">
        <v>29</v>
      </c>
      <c r="W34" s="35" t="s">
        <v>29</v>
      </c>
      <c r="X34" s="35" t="s">
        <v>1475</v>
      </c>
      <c r="Y34" s="35" t="s">
        <v>1755</v>
      </c>
      <c r="Z34" s="36">
        <v>1</v>
      </c>
      <c r="AA34" s="35" t="s">
        <v>2679</v>
      </c>
      <c r="AB34" s="281" t="s">
        <v>2277</v>
      </c>
      <c r="AC34" s="36"/>
      <c r="AD34" s="35"/>
      <c r="AE34" s="35"/>
      <c r="AF34" s="35"/>
      <c r="AG34" s="35"/>
      <c r="AH34" s="35"/>
      <c r="AI34" s="35"/>
    </row>
    <row r="35" spans="1:35" ht="15.75" thickBot="1" x14ac:dyDescent="0.3">
      <c r="A35" s="33">
        <v>45152.464375000003</v>
      </c>
      <c r="B35" s="34">
        <v>45152</v>
      </c>
      <c r="C35" s="97" t="s">
        <v>2323</v>
      </c>
      <c r="D35" s="97" t="s">
        <v>3010</v>
      </c>
      <c r="E35" s="35" t="s">
        <v>2838</v>
      </c>
      <c r="F35" s="35" t="s">
        <v>2872</v>
      </c>
      <c r="G35" s="35" t="s">
        <v>781</v>
      </c>
      <c r="H35" s="36">
        <v>8827331662</v>
      </c>
      <c r="I35" s="35" t="s">
        <v>1841</v>
      </c>
      <c r="J35" s="35" t="s">
        <v>379</v>
      </c>
      <c r="K35" s="35" t="s">
        <v>2873</v>
      </c>
      <c r="L35" s="35" t="s">
        <v>2874</v>
      </c>
      <c r="M35" s="35"/>
      <c r="N35" s="35" t="s">
        <v>2875</v>
      </c>
      <c r="O35" s="35"/>
      <c r="P35" s="36">
        <v>26</v>
      </c>
      <c r="Q35" s="35" t="s">
        <v>2876</v>
      </c>
      <c r="R35" s="35" t="s">
        <v>1515</v>
      </c>
      <c r="S35" s="35" t="s">
        <v>1749</v>
      </c>
      <c r="T35" s="36">
        <v>0</v>
      </c>
      <c r="U35" s="35" t="s">
        <v>29</v>
      </c>
      <c r="V35" s="35" t="s">
        <v>36</v>
      </c>
      <c r="W35" s="35" t="s">
        <v>29</v>
      </c>
      <c r="X35" s="35" t="s">
        <v>1475</v>
      </c>
      <c r="Y35" s="35" t="s">
        <v>2018</v>
      </c>
      <c r="Z35" s="36">
        <v>2</v>
      </c>
      <c r="AA35" s="35" t="s">
        <v>2404</v>
      </c>
      <c r="AB35" s="281" t="s">
        <v>231</v>
      </c>
      <c r="AC35" s="36"/>
      <c r="AD35" s="35"/>
      <c r="AE35" s="35"/>
      <c r="AF35" s="35"/>
      <c r="AG35" s="35"/>
      <c r="AH35" s="35"/>
      <c r="AI35" s="35"/>
    </row>
    <row r="36" spans="1:35" ht="15.75" thickBot="1" x14ac:dyDescent="0.3">
      <c r="A36" s="33">
        <v>45153.820671296293</v>
      </c>
      <c r="B36" s="34">
        <v>45152</v>
      </c>
      <c r="C36" s="97" t="s">
        <v>2323</v>
      </c>
      <c r="D36" s="97" t="s">
        <v>3010</v>
      </c>
      <c r="E36" s="35" t="s">
        <v>2944</v>
      </c>
      <c r="F36" s="35" t="s">
        <v>2945</v>
      </c>
      <c r="G36" s="35" t="s">
        <v>2946</v>
      </c>
      <c r="H36" s="36">
        <v>9369719390</v>
      </c>
      <c r="I36" s="35" t="s">
        <v>27</v>
      </c>
      <c r="J36" s="35" t="s">
        <v>84</v>
      </c>
      <c r="K36" s="36">
        <v>100</v>
      </c>
      <c r="L36" s="35" t="s">
        <v>2947</v>
      </c>
      <c r="M36" s="35"/>
      <c r="N36" s="35" t="s">
        <v>2948</v>
      </c>
      <c r="O36" s="35"/>
      <c r="P36" s="36">
        <v>25</v>
      </c>
      <c r="Q36" s="36">
        <v>10</v>
      </c>
      <c r="R36" s="36">
        <v>10</v>
      </c>
      <c r="S36" s="36">
        <v>9</v>
      </c>
      <c r="T36" s="36">
        <v>1</v>
      </c>
      <c r="U36" s="35" t="s">
        <v>29</v>
      </c>
      <c r="V36" s="35" t="s">
        <v>29</v>
      </c>
      <c r="W36" s="35" t="s">
        <v>29</v>
      </c>
      <c r="X36" s="35" t="s">
        <v>1484</v>
      </c>
      <c r="Y36" s="35" t="s">
        <v>1755</v>
      </c>
      <c r="Z36" s="36">
        <v>2</v>
      </c>
      <c r="AA36" s="35" t="s">
        <v>2679</v>
      </c>
      <c r="AB36" s="281" t="s">
        <v>2277</v>
      </c>
      <c r="AC36" s="36"/>
      <c r="AD36" s="35"/>
      <c r="AE36" s="35"/>
      <c r="AF36" s="35"/>
      <c r="AG36" s="35"/>
      <c r="AH36" s="35"/>
      <c r="AI36" s="35"/>
    </row>
    <row r="37" spans="1:35" ht="15.75" thickBot="1" x14ac:dyDescent="0.3">
      <c r="A37" s="33">
        <v>45153.824212962965</v>
      </c>
      <c r="B37" s="34">
        <v>45152</v>
      </c>
      <c r="C37" s="97" t="s">
        <v>2323</v>
      </c>
      <c r="D37" s="97" t="s">
        <v>3010</v>
      </c>
      <c r="E37" s="35" t="s">
        <v>2949</v>
      </c>
      <c r="F37" s="35" t="s">
        <v>2950</v>
      </c>
      <c r="G37" s="35" t="s">
        <v>2951</v>
      </c>
      <c r="H37" s="36">
        <v>9336766624</v>
      </c>
      <c r="I37" s="35" t="s">
        <v>27</v>
      </c>
      <c r="J37" s="35" t="s">
        <v>29</v>
      </c>
      <c r="K37" s="36">
        <v>90</v>
      </c>
      <c r="L37" s="35"/>
      <c r="M37" s="35"/>
      <c r="N37" s="35" t="s">
        <v>2952</v>
      </c>
      <c r="O37" s="35"/>
      <c r="P37" s="36">
        <v>25</v>
      </c>
      <c r="Q37" s="36">
        <v>8</v>
      </c>
      <c r="R37" s="36">
        <v>11</v>
      </c>
      <c r="S37" s="36">
        <v>8</v>
      </c>
      <c r="T37" s="36">
        <v>1</v>
      </c>
      <c r="U37" s="35" t="s">
        <v>29</v>
      </c>
      <c r="V37" s="35" t="s">
        <v>29</v>
      </c>
      <c r="W37" s="35" t="s">
        <v>29</v>
      </c>
      <c r="X37" s="35" t="s">
        <v>1484</v>
      </c>
      <c r="Y37" s="35" t="s">
        <v>1755</v>
      </c>
      <c r="Z37" s="36">
        <v>1</v>
      </c>
      <c r="AA37" s="35" t="s">
        <v>2679</v>
      </c>
      <c r="AB37" s="281" t="s">
        <v>2277</v>
      </c>
      <c r="AC37" s="36"/>
      <c r="AD37" s="35"/>
      <c r="AE37" s="35"/>
      <c r="AF37" s="35"/>
      <c r="AG37" s="35"/>
      <c r="AH37" s="35"/>
      <c r="AI37" s="35"/>
    </row>
    <row r="38" spans="1:35" ht="15.75" thickBot="1" x14ac:dyDescent="0.3">
      <c r="A38" s="33">
        <v>45153.829004629632</v>
      </c>
      <c r="B38" s="34">
        <v>45152</v>
      </c>
      <c r="C38" s="97" t="s">
        <v>2323</v>
      </c>
      <c r="D38" s="97" t="s">
        <v>3010</v>
      </c>
      <c r="E38" s="35" t="s">
        <v>2953</v>
      </c>
      <c r="F38" s="35" t="s">
        <v>2955</v>
      </c>
      <c r="G38" s="35" t="s">
        <v>2954</v>
      </c>
      <c r="H38" s="36">
        <v>7947134861</v>
      </c>
      <c r="I38" s="35" t="s">
        <v>2358</v>
      </c>
      <c r="J38" s="35" t="s">
        <v>29</v>
      </c>
      <c r="K38" s="36">
        <v>110</v>
      </c>
      <c r="L38" s="35" t="s">
        <v>2956</v>
      </c>
      <c r="M38" s="35"/>
      <c r="N38" s="35" t="s">
        <v>2957</v>
      </c>
      <c r="O38" s="35"/>
      <c r="P38" s="36">
        <v>26</v>
      </c>
      <c r="Q38" s="36">
        <v>12</v>
      </c>
      <c r="R38" s="36">
        <v>11</v>
      </c>
      <c r="S38" s="36">
        <v>7</v>
      </c>
      <c r="T38" s="36">
        <v>1</v>
      </c>
      <c r="U38" s="35" t="s">
        <v>29</v>
      </c>
      <c r="V38" s="35" t="s">
        <v>29</v>
      </c>
      <c r="W38" s="35" t="s">
        <v>29</v>
      </c>
      <c r="X38" s="35" t="s">
        <v>1475</v>
      </c>
      <c r="Y38" s="35" t="s">
        <v>1755</v>
      </c>
      <c r="Z38" s="36">
        <v>1</v>
      </c>
      <c r="AA38" s="35" t="s">
        <v>2679</v>
      </c>
      <c r="AB38" s="281" t="s">
        <v>2277</v>
      </c>
      <c r="AC38" s="36"/>
      <c r="AD38" s="35"/>
      <c r="AE38" s="35"/>
      <c r="AF38" s="35"/>
      <c r="AG38" s="35"/>
      <c r="AH38" s="35"/>
      <c r="AI38" s="35"/>
    </row>
    <row r="39" spans="1:35" ht="15.75" thickBot="1" x14ac:dyDescent="0.3">
      <c r="A39" s="33">
        <v>45153.834143518521</v>
      </c>
      <c r="B39" s="34">
        <v>45152</v>
      </c>
      <c r="C39" s="97" t="s">
        <v>2323</v>
      </c>
      <c r="D39" s="97" t="s">
        <v>3010</v>
      </c>
      <c r="E39" s="35" t="s">
        <v>2958</v>
      </c>
      <c r="F39" s="35" t="s">
        <v>2959</v>
      </c>
      <c r="G39" s="35" t="s">
        <v>792</v>
      </c>
      <c r="H39" s="36">
        <v>8874204293</v>
      </c>
      <c r="I39" s="35" t="s">
        <v>160</v>
      </c>
      <c r="J39" s="35" t="s">
        <v>29</v>
      </c>
      <c r="K39" s="36">
        <v>110</v>
      </c>
      <c r="L39" s="35" t="s">
        <v>2960</v>
      </c>
      <c r="M39" s="35"/>
      <c r="N39" s="35" t="s">
        <v>2961</v>
      </c>
      <c r="O39" s="35"/>
      <c r="P39" s="36">
        <v>26</v>
      </c>
      <c r="Q39" s="36">
        <v>15</v>
      </c>
      <c r="R39" s="36">
        <v>10</v>
      </c>
      <c r="S39" s="36">
        <v>7</v>
      </c>
      <c r="T39" s="36">
        <v>1</v>
      </c>
      <c r="U39" s="35" t="s">
        <v>29</v>
      </c>
      <c r="V39" s="35" t="s">
        <v>29</v>
      </c>
      <c r="W39" s="35" t="s">
        <v>29</v>
      </c>
      <c r="X39" s="35" t="s">
        <v>1484</v>
      </c>
      <c r="Y39" s="35" t="s">
        <v>1755</v>
      </c>
      <c r="Z39" s="36">
        <v>2</v>
      </c>
      <c r="AA39" s="35" t="s">
        <v>2679</v>
      </c>
      <c r="AB39" s="281" t="s">
        <v>2277</v>
      </c>
      <c r="AC39" s="36"/>
      <c r="AD39" s="35"/>
      <c r="AE39" s="35"/>
      <c r="AF39" s="35"/>
      <c r="AG39" s="35"/>
      <c r="AH39" s="35"/>
      <c r="AI39" s="35"/>
    </row>
    <row r="40" spans="1:35" ht="15.75" thickBot="1" x14ac:dyDescent="0.3">
      <c r="A40" s="33">
        <v>45153.839375000003</v>
      </c>
      <c r="B40" s="34">
        <v>45152</v>
      </c>
      <c r="C40" s="97" t="s">
        <v>2323</v>
      </c>
      <c r="D40" s="97" t="s">
        <v>3010</v>
      </c>
      <c r="E40" s="35" t="s">
        <v>2962</v>
      </c>
      <c r="F40" s="35" t="s">
        <v>2963</v>
      </c>
      <c r="G40" s="35" t="s">
        <v>2964</v>
      </c>
      <c r="H40" s="36">
        <v>9839121662</v>
      </c>
      <c r="I40" s="35" t="s">
        <v>2358</v>
      </c>
      <c r="J40" s="35" t="s">
        <v>29</v>
      </c>
      <c r="K40" s="36">
        <v>80</v>
      </c>
      <c r="L40" s="35" t="s">
        <v>2965</v>
      </c>
      <c r="M40" s="35"/>
      <c r="N40" s="35" t="s">
        <v>2966</v>
      </c>
      <c r="O40" s="35"/>
      <c r="P40" s="36">
        <v>26</v>
      </c>
      <c r="Q40" s="36">
        <v>15</v>
      </c>
      <c r="R40" s="36">
        <v>10</v>
      </c>
      <c r="S40" s="205">
        <v>0.3125</v>
      </c>
      <c r="T40" s="36">
        <v>1</v>
      </c>
      <c r="U40" s="35" t="s">
        <v>29</v>
      </c>
      <c r="V40" s="35" t="s">
        <v>29</v>
      </c>
      <c r="W40" s="35" t="s">
        <v>29</v>
      </c>
      <c r="X40" s="35" t="s">
        <v>1475</v>
      </c>
      <c r="Y40" s="35" t="s">
        <v>1755</v>
      </c>
      <c r="Z40" s="36">
        <v>2</v>
      </c>
      <c r="AA40" s="35" t="s">
        <v>2679</v>
      </c>
      <c r="AB40" s="281" t="s">
        <v>2277</v>
      </c>
      <c r="AC40" s="36"/>
      <c r="AD40" s="35"/>
      <c r="AE40" s="35"/>
      <c r="AF40" s="35"/>
      <c r="AG40" s="35"/>
      <c r="AH40" s="35"/>
      <c r="AI40" s="35"/>
    </row>
    <row r="41" spans="1:35" ht="15.75" thickBot="1" x14ac:dyDescent="0.3">
      <c r="A41" s="33">
        <v>45153.8437962963</v>
      </c>
      <c r="B41" s="34">
        <v>45152</v>
      </c>
      <c r="C41" s="97" t="s">
        <v>2323</v>
      </c>
      <c r="D41" s="97" t="s">
        <v>3010</v>
      </c>
      <c r="E41" s="35" t="s">
        <v>2967</v>
      </c>
      <c r="F41" s="35" t="s">
        <v>2968</v>
      </c>
      <c r="G41" s="35" t="s">
        <v>2969</v>
      </c>
      <c r="H41" s="36">
        <v>9839102000</v>
      </c>
      <c r="I41" s="35" t="s">
        <v>54</v>
      </c>
      <c r="J41" s="35" t="s">
        <v>29</v>
      </c>
      <c r="K41" s="36">
        <v>120</v>
      </c>
      <c r="L41" s="35" t="s">
        <v>2970</v>
      </c>
      <c r="M41" s="35"/>
      <c r="N41" s="35" t="s">
        <v>2971</v>
      </c>
      <c r="O41" s="35"/>
      <c r="P41" s="36">
        <v>26</v>
      </c>
      <c r="Q41" s="36">
        <v>20</v>
      </c>
      <c r="R41" s="36">
        <v>10</v>
      </c>
      <c r="S41" s="36">
        <v>7</v>
      </c>
      <c r="T41" s="36">
        <v>1</v>
      </c>
      <c r="U41" s="35" t="s">
        <v>29</v>
      </c>
      <c r="V41" s="35" t="s">
        <v>29</v>
      </c>
      <c r="W41" s="35" t="s">
        <v>29</v>
      </c>
      <c r="X41" s="35" t="s">
        <v>1475</v>
      </c>
      <c r="Y41" s="35" t="s">
        <v>1755</v>
      </c>
      <c r="Z41" s="36">
        <v>2</v>
      </c>
      <c r="AA41" s="35" t="s">
        <v>2679</v>
      </c>
      <c r="AB41" s="281" t="s">
        <v>2277</v>
      </c>
      <c r="AC41" s="36"/>
      <c r="AD41" s="35"/>
      <c r="AE41" s="35"/>
      <c r="AF41" s="35"/>
      <c r="AG41" s="35"/>
      <c r="AH41" s="35"/>
      <c r="AI41" s="35"/>
    </row>
    <row r="42" spans="1:35" ht="15.75" thickBot="1" x14ac:dyDescent="0.3">
      <c r="A42" s="33">
        <v>45153.851354166669</v>
      </c>
      <c r="B42" s="34">
        <v>45152</v>
      </c>
      <c r="C42" s="97" t="s">
        <v>2323</v>
      </c>
      <c r="D42" s="97" t="s">
        <v>3010</v>
      </c>
      <c r="E42" s="35" t="s">
        <v>2972</v>
      </c>
      <c r="F42" s="35" t="s">
        <v>2973</v>
      </c>
      <c r="G42" s="35" t="s">
        <v>2974</v>
      </c>
      <c r="H42" s="36">
        <v>9889086279</v>
      </c>
      <c r="I42" s="35" t="s">
        <v>1841</v>
      </c>
      <c r="J42" s="35" t="s">
        <v>29</v>
      </c>
      <c r="K42" s="36">
        <v>100</v>
      </c>
      <c r="L42" s="35" t="s">
        <v>2975</v>
      </c>
      <c r="M42" s="35"/>
      <c r="N42" s="35" t="s">
        <v>2976</v>
      </c>
      <c r="O42" s="35"/>
      <c r="P42" s="36">
        <v>26</v>
      </c>
      <c r="Q42" s="36">
        <v>15</v>
      </c>
      <c r="R42" s="36">
        <v>10</v>
      </c>
      <c r="S42" s="36">
        <v>7</v>
      </c>
      <c r="T42" s="36">
        <v>1</v>
      </c>
      <c r="U42" s="35" t="s">
        <v>29</v>
      </c>
      <c r="V42" s="35" t="s">
        <v>29</v>
      </c>
      <c r="W42" s="35" t="s">
        <v>29</v>
      </c>
      <c r="X42" s="35" t="s">
        <v>1475</v>
      </c>
      <c r="Y42" s="35" t="s">
        <v>1755</v>
      </c>
      <c r="Z42" s="36">
        <v>1</v>
      </c>
      <c r="AA42" s="35" t="s">
        <v>2679</v>
      </c>
      <c r="AB42" s="281" t="s">
        <v>2277</v>
      </c>
      <c r="AC42" s="36"/>
      <c r="AD42" s="35"/>
      <c r="AE42" s="35"/>
      <c r="AF42" s="35"/>
      <c r="AG42" s="35"/>
      <c r="AH42" s="35"/>
      <c r="AI42" s="35"/>
    </row>
    <row r="43" spans="1:35" ht="15.75" thickBot="1" x14ac:dyDescent="0.3">
      <c r="A43" s="33">
        <v>45153.859467592592</v>
      </c>
      <c r="B43" s="34">
        <v>45152</v>
      </c>
      <c r="C43" s="97" t="s">
        <v>2323</v>
      </c>
      <c r="D43" s="97" t="s">
        <v>3010</v>
      </c>
      <c r="E43" s="35" t="s">
        <v>2977</v>
      </c>
      <c r="F43" s="35" t="s">
        <v>2978</v>
      </c>
      <c r="G43" s="35" t="s">
        <v>2979</v>
      </c>
      <c r="H43" s="36">
        <v>9455604900</v>
      </c>
      <c r="I43" s="35" t="s">
        <v>84</v>
      </c>
      <c r="J43" s="35" t="s">
        <v>29</v>
      </c>
      <c r="K43" s="36">
        <v>115</v>
      </c>
      <c r="L43" s="35" t="s">
        <v>2980</v>
      </c>
      <c r="M43" s="35"/>
      <c r="N43" s="35" t="s">
        <v>2981</v>
      </c>
      <c r="O43" s="35"/>
      <c r="P43" s="36">
        <v>26</v>
      </c>
      <c r="Q43" s="36">
        <v>14</v>
      </c>
      <c r="R43" s="36">
        <v>10</v>
      </c>
      <c r="S43" s="36">
        <v>7</v>
      </c>
      <c r="T43" s="36">
        <v>1</v>
      </c>
      <c r="U43" s="35" t="s">
        <v>29</v>
      </c>
      <c r="V43" s="35" t="s">
        <v>29</v>
      </c>
      <c r="W43" s="35" t="s">
        <v>29</v>
      </c>
      <c r="X43" s="35" t="s">
        <v>1475</v>
      </c>
      <c r="Y43" s="35" t="s">
        <v>1755</v>
      </c>
      <c r="Z43" s="36">
        <v>1</v>
      </c>
      <c r="AA43" s="35" t="s">
        <v>2679</v>
      </c>
      <c r="AB43" s="281" t="s">
        <v>2277</v>
      </c>
      <c r="AC43" s="36"/>
      <c r="AD43" s="35"/>
      <c r="AE43" s="35"/>
      <c r="AF43" s="35"/>
      <c r="AG43" s="35"/>
      <c r="AH43" s="35"/>
      <c r="AI43" s="35"/>
    </row>
    <row r="44" spans="1:35" ht="15.75" thickBot="1" x14ac:dyDescent="0.3">
      <c r="A44" s="33">
        <v>45153.862361111111</v>
      </c>
      <c r="B44" s="34">
        <v>45152</v>
      </c>
      <c r="C44" s="97" t="s">
        <v>2323</v>
      </c>
      <c r="D44" s="97" t="s">
        <v>3010</v>
      </c>
      <c r="E44" s="35" t="s">
        <v>2982</v>
      </c>
      <c r="F44" s="35" t="s">
        <v>2983</v>
      </c>
      <c r="G44" s="35" t="s">
        <v>2984</v>
      </c>
      <c r="H44" s="206">
        <v>8173865318</v>
      </c>
      <c r="I44" s="35" t="s">
        <v>160</v>
      </c>
      <c r="J44" s="35" t="s">
        <v>29</v>
      </c>
      <c r="K44" s="36">
        <v>100</v>
      </c>
      <c r="L44" s="35"/>
      <c r="M44" s="35"/>
      <c r="N44" s="35" t="s">
        <v>2985</v>
      </c>
      <c r="O44" s="35"/>
      <c r="P44" s="36">
        <v>26</v>
      </c>
      <c r="Q44" s="36">
        <v>15</v>
      </c>
      <c r="R44" s="36">
        <v>10</v>
      </c>
      <c r="S44" s="36">
        <v>7</v>
      </c>
      <c r="T44" s="36">
        <v>2</v>
      </c>
      <c r="U44" s="35" t="s">
        <v>29</v>
      </c>
      <c r="V44" s="35" t="s">
        <v>29</v>
      </c>
      <c r="W44" s="35" t="s">
        <v>29</v>
      </c>
      <c r="X44" s="35" t="s">
        <v>1475</v>
      </c>
      <c r="Y44" s="35" t="s">
        <v>1755</v>
      </c>
      <c r="Z44" s="36">
        <v>2</v>
      </c>
      <c r="AA44" s="35" t="s">
        <v>2679</v>
      </c>
      <c r="AB44" s="281" t="s">
        <v>2277</v>
      </c>
      <c r="AC44" s="36"/>
      <c r="AD44" s="35"/>
      <c r="AE44" s="35"/>
      <c r="AF44" s="35"/>
      <c r="AG44" s="35"/>
      <c r="AH44" s="35"/>
      <c r="AI44" s="35"/>
    </row>
    <row r="45" spans="1:35" ht="15.75" thickBot="1" x14ac:dyDescent="0.3">
      <c r="A45" s="33">
        <v>45153.865034722221</v>
      </c>
      <c r="B45" s="34">
        <v>45152</v>
      </c>
      <c r="C45" s="97" t="s">
        <v>2323</v>
      </c>
      <c r="D45" s="97" t="s">
        <v>3010</v>
      </c>
      <c r="E45" s="35" t="s">
        <v>2986</v>
      </c>
      <c r="F45" s="35" t="s">
        <v>2973</v>
      </c>
      <c r="G45" s="35" t="s">
        <v>2987</v>
      </c>
      <c r="H45" s="36">
        <v>8874204293</v>
      </c>
      <c r="I45" s="35" t="s">
        <v>2292</v>
      </c>
      <c r="J45" s="35" t="s">
        <v>29</v>
      </c>
      <c r="K45" s="36">
        <v>115</v>
      </c>
      <c r="L45" s="35" t="s">
        <v>2988</v>
      </c>
      <c r="M45" s="35"/>
      <c r="N45" s="35" t="s">
        <v>2989</v>
      </c>
      <c r="O45" s="35"/>
      <c r="P45" s="36">
        <v>26</v>
      </c>
      <c r="Q45" s="36">
        <v>10</v>
      </c>
      <c r="R45" s="36">
        <v>10</v>
      </c>
      <c r="S45" s="36">
        <v>7</v>
      </c>
      <c r="T45" s="36">
        <v>1</v>
      </c>
      <c r="U45" s="35" t="s">
        <v>29</v>
      </c>
      <c r="V45" s="35" t="s">
        <v>29</v>
      </c>
      <c r="W45" s="35" t="s">
        <v>29</v>
      </c>
      <c r="X45" s="35" t="s">
        <v>1475</v>
      </c>
      <c r="Y45" s="35" t="s">
        <v>1755</v>
      </c>
      <c r="Z45" s="36">
        <v>1</v>
      </c>
      <c r="AA45" s="35" t="s">
        <v>2679</v>
      </c>
      <c r="AB45" s="281" t="s">
        <v>2277</v>
      </c>
      <c r="AC45" s="36"/>
      <c r="AD45" s="35"/>
      <c r="AE45" s="35"/>
      <c r="AF45" s="35"/>
      <c r="AG45" s="35"/>
      <c r="AH45" s="35"/>
      <c r="AI45" s="35"/>
    </row>
    <row r="46" spans="1:35" ht="15.75" thickBot="1" x14ac:dyDescent="0.3">
      <c r="A46" s="33">
        <v>45154.593622685185</v>
      </c>
      <c r="B46" s="34">
        <v>45154</v>
      </c>
      <c r="C46" s="97" t="s">
        <v>2323</v>
      </c>
      <c r="D46" s="97" t="s">
        <v>3010</v>
      </c>
      <c r="E46" s="35" t="s">
        <v>2999</v>
      </c>
      <c r="F46" s="35" t="s">
        <v>3000</v>
      </c>
      <c r="G46" s="35" t="s">
        <v>3001</v>
      </c>
      <c r="H46" s="36">
        <v>7981321737</v>
      </c>
      <c r="I46" s="35" t="s">
        <v>27</v>
      </c>
      <c r="J46" s="35" t="s">
        <v>312</v>
      </c>
      <c r="K46" s="35" t="s">
        <v>1517</v>
      </c>
      <c r="L46" s="35" t="s">
        <v>3002</v>
      </c>
      <c r="M46" s="35"/>
      <c r="N46" s="35" t="s">
        <v>3002</v>
      </c>
      <c r="O46" s="35"/>
      <c r="P46" s="36">
        <v>30</v>
      </c>
      <c r="Q46" s="36">
        <v>20</v>
      </c>
      <c r="R46" s="178">
        <v>0.4375</v>
      </c>
      <c r="S46" s="35" t="s">
        <v>1745</v>
      </c>
      <c r="T46" s="36">
        <v>4</v>
      </c>
      <c r="U46" s="35" t="s">
        <v>36</v>
      </c>
      <c r="V46" s="35" t="s">
        <v>36</v>
      </c>
      <c r="W46" s="35" t="s">
        <v>29</v>
      </c>
      <c r="X46" s="35" t="s">
        <v>1484</v>
      </c>
      <c r="Y46" s="35" t="s">
        <v>3363</v>
      </c>
      <c r="Z46" s="36">
        <v>5</v>
      </c>
      <c r="AA46" s="35" t="s">
        <v>3003</v>
      </c>
      <c r="AB46" s="281" t="s">
        <v>3004</v>
      </c>
      <c r="AC46" s="36"/>
      <c r="AD46" s="35"/>
      <c r="AE46" s="35"/>
      <c r="AF46" s="35"/>
      <c r="AG46" s="35"/>
      <c r="AH46" s="35"/>
      <c r="AI46" s="35"/>
    </row>
    <row r="47" spans="1:35" ht="15.75" thickBot="1" x14ac:dyDescent="0.3">
      <c r="A47" s="33">
        <v>45154.701597222222</v>
      </c>
      <c r="B47" s="34">
        <v>45154</v>
      </c>
      <c r="C47" s="97" t="s">
        <v>2323</v>
      </c>
      <c r="D47" s="97" t="s">
        <v>3010</v>
      </c>
      <c r="E47" s="35" t="s">
        <v>3005</v>
      </c>
      <c r="F47" s="35" t="s">
        <v>3006</v>
      </c>
      <c r="G47" s="35" t="s">
        <v>3007</v>
      </c>
      <c r="H47" s="36">
        <v>9848111100</v>
      </c>
      <c r="I47" s="35" t="s">
        <v>27</v>
      </c>
      <c r="J47" s="35" t="s">
        <v>3008</v>
      </c>
      <c r="K47" s="36">
        <v>200</v>
      </c>
      <c r="L47" s="35" t="s">
        <v>3002</v>
      </c>
      <c r="M47" s="35"/>
      <c r="N47" s="35" t="s">
        <v>3002</v>
      </c>
      <c r="O47" s="35"/>
      <c r="P47" s="36">
        <v>26</v>
      </c>
      <c r="Q47" s="35" t="s">
        <v>3009</v>
      </c>
      <c r="R47" s="36">
        <v>10</v>
      </c>
      <c r="S47" s="36">
        <v>10</v>
      </c>
      <c r="T47" s="36">
        <v>4</v>
      </c>
      <c r="U47" s="35" t="s">
        <v>29</v>
      </c>
      <c r="V47" s="35" t="s">
        <v>29</v>
      </c>
      <c r="W47" s="35" t="s">
        <v>29</v>
      </c>
      <c r="X47" s="35" t="s">
        <v>1484</v>
      </c>
      <c r="Y47" s="35" t="s">
        <v>3363</v>
      </c>
      <c r="Z47" s="36">
        <v>3</v>
      </c>
      <c r="AA47" s="35" t="s">
        <v>3003</v>
      </c>
      <c r="AB47" s="281" t="s">
        <v>3004</v>
      </c>
      <c r="AC47" s="36"/>
      <c r="AD47" s="35"/>
      <c r="AE47" s="35"/>
      <c r="AF47" s="35"/>
      <c r="AG47" s="35"/>
      <c r="AH47" s="35"/>
      <c r="AI47" s="35"/>
    </row>
    <row r="48" spans="1:35" ht="15.75" thickBot="1" x14ac:dyDescent="0.3">
      <c r="A48" s="33">
        <v>45155.865474537037</v>
      </c>
      <c r="B48" s="34">
        <v>45155</v>
      </c>
      <c r="C48" s="97" t="s">
        <v>2323</v>
      </c>
      <c r="D48" s="97" t="s">
        <v>3010</v>
      </c>
      <c r="E48" s="35" t="s">
        <v>3328</v>
      </c>
      <c r="F48" s="35" t="s">
        <v>3329</v>
      </c>
      <c r="G48" s="35" t="s">
        <v>3330</v>
      </c>
      <c r="H48" s="36">
        <v>9999741721</v>
      </c>
      <c r="I48" s="35" t="s">
        <v>3331</v>
      </c>
      <c r="J48" s="35" t="s">
        <v>29</v>
      </c>
      <c r="K48" s="36">
        <v>200</v>
      </c>
      <c r="L48" s="35"/>
      <c r="M48" s="35"/>
      <c r="N48" s="36">
        <v>0</v>
      </c>
      <c r="O48" s="35"/>
      <c r="P48" s="36">
        <v>0</v>
      </c>
      <c r="Q48" s="35" t="s">
        <v>3332</v>
      </c>
      <c r="R48" s="36">
        <v>10</v>
      </c>
      <c r="S48" s="36">
        <v>10</v>
      </c>
      <c r="T48" s="36">
        <v>1</v>
      </c>
      <c r="U48" s="35" t="s">
        <v>29</v>
      </c>
      <c r="V48" s="35" t="s">
        <v>29</v>
      </c>
      <c r="W48" s="35" t="s">
        <v>36</v>
      </c>
      <c r="X48" s="35" t="s">
        <v>1484</v>
      </c>
      <c r="Y48" s="35" t="s">
        <v>3333</v>
      </c>
      <c r="Z48" s="36">
        <v>1</v>
      </c>
      <c r="AA48" s="35" t="s">
        <v>3334</v>
      </c>
      <c r="AB48" s="281" t="s">
        <v>122</v>
      </c>
      <c r="AC48" s="35"/>
      <c r="AD48" s="35"/>
      <c r="AE48" s="35"/>
      <c r="AF48" s="35"/>
      <c r="AG48" s="35"/>
      <c r="AH48" s="35"/>
      <c r="AI48" s="35"/>
    </row>
    <row r="49" spans="1:35" ht="15.75" thickBot="1" x14ac:dyDescent="0.3">
      <c r="A49" s="33">
        <v>45156.702233796299</v>
      </c>
      <c r="B49" s="34">
        <v>45156</v>
      </c>
      <c r="C49" s="97" t="s">
        <v>2323</v>
      </c>
      <c r="D49" s="97" t="s">
        <v>3010</v>
      </c>
      <c r="E49" s="35" t="s">
        <v>3342</v>
      </c>
      <c r="F49" s="35" t="s">
        <v>3343</v>
      </c>
      <c r="G49" s="35" t="s">
        <v>3344</v>
      </c>
      <c r="H49" s="36">
        <v>7210710777</v>
      </c>
      <c r="I49" s="35" t="s">
        <v>1687</v>
      </c>
      <c r="J49" s="35" t="s">
        <v>29</v>
      </c>
      <c r="K49" s="35" t="s">
        <v>1568</v>
      </c>
      <c r="L49" s="128" t="s">
        <v>3345</v>
      </c>
      <c r="M49" s="35"/>
      <c r="N49" s="35" t="s">
        <v>3346</v>
      </c>
      <c r="O49" s="35"/>
      <c r="P49" s="36">
        <v>30</v>
      </c>
      <c r="Q49" s="35" t="s">
        <v>3347</v>
      </c>
      <c r="R49" s="35" t="s">
        <v>1515</v>
      </c>
      <c r="S49" s="35" t="s">
        <v>1745</v>
      </c>
      <c r="T49" s="36">
        <v>1</v>
      </c>
      <c r="U49" s="35" t="s">
        <v>29</v>
      </c>
      <c r="V49" s="35" t="s">
        <v>29</v>
      </c>
      <c r="W49" s="35" t="s">
        <v>29</v>
      </c>
      <c r="X49" s="35" t="s">
        <v>1484</v>
      </c>
      <c r="Y49" s="35" t="s">
        <v>3333</v>
      </c>
      <c r="Z49" s="36">
        <v>1</v>
      </c>
      <c r="AA49" s="35" t="s">
        <v>3334</v>
      </c>
      <c r="AB49" s="281" t="s">
        <v>122</v>
      </c>
      <c r="AC49" s="35"/>
      <c r="AD49" s="35"/>
      <c r="AE49" s="35"/>
      <c r="AF49" s="35"/>
      <c r="AG49" s="35"/>
      <c r="AH49" s="35"/>
      <c r="AI49" s="35"/>
    </row>
    <row r="50" spans="1:35" ht="15.75" thickBot="1" x14ac:dyDescent="0.3">
      <c r="A50" s="33">
        <v>45156.708020833335</v>
      </c>
      <c r="B50" s="34">
        <v>45156</v>
      </c>
      <c r="C50" s="97" t="s">
        <v>2323</v>
      </c>
      <c r="D50" s="97" t="s">
        <v>3010</v>
      </c>
      <c r="E50" s="35" t="s">
        <v>3348</v>
      </c>
      <c r="F50" s="35" t="s">
        <v>3349</v>
      </c>
      <c r="G50" s="35" t="s">
        <v>3348</v>
      </c>
      <c r="H50" s="36">
        <v>9310846382</v>
      </c>
      <c r="I50" s="35" t="s">
        <v>1841</v>
      </c>
      <c r="J50" s="35" t="s">
        <v>29</v>
      </c>
      <c r="K50" s="35" t="s">
        <v>3350</v>
      </c>
      <c r="L50" s="35" t="s">
        <v>3351</v>
      </c>
      <c r="M50" s="35"/>
      <c r="N50" s="35" t="s">
        <v>3352</v>
      </c>
      <c r="O50" s="35"/>
      <c r="P50" s="36">
        <v>30</v>
      </c>
      <c r="Q50" s="35" t="s">
        <v>3353</v>
      </c>
      <c r="R50" s="35" t="s">
        <v>1515</v>
      </c>
      <c r="S50" s="35" t="s">
        <v>1745</v>
      </c>
      <c r="T50" s="36">
        <v>1</v>
      </c>
      <c r="U50" s="35" t="s">
        <v>29</v>
      </c>
      <c r="V50" s="35" t="s">
        <v>29</v>
      </c>
      <c r="W50" s="35" t="s">
        <v>29</v>
      </c>
      <c r="X50" s="35" t="s">
        <v>1484</v>
      </c>
      <c r="Y50" s="35" t="s">
        <v>3333</v>
      </c>
      <c r="Z50" s="36">
        <v>1</v>
      </c>
      <c r="AA50" s="35" t="s">
        <v>3334</v>
      </c>
      <c r="AB50" s="281" t="s">
        <v>122</v>
      </c>
      <c r="AC50" s="35"/>
      <c r="AD50" s="35"/>
      <c r="AE50" s="35"/>
      <c r="AF50" s="35"/>
      <c r="AG50" s="35"/>
      <c r="AH50" s="35"/>
      <c r="AI50" s="35"/>
    </row>
    <row r="51" spans="1:35" ht="15.75" thickBot="1" x14ac:dyDescent="0.3">
      <c r="A51" s="33">
        <v>45156.773125</v>
      </c>
      <c r="B51" s="34">
        <v>45156</v>
      </c>
      <c r="C51" s="97" t="s">
        <v>2323</v>
      </c>
      <c r="D51" s="97" t="s">
        <v>3010</v>
      </c>
      <c r="E51" s="35" t="s">
        <v>3354</v>
      </c>
      <c r="F51" s="35" t="s">
        <v>3355</v>
      </c>
      <c r="G51" s="35" t="s">
        <v>3356</v>
      </c>
      <c r="H51" s="36">
        <v>9669649900</v>
      </c>
      <c r="I51" s="35" t="s">
        <v>27</v>
      </c>
      <c r="J51" s="35" t="s">
        <v>2116</v>
      </c>
      <c r="K51" s="35" t="s">
        <v>3357</v>
      </c>
      <c r="L51" s="35"/>
      <c r="M51" s="35"/>
      <c r="N51" s="35" t="s">
        <v>3358</v>
      </c>
      <c r="O51" s="35"/>
      <c r="P51" s="36">
        <v>6</v>
      </c>
      <c r="Q51" s="36">
        <v>1600</v>
      </c>
      <c r="R51" s="36">
        <v>10</v>
      </c>
      <c r="S51" s="36">
        <v>6</v>
      </c>
      <c r="T51" s="36">
        <v>1</v>
      </c>
      <c r="U51" s="35" t="s">
        <v>36</v>
      </c>
      <c r="V51" s="35" t="s">
        <v>29</v>
      </c>
      <c r="W51" s="35" t="s">
        <v>36</v>
      </c>
      <c r="X51" s="35" t="s">
        <v>1475</v>
      </c>
      <c r="Y51" s="35" t="s">
        <v>1846</v>
      </c>
      <c r="Z51" s="36">
        <v>1</v>
      </c>
      <c r="AA51" s="35" t="s">
        <v>749</v>
      </c>
      <c r="AB51" s="281" t="s">
        <v>231</v>
      </c>
      <c r="AC51" s="35"/>
      <c r="AD51" s="35"/>
      <c r="AE51" s="35"/>
      <c r="AF51" s="35"/>
      <c r="AG51" s="35"/>
      <c r="AH51" s="35"/>
      <c r="AI51" s="35"/>
    </row>
    <row r="52" spans="1:35" ht="15.75" thickBot="1" x14ac:dyDescent="0.3">
      <c r="A52" s="33">
        <v>45157.79142361111</v>
      </c>
      <c r="B52" s="34">
        <v>45157</v>
      </c>
      <c r="C52" s="97" t="s">
        <v>2323</v>
      </c>
      <c r="D52" s="97" t="s">
        <v>3010</v>
      </c>
      <c r="E52" s="35" t="s">
        <v>3676</v>
      </c>
      <c r="F52" s="35" t="s">
        <v>3677</v>
      </c>
      <c r="G52" s="35" t="s">
        <v>3678</v>
      </c>
      <c r="H52" s="36">
        <v>9839089689</v>
      </c>
      <c r="I52" s="35" t="s">
        <v>1841</v>
      </c>
      <c r="J52" s="35" t="s">
        <v>3679</v>
      </c>
      <c r="K52" s="36">
        <v>1000</v>
      </c>
      <c r="L52" s="35" t="s">
        <v>3680</v>
      </c>
      <c r="M52" s="35"/>
      <c r="N52" s="35" t="s">
        <v>3681</v>
      </c>
      <c r="O52" s="35"/>
      <c r="P52" s="36">
        <v>30</v>
      </c>
      <c r="Q52" s="36">
        <v>50</v>
      </c>
      <c r="R52" s="36">
        <v>24</v>
      </c>
      <c r="S52" s="36">
        <v>24</v>
      </c>
      <c r="T52" s="36">
        <v>1</v>
      </c>
      <c r="U52" s="35" t="s">
        <v>29</v>
      </c>
      <c r="V52" s="35" t="s">
        <v>29</v>
      </c>
      <c r="W52" s="35" t="s">
        <v>29</v>
      </c>
      <c r="X52" s="35" t="s">
        <v>1484</v>
      </c>
      <c r="Y52" s="35" t="s">
        <v>253</v>
      </c>
      <c r="Z52" s="36">
        <v>1</v>
      </c>
      <c r="AA52" s="35" t="s">
        <v>345</v>
      </c>
      <c r="AB52" s="281" t="s">
        <v>2277</v>
      </c>
      <c r="AC52" s="35"/>
      <c r="AD52" s="35"/>
      <c r="AE52" s="35"/>
      <c r="AF52" s="35"/>
      <c r="AG52" s="35"/>
      <c r="AH52" s="35"/>
      <c r="AI52" s="35"/>
    </row>
    <row r="53" spans="1:35" ht="15.75" thickBot="1" x14ac:dyDescent="0.3">
      <c r="A53" s="33">
        <v>45157.796226851853</v>
      </c>
      <c r="B53" s="34">
        <v>45157</v>
      </c>
      <c r="C53" s="97" t="s">
        <v>2323</v>
      </c>
      <c r="D53" s="97" t="s">
        <v>3010</v>
      </c>
      <c r="E53" s="35" t="s">
        <v>3682</v>
      </c>
      <c r="F53" s="35" t="s">
        <v>3683</v>
      </c>
      <c r="G53" s="35" t="s">
        <v>1575</v>
      </c>
      <c r="H53" s="36">
        <v>7080311213</v>
      </c>
      <c r="I53" s="35" t="s">
        <v>1841</v>
      </c>
      <c r="J53" s="35" t="s">
        <v>3684</v>
      </c>
      <c r="K53" s="36">
        <v>1000</v>
      </c>
      <c r="L53" s="35" t="s">
        <v>3685</v>
      </c>
      <c r="M53" s="35"/>
      <c r="N53" s="35" t="s">
        <v>3686</v>
      </c>
      <c r="O53" s="35"/>
      <c r="P53" s="36">
        <v>30</v>
      </c>
      <c r="Q53" s="36">
        <v>100</v>
      </c>
      <c r="R53" s="36">
        <v>24</v>
      </c>
      <c r="S53" s="36">
        <v>24</v>
      </c>
      <c r="T53" s="36">
        <v>1</v>
      </c>
      <c r="U53" s="35" t="s">
        <v>29</v>
      </c>
      <c r="V53" s="35" t="s">
        <v>36</v>
      </c>
      <c r="W53" s="35" t="s">
        <v>36</v>
      </c>
      <c r="X53" s="35" t="s">
        <v>1484</v>
      </c>
      <c r="Y53" s="35" t="s">
        <v>253</v>
      </c>
      <c r="Z53" s="36">
        <v>1</v>
      </c>
      <c r="AA53" s="35" t="s">
        <v>345</v>
      </c>
      <c r="AB53" s="281" t="s">
        <v>2277</v>
      </c>
      <c r="AC53" s="35"/>
      <c r="AD53" s="35"/>
      <c r="AE53" s="35"/>
      <c r="AF53" s="35"/>
      <c r="AG53" s="35"/>
      <c r="AH53" s="35"/>
      <c r="AI53" s="35"/>
    </row>
    <row r="54" spans="1:35" ht="15.75" thickBot="1" x14ac:dyDescent="0.3">
      <c r="A54" s="33">
        <v>45157.798981481479</v>
      </c>
      <c r="B54" s="34">
        <v>45157</v>
      </c>
      <c r="C54" s="97" t="s">
        <v>2323</v>
      </c>
      <c r="D54" s="97" t="s">
        <v>3010</v>
      </c>
      <c r="E54" s="35" t="s">
        <v>3687</v>
      </c>
      <c r="F54" s="35" t="s">
        <v>3688</v>
      </c>
      <c r="G54" s="35" t="s">
        <v>3689</v>
      </c>
      <c r="H54" s="36">
        <v>9839094449</v>
      </c>
      <c r="I54" s="35" t="s">
        <v>1841</v>
      </c>
      <c r="J54" s="35" t="s">
        <v>3690</v>
      </c>
      <c r="K54" s="36">
        <v>2000</v>
      </c>
      <c r="L54" s="35" t="s">
        <v>3691</v>
      </c>
      <c r="M54" s="35"/>
      <c r="N54" s="35" t="s">
        <v>3692</v>
      </c>
      <c r="O54" s="35"/>
      <c r="P54" s="36">
        <v>30</v>
      </c>
      <c r="Q54" s="36">
        <v>100</v>
      </c>
      <c r="R54" s="36">
        <v>10</v>
      </c>
      <c r="S54" s="36">
        <v>9</v>
      </c>
      <c r="T54" s="36">
        <v>1</v>
      </c>
      <c r="U54" s="35" t="s">
        <v>29</v>
      </c>
      <c r="V54" s="35" t="s">
        <v>29</v>
      </c>
      <c r="W54" s="35" t="s">
        <v>29</v>
      </c>
      <c r="X54" s="35" t="s">
        <v>1484</v>
      </c>
      <c r="Y54" s="35" t="s">
        <v>253</v>
      </c>
      <c r="Z54" s="36">
        <v>1</v>
      </c>
      <c r="AA54" s="35" t="s">
        <v>345</v>
      </c>
      <c r="AB54" s="281" t="s">
        <v>2277</v>
      </c>
      <c r="AC54" s="35"/>
      <c r="AD54" s="35"/>
      <c r="AE54" s="35"/>
      <c r="AF54" s="35"/>
      <c r="AG54" s="35"/>
      <c r="AH54" s="35"/>
      <c r="AI54" s="35"/>
    </row>
    <row r="55" spans="1:35" ht="15.75" thickBot="1" x14ac:dyDescent="0.3">
      <c r="A55" s="33">
        <v>45160.914074074077</v>
      </c>
      <c r="B55" s="34">
        <v>45160</v>
      </c>
      <c r="C55" s="97" t="s">
        <v>2323</v>
      </c>
      <c r="D55" s="97" t="s">
        <v>3010</v>
      </c>
      <c r="E55" s="35" t="s">
        <v>4089</v>
      </c>
      <c r="F55" s="35" t="s">
        <v>4090</v>
      </c>
      <c r="G55" s="35" t="s">
        <v>376</v>
      </c>
      <c r="H55" s="36">
        <v>9811502605</v>
      </c>
      <c r="I55" s="35" t="s">
        <v>1841</v>
      </c>
      <c r="J55" s="35" t="s">
        <v>4091</v>
      </c>
      <c r="K55" s="35" t="s">
        <v>4092</v>
      </c>
      <c r="L55" s="35" t="s">
        <v>4093</v>
      </c>
      <c r="M55" s="35"/>
      <c r="N55" s="35" t="s">
        <v>2539</v>
      </c>
      <c r="O55" s="35"/>
      <c r="P55" s="273">
        <v>44987</v>
      </c>
      <c r="Q55" s="35" t="s">
        <v>4094</v>
      </c>
      <c r="R55" s="36">
        <v>10</v>
      </c>
      <c r="S55" s="36">
        <v>8</v>
      </c>
      <c r="T55" s="273">
        <v>45019</v>
      </c>
      <c r="U55" s="35" t="s">
        <v>29</v>
      </c>
      <c r="V55" s="35" t="s">
        <v>29</v>
      </c>
      <c r="W55" s="35" t="s">
        <v>29</v>
      </c>
      <c r="X55" s="35" t="s">
        <v>1484</v>
      </c>
      <c r="Y55" s="35" t="s">
        <v>3263</v>
      </c>
      <c r="Z55" s="273">
        <v>44987</v>
      </c>
      <c r="AA55" s="35" t="s">
        <v>4095</v>
      </c>
      <c r="AB55" s="281" t="s">
        <v>74</v>
      </c>
      <c r="AC55" s="35"/>
      <c r="AD55" s="35"/>
      <c r="AE55" s="35"/>
      <c r="AF55" s="35"/>
      <c r="AG55" s="35"/>
      <c r="AH55" s="35"/>
      <c r="AI55" s="35"/>
    </row>
    <row r="56" spans="1:35" ht="15.75" thickBot="1" x14ac:dyDescent="0.3">
      <c r="A56" s="33">
        <v>45160.916759259257</v>
      </c>
      <c r="B56" s="34">
        <v>45160</v>
      </c>
      <c r="C56" s="97" t="s">
        <v>2323</v>
      </c>
      <c r="D56" s="97" t="s">
        <v>3010</v>
      </c>
      <c r="E56" s="35" t="s">
        <v>4096</v>
      </c>
      <c r="F56" s="35" t="s">
        <v>4097</v>
      </c>
      <c r="G56" s="35" t="s">
        <v>1575</v>
      </c>
      <c r="H56" s="36">
        <v>8802777804</v>
      </c>
      <c r="I56" s="35" t="s">
        <v>84</v>
      </c>
      <c r="J56" s="35" t="s">
        <v>84</v>
      </c>
      <c r="K56" s="36">
        <v>2</v>
      </c>
      <c r="L56" s="35" t="s">
        <v>4098</v>
      </c>
      <c r="M56" s="35"/>
      <c r="N56" s="35" t="s">
        <v>4099</v>
      </c>
      <c r="O56" s="35"/>
      <c r="P56" s="36">
        <v>2</v>
      </c>
      <c r="Q56" s="35" t="s">
        <v>4100</v>
      </c>
      <c r="R56" s="36">
        <v>10</v>
      </c>
      <c r="S56" s="36">
        <v>8</v>
      </c>
      <c r="T56" s="273">
        <v>44987</v>
      </c>
      <c r="U56" s="35" t="s">
        <v>29</v>
      </c>
      <c r="V56" s="35" t="s">
        <v>36</v>
      </c>
      <c r="W56" s="35" t="s">
        <v>29</v>
      </c>
      <c r="X56" s="35" t="s">
        <v>1484</v>
      </c>
      <c r="Y56" s="35" t="s">
        <v>3263</v>
      </c>
      <c r="Z56" s="36">
        <v>2</v>
      </c>
      <c r="AA56" s="35" t="s">
        <v>4095</v>
      </c>
      <c r="AB56" s="281" t="s">
        <v>74</v>
      </c>
      <c r="AC56" s="35"/>
      <c r="AD56" s="35"/>
      <c r="AE56" s="35"/>
      <c r="AF56" s="35"/>
      <c r="AG56" s="35"/>
      <c r="AH56" s="35"/>
      <c r="AI56" s="35"/>
    </row>
    <row r="57" spans="1:35" ht="15.75" thickBot="1" x14ac:dyDescent="0.3">
      <c r="A57" s="33">
        <v>45162.014039351852</v>
      </c>
      <c r="B57" s="34">
        <v>45161</v>
      </c>
      <c r="C57" s="97" t="s">
        <v>2323</v>
      </c>
      <c r="D57" s="97" t="s">
        <v>4171</v>
      </c>
      <c r="E57" s="35" t="s">
        <v>4203</v>
      </c>
      <c r="F57" s="35" t="s">
        <v>4204</v>
      </c>
      <c r="G57" s="35" t="s">
        <v>4205</v>
      </c>
      <c r="H57" s="36">
        <v>9876233451</v>
      </c>
      <c r="I57" s="35" t="s">
        <v>2184</v>
      </c>
      <c r="J57" s="35" t="s">
        <v>2116</v>
      </c>
      <c r="K57" s="36">
        <v>34</v>
      </c>
      <c r="L57" s="35"/>
      <c r="M57" s="35"/>
      <c r="N57" s="35" t="s">
        <v>4206</v>
      </c>
      <c r="O57" s="35"/>
      <c r="P57" s="36">
        <v>12</v>
      </c>
      <c r="Q57" s="36">
        <v>57</v>
      </c>
      <c r="R57" s="36">
        <v>9</v>
      </c>
      <c r="S57" s="36">
        <v>11</v>
      </c>
      <c r="T57" s="36">
        <v>2</v>
      </c>
      <c r="U57" s="35" t="s">
        <v>36</v>
      </c>
      <c r="V57" s="35" t="s">
        <v>29</v>
      </c>
      <c r="W57" s="35" t="s">
        <v>29</v>
      </c>
      <c r="X57" s="35" t="s">
        <v>1475</v>
      </c>
      <c r="Y57" s="35" t="s">
        <v>1846</v>
      </c>
      <c r="Z57" s="36">
        <v>2</v>
      </c>
      <c r="AA57" s="35" t="s">
        <v>111</v>
      </c>
      <c r="AB57" s="281" t="s">
        <v>1834</v>
      </c>
      <c r="AC57" s="35"/>
      <c r="AD57" s="35"/>
      <c r="AE57" s="35"/>
      <c r="AF57" s="35"/>
      <c r="AG57" s="35"/>
      <c r="AH57" s="35"/>
      <c r="AI57" s="35"/>
    </row>
    <row r="58" spans="1:35" ht="15.75" thickBot="1" x14ac:dyDescent="0.3">
      <c r="A58" s="33">
        <v>45162.44734953704</v>
      </c>
      <c r="B58" s="34">
        <v>45161</v>
      </c>
      <c r="C58" s="97" t="s">
        <v>2323</v>
      </c>
      <c r="D58" s="97" t="s">
        <v>4171</v>
      </c>
      <c r="E58" s="35" t="s">
        <v>2337</v>
      </c>
      <c r="F58" s="35" t="s">
        <v>4207</v>
      </c>
      <c r="G58" s="35" t="s">
        <v>4208</v>
      </c>
      <c r="H58" s="36">
        <v>9875612345</v>
      </c>
      <c r="I58" s="35" t="s">
        <v>160</v>
      </c>
      <c r="J58" s="35" t="s">
        <v>29</v>
      </c>
      <c r="K58" s="36">
        <v>100</v>
      </c>
      <c r="L58" s="35"/>
      <c r="M58" s="35"/>
      <c r="N58" s="35" t="s">
        <v>4209</v>
      </c>
      <c r="O58" s="35"/>
      <c r="P58" s="36">
        <v>10</v>
      </c>
      <c r="Q58" s="36">
        <v>50</v>
      </c>
      <c r="R58" s="36">
        <v>9</v>
      </c>
      <c r="S58" s="36">
        <v>11</v>
      </c>
      <c r="T58" s="36">
        <v>2</v>
      </c>
      <c r="U58" s="35" t="s">
        <v>29</v>
      </c>
      <c r="V58" s="35" t="s">
        <v>29</v>
      </c>
      <c r="W58" s="35" t="s">
        <v>36</v>
      </c>
      <c r="X58" s="35" t="s">
        <v>1484</v>
      </c>
      <c r="Y58" s="35" t="s">
        <v>1846</v>
      </c>
      <c r="Z58" s="36">
        <v>2</v>
      </c>
      <c r="AA58" s="35" t="s">
        <v>111</v>
      </c>
      <c r="AB58" s="281" t="s">
        <v>1903</v>
      </c>
      <c r="AC58" s="35"/>
      <c r="AD58" s="35"/>
      <c r="AE58" s="35"/>
      <c r="AF58" s="35"/>
      <c r="AG58" s="35"/>
      <c r="AH58" s="35"/>
      <c r="AI58" s="35"/>
    </row>
    <row r="59" spans="1:35" ht="15.75" thickBot="1" x14ac:dyDescent="0.3">
      <c r="A59" s="33">
        <v>45162.526990740742</v>
      </c>
      <c r="B59" s="34">
        <v>45162</v>
      </c>
      <c r="C59" s="97" t="s">
        <v>2323</v>
      </c>
      <c r="D59" s="97" t="s">
        <v>4171</v>
      </c>
      <c r="E59" s="35" t="s">
        <v>4220</v>
      </c>
      <c r="F59" s="35" t="s">
        <v>3006</v>
      </c>
      <c r="G59" s="35" t="s">
        <v>4221</v>
      </c>
      <c r="H59" s="36">
        <v>9000561865</v>
      </c>
      <c r="I59" s="35" t="s">
        <v>27</v>
      </c>
      <c r="J59" s="35" t="s">
        <v>29</v>
      </c>
      <c r="K59" s="35" t="s">
        <v>4222</v>
      </c>
      <c r="L59" s="35"/>
      <c r="M59" s="35"/>
      <c r="N59" s="35" t="s">
        <v>2400</v>
      </c>
      <c r="O59" s="35"/>
      <c r="P59" s="36">
        <v>6</v>
      </c>
      <c r="Q59" s="36">
        <v>4</v>
      </c>
      <c r="R59" s="36">
        <v>10</v>
      </c>
      <c r="S59" s="36">
        <v>21</v>
      </c>
      <c r="T59" s="36">
        <v>4</v>
      </c>
      <c r="U59" s="35" t="s">
        <v>29</v>
      </c>
      <c r="V59" s="35" t="s">
        <v>36</v>
      </c>
      <c r="W59" s="35" t="s">
        <v>29</v>
      </c>
      <c r="X59" s="35" t="s">
        <v>1484</v>
      </c>
      <c r="Y59" s="35" t="s">
        <v>3363</v>
      </c>
      <c r="Z59" s="36">
        <v>5</v>
      </c>
      <c r="AA59" s="35" t="s">
        <v>3003</v>
      </c>
      <c r="AB59" s="281" t="s">
        <v>3004</v>
      </c>
      <c r="AC59" s="35"/>
      <c r="AD59" s="35"/>
      <c r="AE59" s="35"/>
      <c r="AF59" s="35"/>
      <c r="AG59" s="35"/>
      <c r="AH59" s="35"/>
      <c r="AI59" s="35"/>
    </row>
    <row r="60" spans="1:35" ht="15.75" thickBot="1" x14ac:dyDescent="0.3">
      <c r="A60" s="33">
        <v>45162.543032407404</v>
      </c>
      <c r="B60" s="34">
        <v>45162</v>
      </c>
      <c r="C60" s="97" t="s">
        <v>2323</v>
      </c>
      <c r="D60" s="97" t="s">
        <v>4171</v>
      </c>
      <c r="E60" s="35" t="s">
        <v>4223</v>
      </c>
      <c r="F60" s="35" t="s">
        <v>3512</v>
      </c>
      <c r="G60" s="35" t="s">
        <v>4224</v>
      </c>
      <c r="H60" s="36">
        <v>8639364610</v>
      </c>
      <c r="I60" s="35" t="s">
        <v>84</v>
      </c>
      <c r="J60" s="35" t="s">
        <v>152</v>
      </c>
      <c r="K60" s="35" t="s">
        <v>1517</v>
      </c>
      <c r="L60" s="35" t="s">
        <v>4225</v>
      </c>
      <c r="M60" s="35"/>
      <c r="N60" s="35" t="s">
        <v>4226</v>
      </c>
      <c r="O60" s="35"/>
      <c r="P60" s="36">
        <v>30</v>
      </c>
      <c r="Q60" s="36">
        <v>10</v>
      </c>
      <c r="R60" s="36">
        <v>10</v>
      </c>
      <c r="S60" s="35" t="s">
        <v>4227</v>
      </c>
      <c r="T60" s="36">
        <v>3</v>
      </c>
      <c r="U60" s="35" t="s">
        <v>29</v>
      </c>
      <c r="V60" s="35" t="s">
        <v>29</v>
      </c>
      <c r="W60" s="35" t="s">
        <v>29</v>
      </c>
      <c r="X60" s="35" t="s">
        <v>1484</v>
      </c>
      <c r="Y60" s="35" t="s">
        <v>3363</v>
      </c>
      <c r="Z60" s="36">
        <v>2</v>
      </c>
      <c r="AA60" s="35" t="s">
        <v>3003</v>
      </c>
      <c r="AB60" s="281" t="s">
        <v>3004</v>
      </c>
      <c r="AC60" s="35"/>
      <c r="AD60" s="35"/>
      <c r="AE60" s="35"/>
      <c r="AF60" s="35"/>
      <c r="AG60" s="35"/>
      <c r="AH60" s="35"/>
      <c r="AI60" s="35"/>
    </row>
    <row r="61" spans="1:35" ht="15.75" thickBot="1" x14ac:dyDescent="0.3">
      <c r="A61" s="33">
        <v>45162.866377314815</v>
      </c>
      <c r="B61" s="34">
        <v>45162</v>
      </c>
      <c r="C61" s="97" t="s">
        <v>2323</v>
      </c>
      <c r="D61" s="97" t="s">
        <v>4171</v>
      </c>
      <c r="E61" s="35" t="s">
        <v>4228</v>
      </c>
      <c r="F61" s="35" t="s">
        <v>4229</v>
      </c>
      <c r="G61" s="35" t="s">
        <v>4230</v>
      </c>
      <c r="H61" s="36">
        <v>9524125896</v>
      </c>
      <c r="I61" s="35" t="s">
        <v>145</v>
      </c>
      <c r="J61" s="35" t="s">
        <v>2406</v>
      </c>
      <c r="K61" s="36">
        <v>500</v>
      </c>
      <c r="L61" s="35"/>
      <c r="M61" s="35"/>
      <c r="N61" s="35" t="s">
        <v>4231</v>
      </c>
      <c r="O61" s="35"/>
      <c r="P61" s="36">
        <v>26</v>
      </c>
      <c r="Q61" s="36">
        <v>150</v>
      </c>
      <c r="R61" s="36">
        <v>9</v>
      </c>
      <c r="S61" s="36">
        <v>11</v>
      </c>
      <c r="T61" s="36">
        <v>2</v>
      </c>
      <c r="U61" s="35" t="s">
        <v>29</v>
      </c>
      <c r="V61" s="35" t="s">
        <v>36</v>
      </c>
      <c r="W61" s="35" t="s">
        <v>36</v>
      </c>
      <c r="X61" s="35" t="s">
        <v>1484</v>
      </c>
      <c r="Y61" s="35" t="s">
        <v>1846</v>
      </c>
      <c r="Z61" s="36">
        <v>1</v>
      </c>
      <c r="AA61" s="35" t="s">
        <v>749</v>
      </c>
      <c r="AB61" s="281" t="s">
        <v>231</v>
      </c>
      <c r="AC61" s="35"/>
      <c r="AD61" s="35"/>
      <c r="AE61" s="35"/>
      <c r="AF61" s="35"/>
      <c r="AG61" s="35"/>
      <c r="AH61" s="35"/>
      <c r="AI61" s="35"/>
    </row>
    <row r="62" spans="1:35" ht="15.75" thickBot="1" x14ac:dyDescent="0.3">
      <c r="A62" s="33">
        <v>45162.867129629631</v>
      </c>
      <c r="B62" s="34">
        <v>45162</v>
      </c>
      <c r="C62" s="97" t="s">
        <v>2323</v>
      </c>
      <c r="D62" s="97" t="s">
        <v>4171</v>
      </c>
      <c r="E62" s="35" t="s">
        <v>4232</v>
      </c>
      <c r="F62" s="35" t="s">
        <v>4233</v>
      </c>
      <c r="G62" s="35" t="s">
        <v>1833</v>
      </c>
      <c r="H62" s="36">
        <v>9521225685</v>
      </c>
      <c r="I62" s="35" t="s">
        <v>4305</v>
      </c>
      <c r="J62" s="35" t="s">
        <v>3942</v>
      </c>
      <c r="K62" s="36">
        <v>150</v>
      </c>
      <c r="L62" s="35"/>
      <c r="M62" s="35"/>
      <c r="N62" s="35" t="s">
        <v>4234</v>
      </c>
      <c r="O62" s="35"/>
      <c r="P62" s="36">
        <v>26</v>
      </c>
      <c r="Q62" s="36">
        <v>150</v>
      </c>
      <c r="R62" s="36">
        <v>11</v>
      </c>
      <c r="S62" s="36">
        <v>6</v>
      </c>
      <c r="T62" s="36">
        <v>2</v>
      </c>
      <c r="U62" s="35" t="s">
        <v>29</v>
      </c>
      <c r="V62" s="35" t="s">
        <v>29</v>
      </c>
      <c r="W62" s="35" t="s">
        <v>36</v>
      </c>
      <c r="X62" s="35" t="s">
        <v>1475</v>
      </c>
      <c r="Y62" s="35" t="s">
        <v>1846</v>
      </c>
      <c r="Z62" s="36">
        <v>26</v>
      </c>
      <c r="AA62" s="35" t="s">
        <v>749</v>
      </c>
      <c r="AB62" s="281" t="s">
        <v>1834</v>
      </c>
      <c r="AC62" s="35"/>
      <c r="AD62" s="35"/>
      <c r="AE62" s="35"/>
      <c r="AF62" s="35"/>
      <c r="AG62" s="35"/>
      <c r="AH62" s="35"/>
      <c r="AI62" s="35"/>
    </row>
    <row r="63" spans="1:35" ht="15.75" thickBot="1" x14ac:dyDescent="0.3">
      <c r="A63" s="33">
        <v>45162.867962962962</v>
      </c>
      <c r="B63" s="34">
        <v>45162</v>
      </c>
      <c r="C63" s="97" t="s">
        <v>2323</v>
      </c>
      <c r="D63" s="97" t="s">
        <v>4171</v>
      </c>
      <c r="E63" s="35" t="s">
        <v>4235</v>
      </c>
      <c r="F63" s="35" t="s">
        <v>4236</v>
      </c>
      <c r="G63" s="35" t="s">
        <v>4237</v>
      </c>
      <c r="H63" s="36">
        <v>8411296523</v>
      </c>
      <c r="I63" s="35" t="s">
        <v>2358</v>
      </c>
      <c r="J63" s="35" t="s">
        <v>2406</v>
      </c>
      <c r="K63" s="36">
        <v>250</v>
      </c>
      <c r="L63" s="35"/>
      <c r="M63" s="35"/>
      <c r="N63" s="35" t="s">
        <v>4238</v>
      </c>
      <c r="O63" s="35"/>
      <c r="P63" s="36">
        <v>20</v>
      </c>
      <c r="Q63" s="35" t="s">
        <v>4239</v>
      </c>
      <c r="R63" s="36">
        <v>9</v>
      </c>
      <c r="S63" s="36">
        <v>11</v>
      </c>
      <c r="T63" s="36">
        <v>1</v>
      </c>
      <c r="U63" s="35" t="s">
        <v>29</v>
      </c>
      <c r="V63" s="35" t="s">
        <v>29</v>
      </c>
      <c r="W63" s="35" t="s">
        <v>29</v>
      </c>
      <c r="X63" s="35" t="s">
        <v>1475</v>
      </c>
      <c r="Y63" s="35" t="s">
        <v>1846</v>
      </c>
      <c r="Z63" s="36">
        <v>26</v>
      </c>
      <c r="AA63" s="35" t="s">
        <v>749</v>
      </c>
      <c r="AB63" s="281" t="s">
        <v>231</v>
      </c>
      <c r="AC63" s="35"/>
      <c r="AD63" s="35"/>
      <c r="AE63" s="35"/>
      <c r="AF63" s="35"/>
      <c r="AG63" s="35"/>
      <c r="AH63" s="35"/>
      <c r="AI63" s="35"/>
    </row>
    <row r="64" spans="1:35" ht="15.75" thickBot="1" x14ac:dyDescent="0.3">
      <c r="A64" s="33">
        <v>45163.488680555558</v>
      </c>
      <c r="B64" s="34">
        <v>45163</v>
      </c>
      <c r="C64" s="97" t="s">
        <v>2323</v>
      </c>
      <c r="D64" s="97" t="s">
        <v>4171</v>
      </c>
      <c r="E64" s="35" t="s">
        <v>4380</v>
      </c>
      <c r="F64" s="35" t="s">
        <v>4443</v>
      </c>
      <c r="G64" s="35" t="s">
        <v>4381</v>
      </c>
      <c r="H64" s="36">
        <v>9886728842</v>
      </c>
      <c r="I64" s="35" t="s">
        <v>84</v>
      </c>
      <c r="J64" s="35" t="s">
        <v>29</v>
      </c>
      <c r="K64" s="35" t="s">
        <v>1517</v>
      </c>
      <c r="L64" s="35" t="s">
        <v>4382</v>
      </c>
      <c r="M64" s="192" t="s">
        <v>4383</v>
      </c>
      <c r="N64" s="35">
        <v>0</v>
      </c>
      <c r="O64" s="192" t="s">
        <v>4384</v>
      </c>
      <c r="P64" s="36">
        <v>30</v>
      </c>
      <c r="Q64" s="35" t="s">
        <v>4385</v>
      </c>
      <c r="R64" s="205">
        <v>0.39583333333333331</v>
      </c>
      <c r="S64" s="205">
        <v>0.3125</v>
      </c>
      <c r="T64" s="35">
        <v>2</v>
      </c>
      <c r="U64" s="35" t="s">
        <v>36</v>
      </c>
      <c r="V64" s="35" t="s">
        <v>29</v>
      </c>
      <c r="W64" s="35" t="s">
        <v>29</v>
      </c>
      <c r="X64" s="35" t="s">
        <v>1484</v>
      </c>
      <c r="Y64" s="35" t="s">
        <v>3992</v>
      </c>
      <c r="Z64" s="35">
        <v>5</v>
      </c>
      <c r="AA64" s="35" t="s">
        <v>4213</v>
      </c>
      <c r="AB64" s="281" t="s">
        <v>1296</v>
      </c>
      <c r="AC64" s="35"/>
      <c r="AD64" s="35"/>
      <c r="AE64" s="35"/>
      <c r="AF64" s="35"/>
      <c r="AG64" s="35"/>
      <c r="AH64" s="35"/>
      <c r="AI64" s="35"/>
    </row>
    <row r="65" spans="1:35" ht="15.75" thickBot="1" x14ac:dyDescent="0.3">
      <c r="A65" s="33">
        <v>45163.506481481483</v>
      </c>
      <c r="B65" s="34">
        <v>45163</v>
      </c>
      <c r="C65" s="97" t="s">
        <v>2323</v>
      </c>
      <c r="D65" s="97" t="s">
        <v>4171</v>
      </c>
      <c r="E65" s="35" t="s">
        <v>4386</v>
      </c>
      <c r="F65" s="35" t="s">
        <v>4387</v>
      </c>
      <c r="G65" s="35" t="s">
        <v>3739</v>
      </c>
      <c r="H65" s="36">
        <v>9036280863</v>
      </c>
      <c r="I65" s="35" t="s">
        <v>1841</v>
      </c>
      <c r="J65" s="35" t="s">
        <v>4388</v>
      </c>
      <c r="K65" s="35" t="s">
        <v>4389</v>
      </c>
      <c r="L65" s="35" t="s">
        <v>4390</v>
      </c>
      <c r="M65" s="192" t="s">
        <v>4391</v>
      </c>
      <c r="N65" s="35">
        <v>0</v>
      </c>
      <c r="O65" s="192" t="s">
        <v>4392</v>
      </c>
      <c r="P65" s="36">
        <v>26</v>
      </c>
      <c r="Q65" s="35" t="s">
        <v>4393</v>
      </c>
      <c r="R65" s="36">
        <v>10</v>
      </c>
      <c r="S65" s="205">
        <v>0.29166666666666669</v>
      </c>
      <c r="T65" s="35">
        <v>3</v>
      </c>
      <c r="U65" s="35" t="s">
        <v>36</v>
      </c>
      <c r="V65" s="35" t="s">
        <v>29</v>
      </c>
      <c r="W65" s="35" t="s">
        <v>29</v>
      </c>
      <c r="X65" s="35" t="s">
        <v>1484</v>
      </c>
      <c r="Y65" s="35" t="s">
        <v>3992</v>
      </c>
      <c r="Z65" s="36">
        <v>3</v>
      </c>
      <c r="AA65" s="35" t="s">
        <v>4213</v>
      </c>
      <c r="AB65" s="281" t="s">
        <v>1296</v>
      </c>
      <c r="AC65" s="35"/>
      <c r="AD65" s="35"/>
      <c r="AE65" s="35"/>
      <c r="AF65" s="35"/>
      <c r="AG65" s="35"/>
      <c r="AH65" s="35"/>
      <c r="AI65" s="35"/>
    </row>
    <row r="66" spans="1:35" ht="15.75" thickBot="1" x14ac:dyDescent="0.3">
      <c r="A66" s="33">
        <v>45163.521249999998</v>
      </c>
      <c r="B66" s="34">
        <v>45163</v>
      </c>
      <c r="C66" s="97" t="s">
        <v>2323</v>
      </c>
      <c r="D66" s="97" t="s">
        <v>4171</v>
      </c>
      <c r="E66" s="35" t="s">
        <v>4394</v>
      </c>
      <c r="F66" s="35" t="s">
        <v>4395</v>
      </c>
      <c r="G66" s="35" t="s">
        <v>4396</v>
      </c>
      <c r="H66" s="36">
        <v>9880041059</v>
      </c>
      <c r="I66" s="35" t="s">
        <v>84</v>
      </c>
      <c r="J66" s="35" t="s">
        <v>4397</v>
      </c>
      <c r="K66" s="35" t="s">
        <v>1517</v>
      </c>
      <c r="L66" s="35" t="s">
        <v>4398</v>
      </c>
      <c r="M66" s="192" t="s">
        <v>4399</v>
      </c>
      <c r="N66" s="35">
        <v>0</v>
      </c>
      <c r="O66" s="192" t="s">
        <v>4400</v>
      </c>
      <c r="P66" s="36">
        <v>26</v>
      </c>
      <c r="Q66" s="35" t="s">
        <v>4385</v>
      </c>
      <c r="R66" s="36">
        <v>10</v>
      </c>
      <c r="S66" s="36">
        <v>7</v>
      </c>
      <c r="T66" s="35">
        <v>5</v>
      </c>
      <c r="U66" s="35" t="s">
        <v>36</v>
      </c>
      <c r="V66" s="35" t="s">
        <v>29</v>
      </c>
      <c r="W66" s="35" t="s">
        <v>36</v>
      </c>
      <c r="X66" s="35" t="s">
        <v>1484</v>
      </c>
      <c r="Y66" s="35" t="s">
        <v>3992</v>
      </c>
      <c r="Z66" s="36">
        <v>6</v>
      </c>
      <c r="AA66" s="35" t="s">
        <v>4213</v>
      </c>
      <c r="AB66" s="281" t="s">
        <v>1296</v>
      </c>
      <c r="AC66" s="35"/>
      <c r="AD66" s="35"/>
      <c r="AE66" s="35"/>
      <c r="AF66" s="35"/>
      <c r="AG66" s="35"/>
      <c r="AH66" s="35"/>
      <c r="AI66" s="35"/>
    </row>
    <row r="67" spans="1:35" ht="15.75" thickBot="1" x14ac:dyDescent="0.3">
      <c r="A67" s="33">
        <v>45163.521493055552</v>
      </c>
      <c r="B67" s="34">
        <v>45163</v>
      </c>
      <c r="C67" s="97" t="s">
        <v>2323</v>
      </c>
      <c r="D67" s="97" t="s">
        <v>4171</v>
      </c>
      <c r="E67" s="35" t="s">
        <v>4401</v>
      </c>
      <c r="F67" s="35" t="s">
        <v>4402</v>
      </c>
      <c r="G67" s="35" t="s">
        <v>4403</v>
      </c>
      <c r="H67" s="36">
        <v>9930272468</v>
      </c>
      <c r="I67" s="35" t="s">
        <v>1841</v>
      </c>
      <c r="J67" s="35" t="s">
        <v>4404</v>
      </c>
      <c r="K67" s="36">
        <v>750</v>
      </c>
      <c r="L67" s="35" t="s">
        <v>4405</v>
      </c>
      <c r="M67" s="35"/>
      <c r="N67" s="35" t="s">
        <v>4406</v>
      </c>
      <c r="O67" s="35"/>
      <c r="P67" s="36">
        <v>30</v>
      </c>
      <c r="Q67" s="35" t="s">
        <v>4407</v>
      </c>
      <c r="R67" s="192" t="s">
        <v>4408</v>
      </c>
      <c r="S67" s="192" t="s">
        <v>4409</v>
      </c>
      <c r="T67" s="36">
        <v>2</v>
      </c>
      <c r="U67" s="35" t="s">
        <v>29</v>
      </c>
      <c r="V67" s="35" t="s">
        <v>36</v>
      </c>
      <c r="W67" s="35" t="s">
        <v>36</v>
      </c>
      <c r="X67" s="35" t="s">
        <v>1475</v>
      </c>
      <c r="Y67" s="35" t="s">
        <v>3476</v>
      </c>
      <c r="Z67" s="36">
        <v>3</v>
      </c>
      <c r="AA67" s="35" t="s">
        <v>4410</v>
      </c>
      <c r="AB67" s="281" t="s">
        <v>2565</v>
      </c>
      <c r="AC67" s="35"/>
      <c r="AD67" s="35"/>
      <c r="AE67" s="35"/>
      <c r="AF67" s="35"/>
      <c r="AG67" s="35"/>
      <c r="AH67" s="35"/>
      <c r="AI67" s="35"/>
    </row>
    <row r="68" spans="1:35" ht="15.75" thickBot="1" x14ac:dyDescent="0.3">
      <c r="A68" s="33">
        <v>45163.535682870373</v>
      </c>
      <c r="B68" s="34">
        <v>45163</v>
      </c>
      <c r="C68" s="97" t="s">
        <v>2323</v>
      </c>
      <c r="D68" s="97" t="s">
        <v>4171</v>
      </c>
      <c r="E68" s="35" t="s">
        <v>4411</v>
      </c>
      <c r="F68" s="35" t="s">
        <v>4172</v>
      </c>
      <c r="G68" s="35" t="s">
        <v>4412</v>
      </c>
      <c r="H68" s="36">
        <v>9757397807</v>
      </c>
      <c r="I68" s="35" t="s">
        <v>1841</v>
      </c>
      <c r="J68" s="35" t="s">
        <v>1729</v>
      </c>
      <c r="K68" s="36">
        <v>750</v>
      </c>
      <c r="L68" s="35" t="s">
        <v>4413</v>
      </c>
      <c r="M68" s="35"/>
      <c r="N68" s="35" t="s">
        <v>4414</v>
      </c>
      <c r="O68" s="35"/>
      <c r="P68" s="36">
        <v>30</v>
      </c>
      <c r="Q68" s="35" t="s">
        <v>4415</v>
      </c>
      <c r="R68" s="192" t="s">
        <v>4416</v>
      </c>
      <c r="S68" s="192" t="s">
        <v>4417</v>
      </c>
      <c r="T68" s="36">
        <v>2</v>
      </c>
      <c r="U68" s="35" t="s">
        <v>36</v>
      </c>
      <c r="V68" s="35" t="s">
        <v>36</v>
      </c>
      <c r="W68" s="35" t="s">
        <v>36</v>
      </c>
      <c r="X68" s="35" t="s">
        <v>1475</v>
      </c>
      <c r="Y68" s="35" t="s">
        <v>3476</v>
      </c>
      <c r="Z68" s="36">
        <v>2</v>
      </c>
      <c r="AA68" s="35" t="s">
        <v>4410</v>
      </c>
      <c r="AB68" s="281" t="s">
        <v>4172</v>
      </c>
      <c r="AC68" s="35"/>
      <c r="AD68" s="35"/>
      <c r="AE68" s="35"/>
      <c r="AF68" s="35"/>
      <c r="AG68" s="35"/>
      <c r="AH68" s="35"/>
      <c r="AI68" s="35"/>
    </row>
    <row r="69" spans="1:35" ht="15.75" thickBot="1" x14ac:dyDescent="0.3">
      <c r="A69" s="33">
        <v>45163.545289351852</v>
      </c>
      <c r="B69" s="34">
        <v>45163</v>
      </c>
      <c r="C69" s="97" t="s">
        <v>2323</v>
      </c>
      <c r="D69" s="97" t="s">
        <v>4171</v>
      </c>
      <c r="E69" s="35" t="s">
        <v>4418</v>
      </c>
      <c r="F69" s="35" t="s">
        <v>4419</v>
      </c>
      <c r="G69" s="35" t="s">
        <v>4420</v>
      </c>
      <c r="H69" s="36">
        <v>7829509514</v>
      </c>
      <c r="I69" s="35" t="s">
        <v>84</v>
      </c>
      <c r="J69" s="35" t="s">
        <v>44</v>
      </c>
      <c r="K69" s="35" t="s">
        <v>1517</v>
      </c>
      <c r="L69" s="35" t="s">
        <v>4421</v>
      </c>
      <c r="M69" s="192" t="s">
        <v>4422</v>
      </c>
      <c r="N69" s="35">
        <v>0</v>
      </c>
      <c r="O69" s="192" t="s">
        <v>4423</v>
      </c>
      <c r="P69" s="36">
        <v>26</v>
      </c>
      <c r="Q69" s="36">
        <v>20</v>
      </c>
      <c r="R69" s="36">
        <v>9</v>
      </c>
      <c r="S69" s="36">
        <v>8</v>
      </c>
      <c r="T69" s="35">
        <v>3</v>
      </c>
      <c r="U69" s="35" t="s">
        <v>36</v>
      </c>
      <c r="V69" s="35" t="s">
        <v>29</v>
      </c>
      <c r="W69" s="35" t="s">
        <v>29</v>
      </c>
      <c r="X69" s="35" t="s">
        <v>1475</v>
      </c>
      <c r="Y69" s="35" t="s">
        <v>3992</v>
      </c>
      <c r="Z69" s="35">
        <v>4</v>
      </c>
      <c r="AA69" s="35" t="s">
        <v>4213</v>
      </c>
      <c r="AB69" s="281" t="s">
        <v>1296</v>
      </c>
      <c r="AC69" s="35"/>
      <c r="AD69" s="35"/>
      <c r="AE69" s="35"/>
      <c r="AF69" s="35"/>
      <c r="AG69" s="35"/>
      <c r="AH69" s="35"/>
      <c r="AI69" s="35"/>
    </row>
    <row r="70" spans="1:35" ht="15.75" thickBot="1" x14ac:dyDescent="0.3">
      <c r="A70" s="33">
        <v>45163.658912037034</v>
      </c>
      <c r="B70" s="34">
        <v>45163</v>
      </c>
      <c r="C70" s="97" t="s">
        <v>2323</v>
      </c>
      <c r="D70" s="97" t="s">
        <v>4171</v>
      </c>
      <c r="E70" s="35" t="s">
        <v>4425</v>
      </c>
      <c r="F70" s="35" t="s">
        <v>4426</v>
      </c>
      <c r="G70" s="35" t="s">
        <v>4427</v>
      </c>
      <c r="H70" s="36">
        <v>9602414235</v>
      </c>
      <c r="I70" s="35" t="s">
        <v>160</v>
      </c>
      <c r="J70" s="35" t="s">
        <v>161</v>
      </c>
      <c r="K70" s="35" t="s">
        <v>315</v>
      </c>
      <c r="L70" s="35" t="s">
        <v>4428</v>
      </c>
      <c r="M70" s="35"/>
      <c r="N70" s="35" t="s">
        <v>4429</v>
      </c>
      <c r="O70" s="35"/>
      <c r="P70" s="36">
        <v>7</v>
      </c>
      <c r="Q70" s="35" t="s">
        <v>3347</v>
      </c>
      <c r="R70" s="36">
        <v>10</v>
      </c>
      <c r="S70" s="36">
        <v>9</v>
      </c>
      <c r="T70" s="36">
        <v>3</v>
      </c>
      <c r="U70" s="35" t="s">
        <v>29</v>
      </c>
      <c r="V70" s="35" t="s">
        <v>36</v>
      </c>
      <c r="W70" s="35" t="s">
        <v>36</v>
      </c>
      <c r="X70" s="35" t="s">
        <v>1475</v>
      </c>
      <c r="Y70" s="35" t="s">
        <v>3110</v>
      </c>
      <c r="Z70" s="36">
        <v>2</v>
      </c>
      <c r="AA70" s="35" t="s">
        <v>4424</v>
      </c>
      <c r="AB70" s="281" t="s">
        <v>2565</v>
      </c>
      <c r="AC70" s="35"/>
      <c r="AD70" s="35"/>
      <c r="AE70" s="35"/>
      <c r="AF70" s="35"/>
      <c r="AG70" s="35"/>
      <c r="AH70" s="35"/>
      <c r="AI70" s="35"/>
    </row>
    <row r="71" spans="1:35" ht="15.75" thickBot="1" x14ac:dyDescent="0.3">
      <c r="A71" s="33">
        <v>45163.71199074074</v>
      </c>
      <c r="B71" s="34">
        <v>45163</v>
      </c>
      <c r="C71" s="97" t="s">
        <v>2323</v>
      </c>
      <c r="D71" s="97" t="s">
        <v>4171</v>
      </c>
      <c r="E71" s="35" t="s">
        <v>4430</v>
      </c>
      <c r="F71" s="35" t="s">
        <v>4431</v>
      </c>
      <c r="G71" s="35" t="s">
        <v>4432</v>
      </c>
      <c r="H71" s="36">
        <v>8050344572</v>
      </c>
      <c r="I71" s="35" t="s">
        <v>84</v>
      </c>
      <c r="J71" s="35" t="s">
        <v>4433</v>
      </c>
      <c r="K71" s="35" t="s">
        <v>1517</v>
      </c>
      <c r="L71" s="35" t="s">
        <v>4434</v>
      </c>
      <c r="M71" s="192" t="s">
        <v>4435</v>
      </c>
      <c r="N71" s="35" t="s">
        <v>4436</v>
      </c>
      <c r="O71" s="192" t="s">
        <v>4437</v>
      </c>
      <c r="P71" s="36">
        <v>30</v>
      </c>
      <c r="Q71" s="35" t="s">
        <v>4393</v>
      </c>
      <c r="R71" s="205">
        <v>0.375</v>
      </c>
      <c r="S71" s="205">
        <v>0.375</v>
      </c>
      <c r="T71" s="35">
        <v>2</v>
      </c>
      <c r="U71" s="35" t="s">
        <v>29</v>
      </c>
      <c r="V71" s="35" t="s">
        <v>29</v>
      </c>
      <c r="W71" s="35" t="s">
        <v>36</v>
      </c>
      <c r="X71" s="35" t="s">
        <v>1484</v>
      </c>
      <c r="Y71" s="35" t="s">
        <v>3992</v>
      </c>
      <c r="Z71" s="35">
        <v>3</v>
      </c>
      <c r="AA71" s="35" t="s">
        <v>4213</v>
      </c>
      <c r="AB71" s="281" t="s">
        <v>1296</v>
      </c>
      <c r="AC71" s="35"/>
      <c r="AD71" s="35"/>
      <c r="AE71" s="35"/>
      <c r="AF71" s="35"/>
      <c r="AG71" s="35"/>
      <c r="AH71" s="35"/>
      <c r="AI71" s="35"/>
    </row>
    <row r="72" spans="1:35" ht="15.75" thickBot="1" x14ac:dyDescent="0.3">
      <c r="A72" s="33">
        <v>45163.809490740743</v>
      </c>
      <c r="B72" s="34">
        <v>45163</v>
      </c>
      <c r="C72" s="97" t="s">
        <v>2323</v>
      </c>
      <c r="D72" s="97" t="s">
        <v>4171</v>
      </c>
      <c r="E72" s="35" t="s">
        <v>4438</v>
      </c>
      <c r="F72" s="35" t="s">
        <v>4439</v>
      </c>
      <c r="G72" s="35" t="s">
        <v>4440</v>
      </c>
      <c r="H72" s="36">
        <v>871134835</v>
      </c>
      <c r="I72" s="35" t="s">
        <v>2292</v>
      </c>
      <c r="J72" s="35" t="s">
        <v>29</v>
      </c>
      <c r="K72" s="35" t="s">
        <v>4222</v>
      </c>
      <c r="L72" s="35" t="s">
        <v>4441</v>
      </c>
      <c r="M72" s="35"/>
      <c r="N72" s="35" t="s">
        <v>4442</v>
      </c>
      <c r="O72" s="35"/>
      <c r="P72" s="36">
        <v>24</v>
      </c>
      <c r="Q72" s="36">
        <v>20</v>
      </c>
      <c r="R72" s="205">
        <v>0.41666666666666669</v>
      </c>
      <c r="S72" s="205">
        <v>0.79166666666666663</v>
      </c>
      <c r="T72" s="36">
        <v>2</v>
      </c>
      <c r="U72" s="35" t="s">
        <v>36</v>
      </c>
      <c r="V72" s="35" t="s">
        <v>29</v>
      </c>
      <c r="W72" s="35" t="s">
        <v>36</v>
      </c>
      <c r="X72" s="35" t="s">
        <v>1475</v>
      </c>
      <c r="Y72" s="35" t="s">
        <v>3033</v>
      </c>
      <c r="Z72" s="36">
        <v>2</v>
      </c>
      <c r="AA72" s="35" t="s">
        <v>3274</v>
      </c>
      <c r="AB72" s="281" t="s">
        <v>231</v>
      </c>
      <c r="AC72" s="35"/>
      <c r="AD72" s="35"/>
      <c r="AE72" s="35"/>
      <c r="AF72" s="35"/>
      <c r="AG72" s="35"/>
      <c r="AH72" s="35"/>
      <c r="AI72" s="35"/>
    </row>
    <row r="73" spans="1:35" ht="15.75" thickBot="1" x14ac:dyDescent="0.3">
      <c r="A73" s="33">
        <v>45164.537499999999</v>
      </c>
      <c r="B73" s="34">
        <v>45164</v>
      </c>
      <c r="C73" s="97" t="s">
        <v>2323</v>
      </c>
      <c r="D73" s="97" t="s">
        <v>4171</v>
      </c>
      <c r="E73" s="35" t="s">
        <v>4587</v>
      </c>
      <c r="F73" s="35" t="s">
        <v>4588</v>
      </c>
      <c r="G73" s="35" t="s">
        <v>4589</v>
      </c>
      <c r="H73" s="36">
        <v>96920282570</v>
      </c>
      <c r="I73" s="35" t="s">
        <v>1841</v>
      </c>
      <c r="J73" s="35" t="s">
        <v>4590</v>
      </c>
      <c r="K73" s="35" t="s">
        <v>4591</v>
      </c>
      <c r="L73" s="35" t="s">
        <v>4592</v>
      </c>
      <c r="M73" s="35"/>
      <c r="N73" s="35">
        <v>0</v>
      </c>
      <c r="O73" s="35"/>
      <c r="P73" s="36">
        <v>26</v>
      </c>
      <c r="Q73" s="36">
        <v>20</v>
      </c>
      <c r="R73" s="36">
        <v>9</v>
      </c>
      <c r="S73" s="205">
        <v>0.29166666666666669</v>
      </c>
      <c r="T73" s="35">
        <v>2</v>
      </c>
      <c r="U73" s="35" t="s">
        <v>36</v>
      </c>
      <c r="V73" s="35" t="s">
        <v>29</v>
      </c>
      <c r="W73" s="35" t="s">
        <v>29</v>
      </c>
      <c r="X73" s="35" t="s">
        <v>1475</v>
      </c>
      <c r="Y73" s="35" t="s">
        <v>3992</v>
      </c>
      <c r="Z73" s="35">
        <v>5</v>
      </c>
      <c r="AA73" s="35" t="s">
        <v>4213</v>
      </c>
      <c r="AB73" s="35" t="s">
        <v>1296</v>
      </c>
      <c r="AC73" s="35"/>
      <c r="AD73" s="35"/>
      <c r="AE73" s="35"/>
      <c r="AF73" s="35"/>
      <c r="AG73" s="35"/>
      <c r="AH73" s="35"/>
      <c r="AI73" s="35"/>
    </row>
    <row r="74" spans="1:35" ht="15.75" thickBot="1" x14ac:dyDescent="0.3">
      <c r="A74" s="33">
        <v>45164.611620370371</v>
      </c>
      <c r="B74" s="34">
        <v>45164</v>
      </c>
      <c r="C74" s="97" t="s">
        <v>2323</v>
      </c>
      <c r="D74" s="97" t="s">
        <v>4171</v>
      </c>
      <c r="E74" s="35" t="s">
        <v>4593</v>
      </c>
      <c r="F74" s="35" t="s">
        <v>4594</v>
      </c>
      <c r="G74" s="35" t="s">
        <v>4595</v>
      </c>
      <c r="H74" s="36">
        <v>9167425901</v>
      </c>
      <c r="I74" s="35" t="s">
        <v>84</v>
      </c>
      <c r="J74" s="35" t="s">
        <v>4596</v>
      </c>
      <c r="K74" s="35" t="s">
        <v>1517</v>
      </c>
      <c r="L74" s="35" t="s">
        <v>4597</v>
      </c>
      <c r="M74" s="35"/>
      <c r="N74" s="35" t="s">
        <v>4598</v>
      </c>
      <c r="O74" s="35"/>
      <c r="P74" s="36">
        <v>7</v>
      </c>
      <c r="Q74" s="35" t="s">
        <v>4599</v>
      </c>
      <c r="R74" s="35" t="s">
        <v>1515</v>
      </c>
      <c r="S74" s="178">
        <v>0.91666666666666663</v>
      </c>
      <c r="T74" s="36">
        <v>2</v>
      </c>
      <c r="U74" s="35" t="s">
        <v>29</v>
      </c>
      <c r="V74" s="35" t="s">
        <v>36</v>
      </c>
      <c r="W74" s="35" t="s">
        <v>36</v>
      </c>
      <c r="X74" s="35" t="s">
        <v>1484</v>
      </c>
      <c r="Y74" s="35" t="s">
        <v>3110</v>
      </c>
      <c r="Z74" s="36">
        <v>2</v>
      </c>
      <c r="AA74" s="35" t="s">
        <v>4424</v>
      </c>
      <c r="AB74" s="35" t="s">
        <v>4172</v>
      </c>
      <c r="AC74" s="35"/>
      <c r="AD74" s="35"/>
      <c r="AE74" s="35"/>
      <c r="AF74" s="35"/>
      <c r="AG74" s="35"/>
      <c r="AH74" s="35"/>
      <c r="AI74" s="35"/>
    </row>
    <row r="75" spans="1:35" ht="15.75" thickBot="1" x14ac:dyDescent="0.3">
      <c r="A75" s="33">
        <v>45164.617465277777</v>
      </c>
      <c r="B75" s="34">
        <v>45164</v>
      </c>
      <c r="C75" s="97" t="s">
        <v>2323</v>
      </c>
      <c r="D75" s="97" t="s">
        <v>4171</v>
      </c>
      <c r="E75" s="35" t="s">
        <v>4600</v>
      </c>
      <c r="F75" s="35" t="s">
        <v>4601</v>
      </c>
      <c r="G75" s="35" t="s">
        <v>4602</v>
      </c>
      <c r="H75" s="36">
        <v>9821848429</v>
      </c>
      <c r="I75" s="35" t="s">
        <v>160</v>
      </c>
      <c r="J75" s="35" t="s">
        <v>1729</v>
      </c>
      <c r="K75" s="35" t="s">
        <v>4591</v>
      </c>
      <c r="L75" s="35" t="s">
        <v>4603</v>
      </c>
      <c r="M75" s="35"/>
      <c r="N75" s="35" t="s">
        <v>4604</v>
      </c>
      <c r="O75" s="35"/>
      <c r="P75" s="36">
        <v>30</v>
      </c>
      <c r="Q75" s="35" t="s">
        <v>4605</v>
      </c>
      <c r="R75" s="178">
        <v>0.41666666666666669</v>
      </c>
      <c r="S75" s="35" t="s">
        <v>1745</v>
      </c>
      <c r="T75" s="36">
        <v>5</v>
      </c>
      <c r="U75" s="35" t="s">
        <v>29</v>
      </c>
      <c r="V75" s="35" t="s">
        <v>36</v>
      </c>
      <c r="W75" s="35" t="s">
        <v>36</v>
      </c>
      <c r="X75" s="35" t="s">
        <v>1475</v>
      </c>
      <c r="Y75" s="35" t="s">
        <v>3110</v>
      </c>
      <c r="Z75" s="36">
        <v>4</v>
      </c>
      <c r="AA75" s="35" t="s">
        <v>4424</v>
      </c>
      <c r="AB75" s="35" t="s">
        <v>4172</v>
      </c>
      <c r="AC75" s="35"/>
      <c r="AD75" s="35"/>
      <c r="AE75" s="35"/>
      <c r="AF75" s="35"/>
      <c r="AG75" s="35"/>
      <c r="AH75" s="35"/>
      <c r="AI75" s="35"/>
    </row>
    <row r="76" spans="1:35" ht="15.75" thickBot="1" x14ac:dyDescent="0.3">
      <c r="A76" s="33">
        <v>45164.628148148149</v>
      </c>
      <c r="B76" s="34">
        <v>45164</v>
      </c>
      <c r="C76" s="97" t="s">
        <v>2323</v>
      </c>
      <c r="D76" s="97" t="s">
        <v>4171</v>
      </c>
      <c r="E76" s="35" t="s">
        <v>4606</v>
      </c>
      <c r="F76" s="35" t="s">
        <v>4607</v>
      </c>
      <c r="G76" s="35" t="s">
        <v>4608</v>
      </c>
      <c r="H76" s="36">
        <v>9594842344</v>
      </c>
      <c r="I76" s="35" t="s">
        <v>4609</v>
      </c>
      <c r="J76" s="35" t="s">
        <v>4610</v>
      </c>
      <c r="K76" s="35" t="s">
        <v>4591</v>
      </c>
      <c r="L76" s="35" t="s">
        <v>4611</v>
      </c>
      <c r="M76" s="35"/>
      <c r="N76" s="35" t="s">
        <v>4612</v>
      </c>
      <c r="O76" s="35"/>
      <c r="P76" s="36">
        <v>30</v>
      </c>
      <c r="Q76" s="35" t="s">
        <v>3353</v>
      </c>
      <c r="R76" s="36">
        <v>9</v>
      </c>
      <c r="S76" s="36">
        <v>10</v>
      </c>
      <c r="T76" s="36">
        <v>5</v>
      </c>
      <c r="U76" s="35" t="s">
        <v>36</v>
      </c>
      <c r="V76" s="35" t="s">
        <v>36</v>
      </c>
      <c r="W76" s="35" t="s">
        <v>36</v>
      </c>
      <c r="X76" s="35" t="s">
        <v>1484</v>
      </c>
      <c r="Y76" s="35" t="s">
        <v>3110</v>
      </c>
      <c r="Z76" s="36">
        <v>6</v>
      </c>
      <c r="AA76" s="35" t="s">
        <v>4424</v>
      </c>
      <c r="AB76" s="35" t="s">
        <v>4172</v>
      </c>
      <c r="AC76" s="35"/>
      <c r="AD76" s="35"/>
      <c r="AE76" s="35"/>
      <c r="AF76" s="35"/>
      <c r="AG76" s="35"/>
      <c r="AH76" s="35"/>
      <c r="AI76" s="35"/>
    </row>
    <row r="77" spans="1:35" ht="15.75" thickBot="1" x14ac:dyDescent="0.3">
      <c r="A77" s="33">
        <v>45164.641886574071</v>
      </c>
      <c r="B77" s="34">
        <v>45164</v>
      </c>
      <c r="C77" s="97" t="s">
        <v>2323</v>
      </c>
      <c r="D77" s="97" t="s">
        <v>4171</v>
      </c>
      <c r="E77" s="35" t="s">
        <v>4613</v>
      </c>
      <c r="F77" s="35" t="s">
        <v>4614</v>
      </c>
      <c r="G77" s="35" t="s">
        <v>4615</v>
      </c>
      <c r="H77" s="36">
        <v>9036179517</v>
      </c>
      <c r="I77" s="35" t="s">
        <v>84</v>
      </c>
      <c r="J77" s="35" t="s">
        <v>78</v>
      </c>
      <c r="K77" s="35" t="s">
        <v>1517</v>
      </c>
      <c r="L77" s="35" t="s">
        <v>4616</v>
      </c>
      <c r="M77" s="35"/>
      <c r="N77" s="35" t="s">
        <v>4617</v>
      </c>
      <c r="O77" s="35"/>
      <c r="P77" s="36">
        <v>24</v>
      </c>
      <c r="Q77" s="35" t="s">
        <v>3347</v>
      </c>
      <c r="R77" s="36">
        <v>9</v>
      </c>
      <c r="S77" s="36">
        <v>10</v>
      </c>
      <c r="T77" s="36">
        <v>3</v>
      </c>
      <c r="U77" s="35" t="s">
        <v>29</v>
      </c>
      <c r="V77" s="35" t="s">
        <v>36</v>
      </c>
      <c r="W77" s="35" t="s">
        <v>36</v>
      </c>
      <c r="X77" s="35" t="s">
        <v>1475</v>
      </c>
      <c r="Y77" s="35" t="s">
        <v>3110</v>
      </c>
      <c r="Z77" s="36">
        <v>2</v>
      </c>
      <c r="AA77" s="35" t="s">
        <v>4424</v>
      </c>
      <c r="AB77" s="35" t="s">
        <v>4172</v>
      </c>
      <c r="AC77" s="35"/>
      <c r="AD77" s="35"/>
      <c r="AE77" s="35"/>
      <c r="AF77" s="35"/>
      <c r="AG77" s="35"/>
      <c r="AH77" s="35"/>
      <c r="AI77" s="35"/>
    </row>
    <row r="78" spans="1:35" ht="15.75" thickBot="1" x14ac:dyDescent="0.3">
      <c r="A78" s="33">
        <v>45165.460601851853</v>
      </c>
      <c r="B78" s="34">
        <v>45165</v>
      </c>
      <c r="C78" s="97" t="s">
        <v>2323</v>
      </c>
      <c r="D78" s="97" t="s">
        <v>4171</v>
      </c>
      <c r="E78" s="35" t="s">
        <v>4618</v>
      </c>
      <c r="F78" s="35" t="s">
        <v>4619</v>
      </c>
      <c r="G78" s="35" t="s">
        <v>4620</v>
      </c>
      <c r="H78" s="36">
        <v>9986709876</v>
      </c>
      <c r="I78" s="35" t="s">
        <v>160</v>
      </c>
      <c r="J78" s="35" t="s">
        <v>4621</v>
      </c>
      <c r="K78" s="35" t="s">
        <v>4591</v>
      </c>
      <c r="L78" s="35" t="s">
        <v>4622</v>
      </c>
      <c r="M78" s="192" t="s">
        <v>4623</v>
      </c>
      <c r="N78" s="35">
        <v>0</v>
      </c>
      <c r="O78" s="35"/>
      <c r="P78" s="35" t="s">
        <v>4624</v>
      </c>
      <c r="Q78" s="35" t="s">
        <v>4393</v>
      </c>
      <c r="R78" s="205">
        <v>0.375</v>
      </c>
      <c r="S78" s="205">
        <v>0.375</v>
      </c>
      <c r="T78" s="35">
        <v>5</v>
      </c>
      <c r="U78" s="35" t="s">
        <v>36</v>
      </c>
      <c r="V78" s="35" t="s">
        <v>29</v>
      </c>
      <c r="W78" s="35" t="s">
        <v>29</v>
      </c>
      <c r="X78" s="35" t="s">
        <v>1475</v>
      </c>
      <c r="Y78" s="35" t="s">
        <v>3992</v>
      </c>
      <c r="Z78" s="35">
        <v>5</v>
      </c>
      <c r="AA78" s="35" t="s">
        <v>4213</v>
      </c>
      <c r="AB78" s="35" t="s">
        <v>1296</v>
      </c>
      <c r="AC78" s="35"/>
      <c r="AD78" s="35"/>
      <c r="AE78" s="35"/>
      <c r="AF78" s="35"/>
      <c r="AG78" s="35"/>
      <c r="AH78" s="35"/>
      <c r="AI78" s="35"/>
    </row>
    <row r="79" spans="1:35" ht="15.75" thickBot="1" x14ac:dyDescent="0.3">
      <c r="A79" s="33">
        <v>45165.468090277776</v>
      </c>
      <c r="B79" s="34">
        <v>45165</v>
      </c>
      <c r="C79" s="97" t="s">
        <v>2323</v>
      </c>
      <c r="D79" s="97" t="s">
        <v>4171</v>
      </c>
      <c r="E79" s="35" t="s">
        <v>4625</v>
      </c>
      <c r="F79" s="35" t="s">
        <v>4626</v>
      </c>
      <c r="G79" s="35" t="s">
        <v>4627</v>
      </c>
      <c r="H79" s="36">
        <v>9113501115</v>
      </c>
      <c r="I79" s="35" t="s">
        <v>160</v>
      </c>
      <c r="J79" s="35" t="s">
        <v>4628</v>
      </c>
      <c r="K79" s="35" t="s">
        <v>4591</v>
      </c>
      <c r="L79" s="36">
        <v>29961201217</v>
      </c>
      <c r="M79" s="192" t="s">
        <v>4629</v>
      </c>
      <c r="N79" s="35">
        <v>0</v>
      </c>
      <c r="O79" s="35"/>
      <c r="P79" s="36">
        <v>30</v>
      </c>
      <c r="Q79" s="35" t="s">
        <v>4393</v>
      </c>
      <c r="R79" s="205">
        <v>0.375</v>
      </c>
      <c r="S79" s="205">
        <v>0.41666666666666669</v>
      </c>
      <c r="T79" s="35">
        <v>5</v>
      </c>
      <c r="U79" s="35" t="s">
        <v>36</v>
      </c>
      <c r="V79" s="35" t="s">
        <v>29</v>
      </c>
      <c r="W79" s="35" t="s">
        <v>29</v>
      </c>
      <c r="X79" s="35" t="s">
        <v>1475</v>
      </c>
      <c r="Y79" s="35" t="s">
        <v>3992</v>
      </c>
      <c r="Z79" s="35">
        <v>9</v>
      </c>
      <c r="AA79" s="35" t="s">
        <v>4213</v>
      </c>
      <c r="AB79" s="35" t="s">
        <v>4448</v>
      </c>
      <c r="AC79" s="35"/>
      <c r="AD79" s="35"/>
      <c r="AE79" s="35"/>
      <c r="AF79" s="35"/>
      <c r="AG79" s="35"/>
      <c r="AH79" s="35"/>
      <c r="AI79" s="35"/>
    </row>
    <row r="80" spans="1:35" ht="15.75" thickBot="1" x14ac:dyDescent="0.3">
      <c r="A80" s="33">
        <v>45165.475543981483</v>
      </c>
      <c r="B80" s="34">
        <v>45165</v>
      </c>
      <c r="C80" s="97" t="s">
        <v>2323</v>
      </c>
      <c r="D80" s="97" t="s">
        <v>4171</v>
      </c>
      <c r="E80" s="35" t="s">
        <v>4630</v>
      </c>
      <c r="F80" s="35" t="s">
        <v>4631</v>
      </c>
      <c r="G80" s="35" t="s">
        <v>4632</v>
      </c>
      <c r="H80" s="36">
        <v>9845177280</v>
      </c>
      <c r="I80" s="35" t="s">
        <v>160</v>
      </c>
      <c r="J80" s="35" t="s">
        <v>4628</v>
      </c>
      <c r="K80" s="35" t="s">
        <v>4591</v>
      </c>
      <c r="L80" s="35" t="s">
        <v>4633</v>
      </c>
      <c r="M80" s="192" t="s">
        <v>4634</v>
      </c>
      <c r="N80" s="35">
        <v>0</v>
      </c>
      <c r="O80" s="35"/>
      <c r="P80" s="36">
        <v>30</v>
      </c>
      <c r="Q80" s="35" t="s">
        <v>4393</v>
      </c>
      <c r="R80" s="205">
        <v>0.375</v>
      </c>
      <c r="S80" s="205">
        <v>0.375</v>
      </c>
      <c r="T80" s="35">
        <v>3</v>
      </c>
      <c r="U80" s="35" t="s">
        <v>36</v>
      </c>
      <c r="V80" s="35" t="s">
        <v>29</v>
      </c>
      <c r="W80" s="35" t="s">
        <v>29</v>
      </c>
      <c r="X80" s="35" t="s">
        <v>1484</v>
      </c>
      <c r="Y80" s="35" t="s">
        <v>3992</v>
      </c>
      <c r="Z80" s="35">
        <v>2</v>
      </c>
      <c r="AA80" s="35" t="s">
        <v>4213</v>
      </c>
      <c r="AB80" s="35" t="s">
        <v>4448</v>
      </c>
      <c r="AC80" s="35"/>
      <c r="AD80" s="35"/>
      <c r="AE80" s="35"/>
      <c r="AF80" s="35"/>
      <c r="AG80" s="35"/>
      <c r="AH80" s="35"/>
      <c r="AI80" s="35"/>
    </row>
    <row r="81" spans="1:35" ht="15.75" thickBot="1" x14ac:dyDescent="0.3">
      <c r="A81" s="33">
        <v>45165.487361111111</v>
      </c>
      <c r="B81" s="34">
        <v>45165</v>
      </c>
      <c r="C81" s="97" t="s">
        <v>2323</v>
      </c>
      <c r="D81" s="97" t="s">
        <v>4171</v>
      </c>
      <c r="E81" s="35" t="s">
        <v>4635</v>
      </c>
      <c r="F81" s="35" t="s">
        <v>4636</v>
      </c>
      <c r="G81" s="35" t="s">
        <v>4637</v>
      </c>
      <c r="H81" s="36">
        <v>9845094176</v>
      </c>
      <c r="I81" s="35" t="s">
        <v>160</v>
      </c>
      <c r="J81" s="35" t="s">
        <v>4628</v>
      </c>
      <c r="K81" s="35" t="s">
        <v>4591</v>
      </c>
      <c r="L81" s="35">
        <v>0</v>
      </c>
      <c r="M81" s="35"/>
      <c r="N81" s="35">
        <v>0</v>
      </c>
      <c r="O81" s="35"/>
      <c r="P81" s="35" t="s">
        <v>4624</v>
      </c>
      <c r="Q81" s="35" t="s">
        <v>4393</v>
      </c>
      <c r="R81" s="205">
        <v>0.41666666666666669</v>
      </c>
      <c r="S81" s="205">
        <v>0.29166666666666669</v>
      </c>
      <c r="T81" s="35">
        <v>3</v>
      </c>
      <c r="U81" s="35" t="s">
        <v>36</v>
      </c>
      <c r="V81" s="35" t="s">
        <v>29</v>
      </c>
      <c r="W81" s="35" t="s">
        <v>29</v>
      </c>
      <c r="X81" s="35" t="s">
        <v>1475</v>
      </c>
      <c r="Y81" s="35" t="s">
        <v>3992</v>
      </c>
      <c r="Z81" s="35">
        <v>5</v>
      </c>
      <c r="AA81" s="35" t="s">
        <v>4213</v>
      </c>
      <c r="AB81" s="35" t="s">
        <v>4448</v>
      </c>
      <c r="AC81" s="35"/>
      <c r="AD81" s="35"/>
      <c r="AE81" s="35"/>
      <c r="AF81" s="35"/>
      <c r="AG81" s="35"/>
      <c r="AH81" s="35"/>
      <c r="AI81" s="35"/>
    </row>
    <row r="82" spans="1:35" ht="15.75" thickBot="1" x14ac:dyDescent="0.3">
      <c r="A82" s="33">
        <v>45165.894768518519</v>
      </c>
      <c r="B82" s="34">
        <v>45165</v>
      </c>
      <c r="C82" s="97" t="s">
        <v>2323</v>
      </c>
      <c r="D82" s="97" t="s">
        <v>4171</v>
      </c>
      <c r="E82" s="35" t="s">
        <v>4638</v>
      </c>
      <c r="F82" s="35" t="s">
        <v>4639</v>
      </c>
      <c r="G82" s="35" t="s">
        <v>4640</v>
      </c>
      <c r="H82" s="36">
        <v>9335082765</v>
      </c>
      <c r="I82" s="35" t="s">
        <v>2184</v>
      </c>
      <c r="J82" s="35" t="s">
        <v>29</v>
      </c>
      <c r="K82" s="36">
        <v>80</v>
      </c>
      <c r="L82" s="35" t="s">
        <v>4641</v>
      </c>
      <c r="M82" s="35"/>
      <c r="N82" s="35" t="s">
        <v>4642</v>
      </c>
      <c r="O82" s="35"/>
      <c r="P82" s="36">
        <v>5</v>
      </c>
      <c r="Q82" s="36">
        <v>15</v>
      </c>
      <c r="R82" s="36">
        <v>10</v>
      </c>
      <c r="S82" s="36">
        <v>9</v>
      </c>
      <c r="T82" s="36">
        <v>1</v>
      </c>
      <c r="U82" s="35" t="s">
        <v>29</v>
      </c>
      <c r="V82" s="35" t="s">
        <v>29</v>
      </c>
      <c r="W82" s="35" t="s">
        <v>29</v>
      </c>
      <c r="X82" s="35" t="s">
        <v>1484</v>
      </c>
      <c r="Y82" s="35" t="s">
        <v>1755</v>
      </c>
      <c r="Z82" s="36">
        <v>1</v>
      </c>
      <c r="AA82" s="35" t="s">
        <v>2679</v>
      </c>
      <c r="AB82" s="35" t="s">
        <v>252</v>
      </c>
      <c r="AC82" s="35"/>
      <c r="AD82" s="35"/>
      <c r="AE82" s="35"/>
      <c r="AF82" s="35"/>
      <c r="AG82" s="35"/>
      <c r="AH82" s="35"/>
      <c r="AI82" s="35"/>
    </row>
    <row r="83" spans="1:35" ht="15.75" thickBot="1" x14ac:dyDescent="0.3">
      <c r="A83" s="33">
        <v>45165.89770833333</v>
      </c>
      <c r="B83" s="34">
        <v>45165</v>
      </c>
      <c r="C83" s="97" t="s">
        <v>2323</v>
      </c>
      <c r="D83" s="97" t="s">
        <v>4171</v>
      </c>
      <c r="E83" s="35" t="s">
        <v>4643</v>
      </c>
      <c r="F83" s="35" t="s">
        <v>4644</v>
      </c>
      <c r="G83" s="35" t="s">
        <v>1574</v>
      </c>
      <c r="H83" s="36">
        <v>9839124861</v>
      </c>
      <c r="I83" s="35" t="s">
        <v>27</v>
      </c>
      <c r="J83" s="35" t="s">
        <v>4645</v>
      </c>
      <c r="K83" s="36">
        <v>90</v>
      </c>
      <c r="L83" s="35" t="s">
        <v>4646</v>
      </c>
      <c r="M83" s="35"/>
      <c r="N83" s="35" t="s">
        <v>4647</v>
      </c>
      <c r="O83" s="35"/>
      <c r="P83" s="36">
        <v>6</v>
      </c>
      <c r="Q83" s="36">
        <v>10</v>
      </c>
      <c r="R83" s="205">
        <v>0.4375</v>
      </c>
      <c r="S83" s="205">
        <v>0.35416666666666669</v>
      </c>
      <c r="T83" s="36">
        <v>2</v>
      </c>
      <c r="U83" s="35" t="s">
        <v>29</v>
      </c>
      <c r="V83" s="35" t="s">
        <v>29</v>
      </c>
      <c r="W83" s="35" t="s">
        <v>29</v>
      </c>
      <c r="X83" s="35" t="s">
        <v>1484</v>
      </c>
      <c r="Y83" s="35" t="s">
        <v>1755</v>
      </c>
      <c r="Z83" s="36">
        <v>2</v>
      </c>
      <c r="AA83" s="35" t="s">
        <v>2679</v>
      </c>
      <c r="AB83" s="35" t="s">
        <v>252</v>
      </c>
      <c r="AC83" s="35"/>
      <c r="AD83" s="35"/>
      <c r="AE83" s="35"/>
      <c r="AF83" s="35"/>
      <c r="AG83" s="35"/>
      <c r="AH83" s="35"/>
      <c r="AI83" s="35"/>
    </row>
    <row r="84" spans="1:35" ht="15.75" thickBot="1" x14ac:dyDescent="0.3">
      <c r="A84" s="33">
        <v>45165.901273148149</v>
      </c>
      <c r="B84" s="34">
        <v>45165</v>
      </c>
      <c r="C84" s="97" t="s">
        <v>2323</v>
      </c>
      <c r="D84" s="97" t="s">
        <v>4171</v>
      </c>
      <c r="E84" s="35" t="s">
        <v>4648</v>
      </c>
      <c r="F84" s="35" t="s">
        <v>4649</v>
      </c>
      <c r="G84" s="35" t="s">
        <v>4650</v>
      </c>
      <c r="H84" s="36">
        <v>8006212022</v>
      </c>
      <c r="I84" s="35" t="s">
        <v>160</v>
      </c>
      <c r="J84" s="35" t="s">
        <v>29</v>
      </c>
      <c r="K84" s="36">
        <v>150</v>
      </c>
      <c r="L84" s="35" t="s">
        <v>4651</v>
      </c>
      <c r="M84" s="35"/>
      <c r="N84" s="35" t="s">
        <v>4652</v>
      </c>
      <c r="O84" s="35"/>
      <c r="P84" s="36">
        <v>6</v>
      </c>
      <c r="Q84" s="36">
        <v>15</v>
      </c>
      <c r="R84" s="36">
        <v>10</v>
      </c>
      <c r="S84" s="36">
        <v>7</v>
      </c>
      <c r="T84" s="36">
        <v>1</v>
      </c>
      <c r="U84" s="35" t="s">
        <v>29</v>
      </c>
      <c r="V84" s="35" t="s">
        <v>29</v>
      </c>
      <c r="W84" s="35" t="s">
        <v>29</v>
      </c>
      <c r="X84" s="35" t="s">
        <v>1484</v>
      </c>
      <c r="Y84" s="35" t="s">
        <v>1755</v>
      </c>
      <c r="Z84" s="36">
        <v>1</v>
      </c>
      <c r="AA84" s="35" t="s">
        <v>2679</v>
      </c>
      <c r="AB84" s="35" t="s">
        <v>252</v>
      </c>
      <c r="AC84" s="35"/>
      <c r="AD84" s="35"/>
      <c r="AE84" s="35"/>
      <c r="AF84" s="35"/>
      <c r="AG84" s="35"/>
      <c r="AH84" s="35"/>
      <c r="AI84" s="35"/>
    </row>
    <row r="85" spans="1:35" ht="15.75" thickBot="1" x14ac:dyDescent="0.3">
      <c r="A85" s="33">
        <v>45165.90283564815</v>
      </c>
      <c r="B85" s="34">
        <v>45165</v>
      </c>
      <c r="C85" s="97" t="s">
        <v>2323</v>
      </c>
      <c r="D85" s="97" t="s">
        <v>4171</v>
      </c>
      <c r="E85" s="35" t="s">
        <v>4653</v>
      </c>
      <c r="F85" s="35" t="s">
        <v>4654</v>
      </c>
      <c r="G85" s="35" t="s">
        <v>709</v>
      </c>
      <c r="H85" s="36">
        <v>8799482066</v>
      </c>
      <c r="I85" s="35" t="s">
        <v>2184</v>
      </c>
      <c r="J85" s="35" t="s">
        <v>29</v>
      </c>
      <c r="K85" s="36">
        <v>80</v>
      </c>
      <c r="L85" s="35" t="s">
        <v>4655</v>
      </c>
      <c r="M85" s="35"/>
      <c r="N85" s="35" t="s">
        <v>4656</v>
      </c>
      <c r="O85" s="35"/>
      <c r="P85" s="36">
        <v>6</v>
      </c>
      <c r="Q85" s="36">
        <v>10</v>
      </c>
      <c r="R85" s="205">
        <v>0.4375</v>
      </c>
      <c r="S85" s="205">
        <v>0.35416666666666669</v>
      </c>
      <c r="T85" s="36">
        <v>1</v>
      </c>
      <c r="U85" s="35" t="s">
        <v>29</v>
      </c>
      <c r="V85" s="35" t="s">
        <v>29</v>
      </c>
      <c r="W85" s="35" t="s">
        <v>29</v>
      </c>
      <c r="X85" s="35" t="s">
        <v>1484</v>
      </c>
      <c r="Y85" s="35" t="s">
        <v>1755</v>
      </c>
      <c r="Z85" s="36">
        <v>2</v>
      </c>
      <c r="AA85" s="35" t="s">
        <v>2679</v>
      </c>
      <c r="AB85" s="35" t="s">
        <v>252</v>
      </c>
      <c r="AC85" s="35"/>
      <c r="AD85" s="35"/>
      <c r="AE85" s="35"/>
      <c r="AF85" s="35"/>
      <c r="AG85" s="35"/>
      <c r="AH85" s="35"/>
      <c r="AI85" s="35"/>
    </row>
    <row r="86" spans="1:35" ht="15.75" thickBot="1" x14ac:dyDescent="0.3">
      <c r="A86" s="33">
        <v>45165.904537037037</v>
      </c>
      <c r="B86" s="34">
        <v>45165</v>
      </c>
      <c r="C86" s="97" t="s">
        <v>2323</v>
      </c>
      <c r="D86" s="97" t="s">
        <v>4171</v>
      </c>
      <c r="E86" s="35" t="s">
        <v>4657</v>
      </c>
      <c r="F86" s="35" t="s">
        <v>4658</v>
      </c>
      <c r="G86" s="35" t="s">
        <v>4659</v>
      </c>
      <c r="H86" s="36">
        <v>7880345487</v>
      </c>
      <c r="I86" s="35" t="s">
        <v>27</v>
      </c>
      <c r="J86" s="35" t="s">
        <v>29</v>
      </c>
      <c r="K86" s="36">
        <v>80</v>
      </c>
      <c r="L86" s="35" t="s">
        <v>4660</v>
      </c>
      <c r="M86" s="35"/>
      <c r="N86" s="35" t="s">
        <v>4661</v>
      </c>
      <c r="O86" s="35"/>
      <c r="P86" s="36">
        <v>5</v>
      </c>
      <c r="Q86" s="36">
        <v>10</v>
      </c>
      <c r="R86" s="36">
        <v>11</v>
      </c>
      <c r="S86" s="36">
        <v>8</v>
      </c>
      <c r="T86" s="36">
        <v>1</v>
      </c>
      <c r="U86" s="35" t="s">
        <v>29</v>
      </c>
      <c r="V86" s="35" t="s">
        <v>29</v>
      </c>
      <c r="W86" s="35" t="s">
        <v>29</v>
      </c>
      <c r="X86" s="35" t="s">
        <v>1484</v>
      </c>
      <c r="Y86" s="35" t="s">
        <v>1755</v>
      </c>
      <c r="Z86" s="36">
        <v>1</v>
      </c>
      <c r="AA86" s="35" t="s">
        <v>2679</v>
      </c>
      <c r="AB86" s="35" t="s">
        <v>252</v>
      </c>
      <c r="AC86" s="35"/>
      <c r="AD86" s="35"/>
      <c r="AE86" s="35"/>
      <c r="AF86" s="35"/>
      <c r="AG86" s="35"/>
      <c r="AH86" s="35"/>
      <c r="AI86" s="35"/>
    </row>
    <row r="87" spans="1:35" ht="15.75" thickBot="1" x14ac:dyDescent="0.3">
      <c r="A87" s="33">
        <v>45165.906655092593</v>
      </c>
      <c r="B87" s="34">
        <v>45165</v>
      </c>
      <c r="C87" s="97" t="s">
        <v>2323</v>
      </c>
      <c r="D87" s="97" t="s">
        <v>4171</v>
      </c>
      <c r="E87" s="35" t="s">
        <v>4662</v>
      </c>
      <c r="F87" s="35" t="s">
        <v>4663</v>
      </c>
      <c r="G87" s="35" t="s">
        <v>4664</v>
      </c>
      <c r="H87" s="36">
        <v>9839629821</v>
      </c>
      <c r="I87" s="35" t="s">
        <v>160</v>
      </c>
      <c r="J87" s="35" t="s">
        <v>29</v>
      </c>
      <c r="K87" s="36">
        <v>100</v>
      </c>
      <c r="L87" s="35" t="s">
        <v>4665</v>
      </c>
      <c r="M87" s="35"/>
      <c r="N87" s="35" t="s">
        <v>4666</v>
      </c>
      <c r="O87" s="35"/>
      <c r="P87" s="36">
        <v>5</v>
      </c>
      <c r="Q87" s="36">
        <v>15</v>
      </c>
      <c r="R87" s="205">
        <v>0.4375</v>
      </c>
      <c r="S87" s="205">
        <v>0.35416666666666669</v>
      </c>
      <c r="T87" s="36">
        <v>1</v>
      </c>
      <c r="U87" s="35" t="s">
        <v>29</v>
      </c>
      <c r="V87" s="35" t="s">
        <v>29</v>
      </c>
      <c r="W87" s="35" t="s">
        <v>29</v>
      </c>
      <c r="X87" s="35" t="s">
        <v>1484</v>
      </c>
      <c r="Y87" s="35" t="s">
        <v>1755</v>
      </c>
      <c r="Z87" s="36">
        <v>6</v>
      </c>
      <c r="AA87" s="35" t="s">
        <v>2679</v>
      </c>
      <c r="AB87" s="35" t="s">
        <v>252</v>
      </c>
      <c r="AC87" s="35"/>
      <c r="AD87" s="35"/>
      <c r="AE87" s="35"/>
      <c r="AF87" s="35"/>
      <c r="AG87" s="35"/>
      <c r="AH87" s="35"/>
      <c r="AI87" s="35"/>
    </row>
    <row r="88" spans="1:35" ht="15.75" thickBot="1" x14ac:dyDescent="0.3">
      <c r="A88" s="33">
        <v>45165.912164351852</v>
      </c>
      <c r="B88" s="34">
        <v>45165</v>
      </c>
      <c r="C88" s="97" t="s">
        <v>2323</v>
      </c>
      <c r="D88" s="97" t="s">
        <v>4171</v>
      </c>
      <c r="E88" s="35" t="s">
        <v>4667</v>
      </c>
      <c r="F88" s="35" t="s">
        <v>4668</v>
      </c>
      <c r="G88" s="35" t="s">
        <v>4669</v>
      </c>
      <c r="H88" s="36">
        <v>9839115430</v>
      </c>
      <c r="I88" s="35" t="s">
        <v>27</v>
      </c>
      <c r="J88" s="35" t="s">
        <v>29</v>
      </c>
      <c r="K88" s="36">
        <v>80</v>
      </c>
      <c r="L88" s="35" t="s">
        <v>4670</v>
      </c>
      <c r="M88" s="35"/>
      <c r="N88" s="35" t="s">
        <v>4671</v>
      </c>
      <c r="O88" s="35"/>
      <c r="P88" s="36">
        <v>6</v>
      </c>
      <c r="Q88" s="36">
        <v>12</v>
      </c>
      <c r="R88" s="36">
        <v>10</v>
      </c>
      <c r="S88" s="36">
        <v>9</v>
      </c>
      <c r="T88" s="36">
        <v>1</v>
      </c>
      <c r="U88" s="35" t="s">
        <v>29</v>
      </c>
      <c r="V88" s="35" t="s">
        <v>29</v>
      </c>
      <c r="W88" s="35" t="s">
        <v>29</v>
      </c>
      <c r="X88" s="35" t="s">
        <v>1484</v>
      </c>
      <c r="Y88" s="35" t="s">
        <v>1755</v>
      </c>
      <c r="Z88" s="36">
        <v>2</v>
      </c>
      <c r="AA88" s="35" t="s">
        <v>2679</v>
      </c>
      <c r="AB88" s="35" t="s">
        <v>252</v>
      </c>
      <c r="AC88" s="35"/>
      <c r="AD88" s="35"/>
      <c r="AE88" s="35"/>
      <c r="AF88" s="35"/>
      <c r="AG88" s="35"/>
      <c r="AH88" s="35"/>
      <c r="AI88" s="35"/>
    </row>
    <row r="89" spans="1:35" ht="15.75" thickBot="1" x14ac:dyDescent="0.3">
      <c r="A89" s="33">
        <v>45165.917187500003</v>
      </c>
      <c r="B89" s="34">
        <v>45165</v>
      </c>
      <c r="C89" s="97" t="s">
        <v>2323</v>
      </c>
      <c r="D89" s="97" t="s">
        <v>4171</v>
      </c>
      <c r="E89" s="35" t="s">
        <v>4672</v>
      </c>
      <c r="F89" s="35" t="s">
        <v>2720</v>
      </c>
      <c r="G89" s="35" t="s">
        <v>4673</v>
      </c>
      <c r="H89" s="36">
        <v>9455077296</v>
      </c>
      <c r="I89" s="35" t="s">
        <v>1687</v>
      </c>
      <c r="J89" s="35" t="s">
        <v>29</v>
      </c>
      <c r="K89" s="36">
        <v>120</v>
      </c>
      <c r="L89" s="35" t="s">
        <v>2722</v>
      </c>
      <c r="M89" s="35"/>
      <c r="N89" s="35" t="s">
        <v>4674</v>
      </c>
      <c r="O89" s="35"/>
      <c r="P89" s="36">
        <v>5</v>
      </c>
      <c r="Q89" s="36">
        <v>15</v>
      </c>
      <c r="R89" s="36">
        <v>10</v>
      </c>
      <c r="S89" s="36">
        <v>7</v>
      </c>
      <c r="T89" s="36">
        <v>1</v>
      </c>
      <c r="U89" s="35" t="s">
        <v>29</v>
      </c>
      <c r="V89" s="35" t="s">
        <v>29</v>
      </c>
      <c r="W89" s="35" t="s">
        <v>29</v>
      </c>
      <c r="X89" s="35" t="s">
        <v>1484</v>
      </c>
      <c r="Y89" s="35" t="s">
        <v>1755</v>
      </c>
      <c r="Z89" s="36">
        <v>1</v>
      </c>
      <c r="AA89" s="35" t="s">
        <v>2679</v>
      </c>
      <c r="AB89" s="35" t="s">
        <v>252</v>
      </c>
      <c r="AC89" s="35"/>
      <c r="AD89" s="35"/>
      <c r="AE89" s="35"/>
      <c r="AF89" s="35"/>
      <c r="AG89" s="35"/>
      <c r="AH89" s="35"/>
      <c r="AI89" s="35"/>
    </row>
    <row r="90" spans="1:35" ht="15.75" thickBot="1" x14ac:dyDescent="0.3">
      <c r="A90" s="33">
        <v>45165.921446759261</v>
      </c>
      <c r="B90" s="34">
        <v>45165</v>
      </c>
      <c r="C90" s="97" t="s">
        <v>2323</v>
      </c>
      <c r="D90" s="97" t="s">
        <v>4171</v>
      </c>
      <c r="E90" s="35" t="s">
        <v>4675</v>
      </c>
      <c r="F90" s="35" t="s">
        <v>4676</v>
      </c>
      <c r="G90" s="35" t="s">
        <v>4677</v>
      </c>
      <c r="H90" s="36">
        <v>9415131686</v>
      </c>
      <c r="I90" s="35" t="s">
        <v>1687</v>
      </c>
      <c r="J90" s="35" t="s">
        <v>29</v>
      </c>
      <c r="K90" s="36">
        <v>110</v>
      </c>
      <c r="L90" s="35" t="s">
        <v>4678</v>
      </c>
      <c r="M90" s="35"/>
      <c r="N90" s="35" t="s">
        <v>4679</v>
      </c>
      <c r="O90" s="35"/>
      <c r="P90" s="36">
        <v>5</v>
      </c>
      <c r="Q90" s="36">
        <v>15</v>
      </c>
      <c r="R90" s="36">
        <v>10</v>
      </c>
      <c r="S90" s="36">
        <v>7</v>
      </c>
      <c r="T90" s="36">
        <v>1</v>
      </c>
      <c r="U90" s="35" t="s">
        <v>29</v>
      </c>
      <c r="V90" s="35" t="s">
        <v>29</v>
      </c>
      <c r="W90" s="35" t="s">
        <v>29</v>
      </c>
      <c r="X90" s="35" t="s">
        <v>1484</v>
      </c>
      <c r="Y90" s="35" t="s">
        <v>1755</v>
      </c>
      <c r="Z90" s="36">
        <v>2</v>
      </c>
      <c r="AA90" s="35" t="s">
        <v>2679</v>
      </c>
      <c r="AB90" s="35" t="s">
        <v>252</v>
      </c>
      <c r="AC90" s="35"/>
      <c r="AD90" s="35"/>
      <c r="AE90" s="35"/>
      <c r="AF90" s="35"/>
      <c r="AG90" s="35"/>
      <c r="AH90" s="35"/>
      <c r="AI90" s="35"/>
    </row>
    <row r="91" spans="1:35" ht="15.75" thickBot="1" x14ac:dyDescent="0.3">
      <c r="A91" s="33">
        <v>45165.923738425925</v>
      </c>
      <c r="B91" s="34">
        <v>45165</v>
      </c>
      <c r="C91" s="97" t="s">
        <v>2323</v>
      </c>
      <c r="D91" s="97" t="s">
        <v>4171</v>
      </c>
      <c r="E91" s="35" t="s">
        <v>4680</v>
      </c>
      <c r="F91" s="35" t="s">
        <v>4681</v>
      </c>
      <c r="G91" s="35" t="s">
        <v>4682</v>
      </c>
      <c r="H91" s="36">
        <v>9565453400</v>
      </c>
      <c r="I91" s="35" t="s">
        <v>160</v>
      </c>
      <c r="J91" s="35" t="s">
        <v>29</v>
      </c>
      <c r="K91" s="36">
        <v>90</v>
      </c>
      <c r="L91" s="35" t="s">
        <v>4683</v>
      </c>
      <c r="M91" s="35"/>
      <c r="N91" s="35" t="s">
        <v>4684</v>
      </c>
      <c r="O91" s="35"/>
      <c r="P91" s="36">
        <v>6</v>
      </c>
      <c r="Q91" s="36">
        <v>10</v>
      </c>
      <c r="R91" s="36">
        <v>11</v>
      </c>
      <c r="S91" s="36">
        <v>8</v>
      </c>
      <c r="T91" s="36">
        <v>2</v>
      </c>
      <c r="U91" s="35" t="s">
        <v>29</v>
      </c>
      <c r="V91" s="35" t="s">
        <v>29</v>
      </c>
      <c r="W91" s="35" t="s">
        <v>29</v>
      </c>
      <c r="X91" s="35" t="s">
        <v>1484</v>
      </c>
      <c r="Y91" s="35" t="s">
        <v>1755</v>
      </c>
      <c r="Z91" s="36">
        <v>2</v>
      </c>
      <c r="AA91" s="35" t="s">
        <v>2679</v>
      </c>
      <c r="AB91" s="35" t="s">
        <v>252</v>
      </c>
      <c r="AC91" s="35"/>
      <c r="AD91" s="35"/>
      <c r="AE91" s="35"/>
      <c r="AF91" s="35"/>
      <c r="AG91" s="35"/>
      <c r="AH91" s="35"/>
      <c r="AI91" s="35"/>
    </row>
    <row r="92" spans="1:35" ht="15.75" thickBot="1" x14ac:dyDescent="0.3">
      <c r="A92" s="33">
        <v>45165.925439814811</v>
      </c>
      <c r="B92" s="34">
        <v>45165</v>
      </c>
      <c r="C92" s="97" t="s">
        <v>2323</v>
      </c>
      <c r="D92" s="97" t="s">
        <v>4171</v>
      </c>
      <c r="E92" s="35" t="s">
        <v>4685</v>
      </c>
      <c r="F92" s="35" t="s">
        <v>4686</v>
      </c>
      <c r="G92" s="35" t="s">
        <v>4687</v>
      </c>
      <c r="H92" s="36">
        <v>9839067639</v>
      </c>
      <c r="I92" s="35" t="s">
        <v>84</v>
      </c>
      <c r="J92" s="35" t="s">
        <v>29</v>
      </c>
      <c r="K92" s="36">
        <v>80</v>
      </c>
      <c r="L92" s="35" t="s">
        <v>4688</v>
      </c>
      <c r="M92" s="35"/>
      <c r="N92" s="35" t="s">
        <v>4689</v>
      </c>
      <c r="O92" s="35"/>
      <c r="P92" s="36">
        <v>6</v>
      </c>
      <c r="Q92" s="36">
        <v>12</v>
      </c>
      <c r="R92" s="36">
        <v>10</v>
      </c>
      <c r="S92" s="36">
        <v>8</v>
      </c>
      <c r="T92" s="36">
        <v>2</v>
      </c>
      <c r="U92" s="35" t="s">
        <v>29</v>
      </c>
      <c r="V92" s="35" t="s">
        <v>29</v>
      </c>
      <c r="W92" s="35" t="s">
        <v>29</v>
      </c>
      <c r="X92" s="35" t="s">
        <v>1484</v>
      </c>
      <c r="Y92" s="35" t="s">
        <v>1755</v>
      </c>
      <c r="Z92" s="36">
        <v>2</v>
      </c>
      <c r="AA92" s="35" t="s">
        <v>2679</v>
      </c>
      <c r="AB92" s="35" t="s">
        <v>252</v>
      </c>
      <c r="AC92" s="35"/>
      <c r="AD92" s="35"/>
      <c r="AE92" s="35"/>
      <c r="AF92" s="35"/>
      <c r="AG92" s="35"/>
      <c r="AH92" s="35"/>
      <c r="AI92" s="35"/>
    </row>
    <row r="93" spans="1:35" ht="15.75" thickBot="1" x14ac:dyDescent="0.3">
      <c r="A93" s="33">
        <v>45165.932303240741</v>
      </c>
      <c r="B93" s="34">
        <v>45165</v>
      </c>
      <c r="C93" s="97" t="s">
        <v>2323</v>
      </c>
      <c r="D93" s="97" t="s">
        <v>4171</v>
      </c>
      <c r="E93" s="35" t="s">
        <v>4690</v>
      </c>
      <c r="F93" s="35" t="s">
        <v>4691</v>
      </c>
      <c r="G93" s="35" t="s">
        <v>4692</v>
      </c>
      <c r="H93" s="36">
        <v>9839540215</v>
      </c>
      <c r="I93" s="35" t="s">
        <v>84</v>
      </c>
      <c r="J93" s="35" t="s">
        <v>29</v>
      </c>
      <c r="K93" s="36">
        <v>80</v>
      </c>
      <c r="L93" s="35" t="s">
        <v>4693</v>
      </c>
      <c r="M93" s="35"/>
      <c r="N93" s="35" t="s">
        <v>4694</v>
      </c>
      <c r="O93" s="35"/>
      <c r="P93" s="36">
        <v>6</v>
      </c>
      <c r="Q93" s="36">
        <v>12</v>
      </c>
      <c r="R93" s="36">
        <v>11</v>
      </c>
      <c r="S93" s="36">
        <v>8</v>
      </c>
      <c r="T93" s="36">
        <v>1</v>
      </c>
      <c r="U93" s="35" t="s">
        <v>29</v>
      </c>
      <c r="V93" s="35" t="s">
        <v>29</v>
      </c>
      <c r="W93" s="35" t="s">
        <v>29</v>
      </c>
      <c r="X93" s="35" t="s">
        <v>1484</v>
      </c>
      <c r="Y93" s="35" t="s">
        <v>1755</v>
      </c>
      <c r="Z93" s="36">
        <v>2</v>
      </c>
      <c r="AA93" s="35" t="s">
        <v>2679</v>
      </c>
      <c r="AB93" s="35" t="s">
        <v>252</v>
      </c>
      <c r="AC93" s="35"/>
      <c r="AD93" s="35"/>
      <c r="AE93" s="35"/>
      <c r="AF93" s="35"/>
      <c r="AG93" s="35"/>
      <c r="AH93" s="35"/>
      <c r="AI93" s="35"/>
    </row>
    <row r="94" spans="1:35" ht="15.75" thickBot="1" x14ac:dyDescent="0.3">
      <c r="A94" s="33">
        <v>45166.47556712963</v>
      </c>
      <c r="B94" s="34">
        <v>45166</v>
      </c>
      <c r="C94" s="97" t="s">
        <v>2323</v>
      </c>
      <c r="D94" s="97" t="s">
        <v>4171</v>
      </c>
      <c r="E94" s="35" t="s">
        <v>4721</v>
      </c>
      <c r="F94" s="35" t="s">
        <v>4722</v>
      </c>
      <c r="G94" s="35" t="s">
        <v>4723</v>
      </c>
      <c r="H94" s="36">
        <v>7411239631</v>
      </c>
      <c r="I94" s="35" t="s">
        <v>84</v>
      </c>
      <c r="J94" s="35" t="s">
        <v>29</v>
      </c>
      <c r="K94" s="35" t="s">
        <v>4591</v>
      </c>
      <c r="L94" s="35" t="s">
        <v>4724</v>
      </c>
      <c r="M94" s="192" t="s">
        <v>4725</v>
      </c>
      <c r="N94" s="35">
        <v>0</v>
      </c>
      <c r="O94" s="35"/>
      <c r="P94" s="36">
        <v>30</v>
      </c>
      <c r="Q94" s="36">
        <v>20</v>
      </c>
      <c r="R94" s="205">
        <v>0.375</v>
      </c>
      <c r="S94" s="205">
        <v>0.20833333333333334</v>
      </c>
      <c r="T94" s="35">
        <v>3</v>
      </c>
      <c r="U94" s="35" t="s">
        <v>36</v>
      </c>
      <c r="V94" s="35" t="s">
        <v>29</v>
      </c>
      <c r="W94" s="35" t="s">
        <v>29</v>
      </c>
      <c r="X94" s="35" t="s">
        <v>1475</v>
      </c>
      <c r="Y94" s="35" t="s">
        <v>3992</v>
      </c>
      <c r="Z94" s="35">
        <v>5</v>
      </c>
      <c r="AA94" s="35" t="s">
        <v>4213</v>
      </c>
      <c r="AB94" s="35" t="s">
        <v>4448</v>
      </c>
      <c r="AC94" s="35"/>
      <c r="AD94" s="35"/>
      <c r="AE94" s="35"/>
      <c r="AF94" s="35"/>
      <c r="AG94" s="35"/>
      <c r="AH94" s="35"/>
      <c r="AI94" s="35"/>
    </row>
    <row r="95" spans="1:35" ht="15.75" thickBot="1" x14ac:dyDescent="0.3">
      <c r="A95" s="33">
        <v>45166.505127314813</v>
      </c>
      <c r="B95" s="34">
        <v>45166</v>
      </c>
      <c r="C95" s="97" t="s">
        <v>2323</v>
      </c>
      <c r="D95" s="97" t="s">
        <v>4171</v>
      </c>
      <c r="E95" s="35" t="s">
        <v>4726</v>
      </c>
      <c r="F95" s="35" t="s">
        <v>4727</v>
      </c>
      <c r="G95" s="35" t="s">
        <v>4728</v>
      </c>
      <c r="H95" s="36">
        <v>9161828282</v>
      </c>
      <c r="I95" s="35" t="s">
        <v>27</v>
      </c>
      <c r="J95" s="35" t="s">
        <v>29</v>
      </c>
      <c r="K95" s="36">
        <v>100</v>
      </c>
      <c r="L95" s="35" t="s">
        <v>4729</v>
      </c>
      <c r="M95" s="35"/>
      <c r="N95" s="35" t="s">
        <v>4730</v>
      </c>
      <c r="O95" s="35"/>
      <c r="P95" s="36">
        <v>6</v>
      </c>
      <c r="Q95" s="36">
        <v>80</v>
      </c>
      <c r="R95" s="36">
        <v>10</v>
      </c>
      <c r="S95" s="36">
        <v>9</v>
      </c>
      <c r="T95" s="36">
        <v>1</v>
      </c>
      <c r="U95" s="35" t="s">
        <v>29</v>
      </c>
      <c r="V95" s="35" t="s">
        <v>29</v>
      </c>
      <c r="W95" s="35" t="s">
        <v>29</v>
      </c>
      <c r="X95" s="35" t="s">
        <v>1484</v>
      </c>
      <c r="Y95" s="35" t="s">
        <v>1755</v>
      </c>
      <c r="Z95" s="36">
        <v>1</v>
      </c>
      <c r="AA95" s="35" t="s">
        <v>2679</v>
      </c>
      <c r="AB95" s="35" t="s">
        <v>252</v>
      </c>
      <c r="AC95" s="35"/>
      <c r="AD95" s="35"/>
      <c r="AE95" s="35"/>
      <c r="AF95" s="35"/>
      <c r="AG95" s="35"/>
      <c r="AH95" s="35"/>
      <c r="AI95" s="35"/>
    </row>
    <row r="96" spans="1:35" ht="15.75" thickBot="1" x14ac:dyDescent="0.3">
      <c r="A96" s="33">
        <v>45166.51021990741</v>
      </c>
      <c r="B96" s="34">
        <v>45166</v>
      </c>
      <c r="C96" s="97" t="s">
        <v>2323</v>
      </c>
      <c r="D96" s="97" t="s">
        <v>4171</v>
      </c>
      <c r="E96" s="35" t="s">
        <v>4731</v>
      </c>
      <c r="F96" s="35" t="s">
        <v>4732</v>
      </c>
      <c r="G96" s="35" t="s">
        <v>4733</v>
      </c>
      <c r="H96" s="36">
        <v>9839787585</v>
      </c>
      <c r="I96" s="35" t="s">
        <v>2184</v>
      </c>
      <c r="J96" s="35" t="s">
        <v>29</v>
      </c>
      <c r="K96" s="36">
        <v>90</v>
      </c>
      <c r="L96" s="35" t="s">
        <v>4734</v>
      </c>
      <c r="M96" s="35"/>
      <c r="N96" s="35" t="s">
        <v>4735</v>
      </c>
      <c r="O96" s="35"/>
      <c r="P96" s="36">
        <v>6</v>
      </c>
      <c r="Q96" s="36">
        <v>10</v>
      </c>
      <c r="R96" s="36">
        <v>10</v>
      </c>
      <c r="S96" s="36">
        <v>9</v>
      </c>
      <c r="T96" s="36">
        <v>1</v>
      </c>
      <c r="U96" s="35" t="s">
        <v>29</v>
      </c>
      <c r="V96" s="35" t="s">
        <v>29</v>
      </c>
      <c r="W96" s="35" t="s">
        <v>29</v>
      </c>
      <c r="X96" s="35" t="s">
        <v>1484</v>
      </c>
      <c r="Y96" s="35" t="s">
        <v>1755</v>
      </c>
      <c r="Z96" s="36">
        <v>2</v>
      </c>
      <c r="AA96" s="35" t="s">
        <v>2679</v>
      </c>
      <c r="AB96" s="35" t="s">
        <v>252</v>
      </c>
      <c r="AC96" s="35"/>
      <c r="AD96" s="35"/>
      <c r="AE96" s="35"/>
      <c r="AF96" s="35"/>
      <c r="AG96" s="35"/>
      <c r="AH96" s="35"/>
      <c r="AI96" s="35"/>
    </row>
    <row r="97" spans="1:35" ht="15.75" thickBot="1" x14ac:dyDescent="0.3">
      <c r="A97" s="33">
        <v>45166.513368055559</v>
      </c>
      <c r="B97" s="34">
        <v>45166</v>
      </c>
      <c r="C97" s="97" t="s">
        <v>2323</v>
      </c>
      <c r="D97" s="97" t="s">
        <v>4171</v>
      </c>
      <c r="E97" s="35" t="s">
        <v>4736</v>
      </c>
      <c r="F97" s="35" t="s">
        <v>4737</v>
      </c>
      <c r="G97" s="35" t="s">
        <v>4738</v>
      </c>
      <c r="H97" s="36">
        <v>7007093167</v>
      </c>
      <c r="I97" s="35" t="s">
        <v>2184</v>
      </c>
      <c r="J97" s="35" t="s">
        <v>29</v>
      </c>
      <c r="K97" s="36">
        <v>100</v>
      </c>
      <c r="L97" s="35" t="s">
        <v>4739</v>
      </c>
      <c r="M97" s="35"/>
      <c r="N97" s="35" t="s">
        <v>4740</v>
      </c>
      <c r="O97" s="35"/>
      <c r="P97" s="36">
        <v>6</v>
      </c>
      <c r="Q97" s="36">
        <v>12</v>
      </c>
      <c r="R97" s="36">
        <v>10</v>
      </c>
      <c r="S97" s="205">
        <v>0.35416666666666669</v>
      </c>
      <c r="T97" s="36">
        <v>1</v>
      </c>
      <c r="U97" s="35" t="s">
        <v>29</v>
      </c>
      <c r="V97" s="35" t="s">
        <v>29</v>
      </c>
      <c r="W97" s="35" t="s">
        <v>29</v>
      </c>
      <c r="X97" s="35" t="s">
        <v>1484</v>
      </c>
      <c r="Y97" s="35" t="s">
        <v>1755</v>
      </c>
      <c r="Z97" s="36">
        <v>2</v>
      </c>
      <c r="AA97" s="35" t="s">
        <v>2679</v>
      </c>
      <c r="AB97" s="35" t="s">
        <v>252</v>
      </c>
      <c r="AC97" s="35"/>
      <c r="AD97" s="35"/>
      <c r="AE97" s="35"/>
      <c r="AF97" s="35"/>
      <c r="AG97" s="35"/>
      <c r="AH97" s="35"/>
      <c r="AI97" s="35"/>
    </row>
    <row r="98" spans="1:35" ht="15.75" thickBot="1" x14ac:dyDescent="0.3">
      <c r="A98" s="33">
        <v>45166.530648148146</v>
      </c>
      <c r="B98" s="34">
        <v>45166</v>
      </c>
      <c r="C98" s="97" t="s">
        <v>2323</v>
      </c>
      <c r="D98" s="97" t="s">
        <v>4171</v>
      </c>
      <c r="E98" s="35" t="s">
        <v>4741</v>
      </c>
      <c r="F98" s="35" t="s">
        <v>4742</v>
      </c>
      <c r="G98" s="35" t="s">
        <v>4743</v>
      </c>
      <c r="H98" s="36">
        <v>8080346007</v>
      </c>
      <c r="I98" s="35" t="s">
        <v>84</v>
      </c>
      <c r="J98" s="35" t="s">
        <v>84</v>
      </c>
      <c r="K98" s="35" t="s">
        <v>4591</v>
      </c>
      <c r="L98" s="35" t="s">
        <v>4744</v>
      </c>
      <c r="M98" s="35"/>
      <c r="N98" s="35" t="s">
        <v>4745</v>
      </c>
      <c r="O98" s="35"/>
      <c r="P98" s="36">
        <v>30</v>
      </c>
      <c r="Q98" s="35" t="s">
        <v>4746</v>
      </c>
      <c r="R98" s="36">
        <v>9</v>
      </c>
      <c r="S98" s="36">
        <v>10</v>
      </c>
      <c r="T98" s="36">
        <v>4</v>
      </c>
      <c r="U98" s="35" t="s">
        <v>36</v>
      </c>
      <c r="V98" s="35" t="s">
        <v>36</v>
      </c>
      <c r="W98" s="35" t="s">
        <v>36</v>
      </c>
      <c r="X98" s="35" t="s">
        <v>1475</v>
      </c>
      <c r="Y98" s="35" t="s">
        <v>3110</v>
      </c>
      <c r="Z98" s="36">
        <v>5</v>
      </c>
      <c r="AA98" s="35" t="s">
        <v>4424</v>
      </c>
      <c r="AB98" s="35" t="s">
        <v>4172</v>
      </c>
      <c r="AC98" s="35"/>
      <c r="AD98" s="35"/>
      <c r="AE98" s="35"/>
      <c r="AF98" s="35"/>
      <c r="AG98" s="35"/>
      <c r="AH98" s="35"/>
      <c r="AI98" s="35"/>
    </row>
    <row r="99" spans="1:35" ht="15.75" thickBot="1" x14ac:dyDescent="0.3">
      <c r="A99" s="33">
        <v>45166.537557870368</v>
      </c>
      <c r="B99" s="34">
        <v>45166</v>
      </c>
      <c r="C99" s="97" t="s">
        <v>2323</v>
      </c>
      <c r="D99" s="97" t="s">
        <v>4171</v>
      </c>
      <c r="E99" s="35" t="s">
        <v>4747</v>
      </c>
      <c r="F99" s="35" t="s">
        <v>4748</v>
      </c>
      <c r="G99" s="35" t="s">
        <v>4749</v>
      </c>
      <c r="H99" s="36">
        <v>9833130044</v>
      </c>
      <c r="I99" s="35" t="s">
        <v>84</v>
      </c>
      <c r="J99" s="35" t="s">
        <v>84</v>
      </c>
      <c r="K99" s="35" t="s">
        <v>4591</v>
      </c>
      <c r="L99" s="35" t="s">
        <v>4750</v>
      </c>
      <c r="M99" s="35"/>
      <c r="N99" s="35" t="s">
        <v>4751</v>
      </c>
      <c r="O99" s="35"/>
      <c r="P99" s="36">
        <v>30</v>
      </c>
      <c r="Q99" s="36">
        <v>20</v>
      </c>
      <c r="R99" s="36">
        <v>1</v>
      </c>
      <c r="S99" s="36">
        <v>5</v>
      </c>
      <c r="T99" s="36">
        <v>3</v>
      </c>
      <c r="U99" s="35" t="s">
        <v>29</v>
      </c>
      <c r="V99" s="35" t="s">
        <v>36</v>
      </c>
      <c r="W99" s="35" t="s">
        <v>36</v>
      </c>
      <c r="X99" s="35" t="s">
        <v>1484</v>
      </c>
      <c r="Y99" s="35" t="s">
        <v>3110</v>
      </c>
      <c r="Z99" s="36">
        <v>5</v>
      </c>
      <c r="AA99" s="35" t="s">
        <v>4424</v>
      </c>
      <c r="AB99" s="35" t="s">
        <v>4172</v>
      </c>
      <c r="AC99" s="35"/>
      <c r="AD99" s="35"/>
      <c r="AE99" s="35"/>
      <c r="AF99" s="35"/>
      <c r="AG99" s="35"/>
      <c r="AH99" s="35"/>
      <c r="AI99" s="35"/>
    </row>
    <row r="100" spans="1:35" ht="15.75" thickBot="1" x14ac:dyDescent="0.3">
      <c r="A100" s="33">
        <v>45166.54146990741</v>
      </c>
      <c r="B100" s="34">
        <v>45166</v>
      </c>
      <c r="C100" s="97" t="s">
        <v>2323</v>
      </c>
      <c r="D100" s="97" t="s">
        <v>4171</v>
      </c>
      <c r="E100" s="35" t="s">
        <v>4752</v>
      </c>
      <c r="F100" s="35" t="s">
        <v>4753</v>
      </c>
      <c r="G100" s="35" t="s">
        <v>4754</v>
      </c>
      <c r="H100" s="36">
        <v>9870079585</v>
      </c>
      <c r="I100" s="35" t="s">
        <v>27</v>
      </c>
      <c r="J100" s="35" t="s">
        <v>84</v>
      </c>
      <c r="K100" s="35" t="s">
        <v>84</v>
      </c>
      <c r="L100" s="35" t="s">
        <v>4755</v>
      </c>
      <c r="M100" s="35"/>
      <c r="N100" s="35" t="s">
        <v>4756</v>
      </c>
      <c r="O100" s="35"/>
      <c r="P100" s="36">
        <v>30</v>
      </c>
      <c r="Q100" s="36">
        <v>30</v>
      </c>
      <c r="R100" s="36">
        <v>9</v>
      </c>
      <c r="S100" s="36">
        <v>10</v>
      </c>
      <c r="T100" s="36">
        <v>3</v>
      </c>
      <c r="U100" s="35" t="s">
        <v>29</v>
      </c>
      <c r="V100" s="35" t="s">
        <v>29</v>
      </c>
      <c r="W100" s="35" t="s">
        <v>36</v>
      </c>
      <c r="X100" s="35" t="s">
        <v>1475</v>
      </c>
      <c r="Y100" s="35" t="s">
        <v>3110</v>
      </c>
      <c r="Z100" s="36">
        <v>4</v>
      </c>
      <c r="AA100" s="35" t="s">
        <v>4424</v>
      </c>
      <c r="AB100" s="35" t="s">
        <v>4172</v>
      </c>
      <c r="AC100" s="35"/>
      <c r="AD100" s="35"/>
      <c r="AE100" s="35"/>
      <c r="AF100" s="35"/>
      <c r="AG100" s="35"/>
      <c r="AH100" s="35"/>
      <c r="AI100" s="35"/>
    </row>
    <row r="101" spans="1:35" ht="15.75" thickBot="1" x14ac:dyDescent="0.3">
      <c r="A101" s="33">
        <v>45166.546377314815</v>
      </c>
      <c r="B101" s="34">
        <v>45166</v>
      </c>
      <c r="C101" s="97" t="s">
        <v>2323</v>
      </c>
      <c r="D101" s="97" t="s">
        <v>4171</v>
      </c>
      <c r="E101" s="35" t="s">
        <v>4757</v>
      </c>
      <c r="F101" s="35" t="s">
        <v>4758</v>
      </c>
      <c r="G101" s="35" t="s">
        <v>627</v>
      </c>
      <c r="H101" s="36">
        <v>9769673279</v>
      </c>
      <c r="I101" s="35" t="s">
        <v>84</v>
      </c>
      <c r="J101" s="35" t="s">
        <v>4759</v>
      </c>
      <c r="K101" s="35" t="s">
        <v>4760</v>
      </c>
      <c r="L101" s="35" t="s">
        <v>4761</v>
      </c>
      <c r="M101" s="35"/>
      <c r="N101" s="35" t="s">
        <v>4762</v>
      </c>
      <c r="O101" s="35"/>
      <c r="P101" s="36">
        <v>24</v>
      </c>
      <c r="Q101" s="36">
        <v>500</v>
      </c>
      <c r="R101" s="36">
        <v>9</v>
      </c>
      <c r="S101" s="36">
        <v>10</v>
      </c>
      <c r="T101" s="36">
        <v>2</v>
      </c>
      <c r="U101" s="35" t="s">
        <v>29</v>
      </c>
      <c r="V101" s="35" t="s">
        <v>36</v>
      </c>
      <c r="W101" s="35" t="s">
        <v>36</v>
      </c>
      <c r="X101" s="35" t="s">
        <v>1475</v>
      </c>
      <c r="Y101" s="35" t="s">
        <v>3110</v>
      </c>
      <c r="Z101" s="36">
        <v>2</v>
      </c>
      <c r="AA101" s="35" t="s">
        <v>4424</v>
      </c>
      <c r="AB101" s="35" t="s">
        <v>4172</v>
      </c>
      <c r="AC101" s="35"/>
      <c r="AD101" s="35"/>
      <c r="AE101" s="35"/>
      <c r="AF101" s="35"/>
      <c r="AG101" s="35"/>
      <c r="AH101" s="35"/>
      <c r="AI101" s="35"/>
    </row>
    <row r="102" spans="1:35" ht="15.75" thickBot="1" x14ac:dyDescent="0.3">
      <c r="A102" s="33">
        <v>45166.6406712963</v>
      </c>
      <c r="B102" s="34">
        <v>45166</v>
      </c>
      <c r="C102" s="97" t="s">
        <v>2323</v>
      </c>
      <c r="D102" s="97" t="s">
        <v>4171</v>
      </c>
      <c r="E102" s="35" t="s">
        <v>4763</v>
      </c>
      <c r="F102" s="35" t="s">
        <v>4764</v>
      </c>
      <c r="G102" s="35" t="s">
        <v>4765</v>
      </c>
      <c r="H102" s="36">
        <v>9845040772</v>
      </c>
      <c r="I102" s="35" t="s">
        <v>27</v>
      </c>
      <c r="J102" s="35" t="s">
        <v>29</v>
      </c>
      <c r="K102" s="35" t="s">
        <v>4591</v>
      </c>
      <c r="L102" s="35" t="s">
        <v>4766</v>
      </c>
      <c r="M102" s="192" t="s">
        <v>4767</v>
      </c>
      <c r="N102" s="35">
        <v>0</v>
      </c>
      <c r="O102" s="35"/>
      <c r="P102" s="36">
        <v>30</v>
      </c>
      <c r="Q102" s="36">
        <v>15</v>
      </c>
      <c r="R102" s="205">
        <v>0.45833333333333331</v>
      </c>
      <c r="S102" s="205">
        <v>0.375</v>
      </c>
      <c r="T102" s="35">
        <v>2</v>
      </c>
      <c r="U102" s="35" t="s">
        <v>36</v>
      </c>
      <c r="V102" s="35" t="s">
        <v>29</v>
      </c>
      <c r="W102" s="35" t="s">
        <v>29</v>
      </c>
      <c r="X102" s="35" t="s">
        <v>1475</v>
      </c>
      <c r="Y102" s="35" t="s">
        <v>3992</v>
      </c>
      <c r="Z102" s="35">
        <v>1</v>
      </c>
      <c r="AA102" s="35" t="s">
        <v>4213</v>
      </c>
      <c r="AB102" s="35" t="s">
        <v>1296</v>
      </c>
      <c r="AC102" s="35"/>
      <c r="AD102" s="35"/>
      <c r="AE102" s="35"/>
      <c r="AF102" s="35"/>
      <c r="AG102" s="35"/>
      <c r="AH102" s="35"/>
      <c r="AI102" s="35"/>
    </row>
    <row r="103" spans="1:35" ht="15.75" thickBot="1" x14ac:dyDescent="0.3">
      <c r="A103" s="33">
        <v>45166.647037037037</v>
      </c>
      <c r="B103" s="34">
        <v>45166</v>
      </c>
      <c r="C103" s="97" t="s">
        <v>2323</v>
      </c>
      <c r="D103" s="97" t="s">
        <v>4171</v>
      </c>
      <c r="E103" s="35" t="s">
        <v>4768</v>
      </c>
      <c r="F103" s="35" t="s">
        <v>4769</v>
      </c>
      <c r="G103" s="35" t="s">
        <v>3786</v>
      </c>
      <c r="H103" s="36">
        <v>9820735599</v>
      </c>
      <c r="I103" s="35" t="s">
        <v>2292</v>
      </c>
      <c r="J103" s="35" t="s">
        <v>4770</v>
      </c>
      <c r="K103" s="35" t="s">
        <v>1568</v>
      </c>
      <c r="L103" s="35" t="s">
        <v>4771</v>
      </c>
      <c r="M103" s="35"/>
      <c r="N103" s="35" t="s">
        <v>4772</v>
      </c>
      <c r="O103" s="35"/>
      <c r="P103" s="36">
        <v>24</v>
      </c>
      <c r="Q103" s="36">
        <v>20</v>
      </c>
      <c r="R103" s="36">
        <v>9</v>
      </c>
      <c r="S103" s="36">
        <v>10</v>
      </c>
      <c r="T103" s="36">
        <v>1</v>
      </c>
      <c r="U103" s="35" t="s">
        <v>29</v>
      </c>
      <c r="V103" s="35" t="s">
        <v>29</v>
      </c>
      <c r="W103" s="35" t="s">
        <v>36</v>
      </c>
      <c r="X103" s="35" t="s">
        <v>1475</v>
      </c>
      <c r="Y103" s="35" t="s">
        <v>3110</v>
      </c>
      <c r="Z103" s="36">
        <v>2</v>
      </c>
      <c r="AA103" s="35" t="s">
        <v>4424</v>
      </c>
      <c r="AB103" s="35" t="s">
        <v>4172</v>
      </c>
      <c r="AC103" s="35"/>
      <c r="AD103" s="35"/>
      <c r="AE103" s="35"/>
      <c r="AF103" s="35"/>
      <c r="AG103" s="35"/>
      <c r="AH103" s="35"/>
      <c r="AI103" s="35"/>
    </row>
    <row r="104" spans="1:35" ht="15.75" thickBot="1" x14ac:dyDescent="0.3">
      <c r="A104" s="33">
        <v>45166.649548611109</v>
      </c>
      <c r="B104" s="34">
        <v>45166</v>
      </c>
      <c r="C104" s="97" t="s">
        <v>2323</v>
      </c>
      <c r="D104" s="97" t="s">
        <v>4171</v>
      </c>
      <c r="E104" s="35" t="s">
        <v>4773</v>
      </c>
      <c r="F104" s="35" t="s">
        <v>4774</v>
      </c>
      <c r="G104" s="35" t="s">
        <v>4775</v>
      </c>
      <c r="H104" s="36">
        <v>9742713693</v>
      </c>
      <c r="I104" s="35" t="s">
        <v>27</v>
      </c>
      <c r="J104" s="35" t="s">
        <v>27</v>
      </c>
      <c r="K104" s="35" t="s">
        <v>4776</v>
      </c>
      <c r="L104" s="35" t="s">
        <v>4777</v>
      </c>
      <c r="M104" s="192" t="s">
        <v>4778</v>
      </c>
      <c r="N104" s="35">
        <v>0</v>
      </c>
      <c r="O104" s="35"/>
      <c r="P104" s="36">
        <v>30</v>
      </c>
      <c r="Q104" s="36">
        <v>15</v>
      </c>
      <c r="R104" s="205">
        <v>0.41666666666666669</v>
      </c>
      <c r="S104" s="205">
        <v>0.33333333333333331</v>
      </c>
      <c r="T104" s="35">
        <v>2</v>
      </c>
      <c r="U104" s="35" t="s">
        <v>36</v>
      </c>
      <c r="V104" s="35" t="s">
        <v>29</v>
      </c>
      <c r="W104" s="35" t="s">
        <v>29</v>
      </c>
      <c r="X104" s="35" t="s">
        <v>1475</v>
      </c>
      <c r="Y104" s="35" t="s">
        <v>3992</v>
      </c>
      <c r="Z104" s="35">
        <v>3</v>
      </c>
      <c r="AA104" s="35" t="s">
        <v>4213</v>
      </c>
      <c r="AB104" s="35" t="s">
        <v>1296</v>
      </c>
      <c r="AC104" s="35"/>
      <c r="AD104" s="35"/>
      <c r="AE104" s="35"/>
      <c r="AF104" s="35"/>
    </row>
    <row r="105" spans="1:35" ht="15.75" thickBot="1" x14ac:dyDescent="0.3">
      <c r="A105" s="33">
        <v>45166.655497685184</v>
      </c>
      <c r="B105" s="34">
        <v>45166</v>
      </c>
      <c r="C105" s="97" t="s">
        <v>2323</v>
      </c>
      <c r="D105" s="97" t="s">
        <v>4171</v>
      </c>
      <c r="E105" s="35" t="s">
        <v>4779</v>
      </c>
      <c r="F105" s="35" t="s">
        <v>4780</v>
      </c>
      <c r="G105" s="35" t="s">
        <v>4781</v>
      </c>
      <c r="H105" s="36">
        <v>8050627081</v>
      </c>
      <c r="I105" s="35" t="s">
        <v>84</v>
      </c>
      <c r="J105" s="35" t="s">
        <v>29</v>
      </c>
      <c r="K105" s="36">
        <v>50</v>
      </c>
      <c r="L105" s="35" t="s">
        <v>4782</v>
      </c>
      <c r="M105" s="192" t="s">
        <v>4783</v>
      </c>
      <c r="N105" s="35">
        <v>0</v>
      </c>
      <c r="O105" s="35"/>
      <c r="P105" s="36">
        <v>31</v>
      </c>
      <c r="Q105" s="36">
        <v>15</v>
      </c>
      <c r="R105" s="36">
        <v>11</v>
      </c>
      <c r="S105" s="36">
        <v>10</v>
      </c>
      <c r="T105" s="35">
        <v>2</v>
      </c>
      <c r="U105" s="35" t="s">
        <v>36</v>
      </c>
      <c r="V105" s="35" t="s">
        <v>29</v>
      </c>
      <c r="W105" s="35" t="s">
        <v>29</v>
      </c>
      <c r="X105" s="35" t="s">
        <v>1475</v>
      </c>
      <c r="Y105" s="35" t="s">
        <v>3992</v>
      </c>
      <c r="Z105" s="36">
        <v>3</v>
      </c>
      <c r="AA105" s="35" t="s">
        <v>4213</v>
      </c>
      <c r="AB105" s="35" t="s">
        <v>1296</v>
      </c>
      <c r="AC105" s="35"/>
      <c r="AD105" s="35"/>
      <c r="AE105" s="35"/>
      <c r="AF105" s="35"/>
    </row>
    <row r="106" spans="1:35" ht="15.75" thickBot="1" x14ac:dyDescent="0.3">
      <c r="A106" s="33">
        <v>45167.45484953704</v>
      </c>
      <c r="B106" s="34">
        <v>45167</v>
      </c>
      <c r="C106" s="97" t="s">
        <v>2323</v>
      </c>
      <c r="D106" s="97" t="s">
        <v>4171</v>
      </c>
      <c r="E106" s="35" t="s">
        <v>4928</v>
      </c>
      <c r="F106" s="35" t="s">
        <v>4929</v>
      </c>
      <c r="G106" s="35" t="s">
        <v>4930</v>
      </c>
      <c r="H106" s="36">
        <v>6364229339</v>
      </c>
      <c r="I106" s="35" t="s">
        <v>145</v>
      </c>
      <c r="J106" s="35" t="s">
        <v>145</v>
      </c>
      <c r="K106" s="35" t="s">
        <v>1517</v>
      </c>
      <c r="L106" s="35" t="s">
        <v>4931</v>
      </c>
      <c r="M106" s="192" t="s">
        <v>4932</v>
      </c>
      <c r="N106" s="35">
        <v>0</v>
      </c>
      <c r="O106" s="35"/>
      <c r="P106" s="36">
        <v>30</v>
      </c>
      <c r="Q106" s="36">
        <v>15</v>
      </c>
      <c r="R106" s="205">
        <v>0.41666666666666669</v>
      </c>
      <c r="S106" s="205">
        <v>0.25</v>
      </c>
      <c r="T106" s="35">
        <v>2</v>
      </c>
      <c r="U106" s="35" t="s">
        <v>36</v>
      </c>
      <c r="V106" s="35" t="s">
        <v>29</v>
      </c>
      <c r="W106" s="35" t="s">
        <v>29</v>
      </c>
      <c r="X106" s="35" t="s">
        <v>1475</v>
      </c>
      <c r="Y106" s="35" t="s">
        <v>3992</v>
      </c>
      <c r="Z106" s="35">
        <v>5</v>
      </c>
      <c r="AA106" s="35" t="s">
        <v>4213</v>
      </c>
      <c r="AB106" s="35" t="s">
        <v>1296</v>
      </c>
      <c r="AC106" s="35"/>
      <c r="AD106" s="35"/>
      <c r="AE106" s="35"/>
      <c r="AF106" s="35"/>
    </row>
    <row r="107" spans="1:35" ht="15.75" thickBot="1" x14ac:dyDescent="0.3">
      <c r="A107" s="33">
        <v>45167.56622685185</v>
      </c>
      <c r="B107" s="34">
        <v>45167</v>
      </c>
      <c r="C107" s="97" t="s">
        <v>2323</v>
      </c>
      <c r="D107" s="97" t="s">
        <v>4171</v>
      </c>
      <c r="E107" s="35" t="s">
        <v>4933</v>
      </c>
      <c r="F107" s="35" t="s">
        <v>4934</v>
      </c>
      <c r="G107" s="35" t="s">
        <v>4935</v>
      </c>
      <c r="H107" s="36">
        <v>9246156975</v>
      </c>
      <c r="I107" s="35" t="s">
        <v>27</v>
      </c>
      <c r="J107" s="35" t="s">
        <v>4936</v>
      </c>
      <c r="K107" s="35" t="s">
        <v>4591</v>
      </c>
      <c r="L107" s="35" t="s">
        <v>3002</v>
      </c>
      <c r="M107" s="35"/>
      <c r="N107" s="35" t="s">
        <v>3002</v>
      </c>
      <c r="O107" s="35"/>
      <c r="P107" s="36">
        <v>28</v>
      </c>
      <c r="Q107" s="35" t="s">
        <v>4385</v>
      </c>
      <c r="R107" s="36">
        <v>9</v>
      </c>
      <c r="S107" s="36">
        <v>21</v>
      </c>
      <c r="T107" s="36">
        <v>4</v>
      </c>
      <c r="U107" s="35" t="s">
        <v>29</v>
      </c>
      <c r="V107" s="35" t="s">
        <v>36</v>
      </c>
      <c r="W107" s="35" t="s">
        <v>29</v>
      </c>
      <c r="X107" s="35" t="s">
        <v>1484</v>
      </c>
      <c r="Y107" s="35" t="s">
        <v>3363</v>
      </c>
      <c r="Z107" s="36">
        <v>5</v>
      </c>
      <c r="AA107" s="35" t="s">
        <v>3003</v>
      </c>
      <c r="AB107" s="35" t="s">
        <v>3004</v>
      </c>
      <c r="AC107" s="35"/>
      <c r="AD107" s="35"/>
      <c r="AE107" s="35"/>
      <c r="AF107" s="35"/>
    </row>
    <row r="108" spans="1:35" ht="15.75" thickBot="1" x14ac:dyDescent="0.3">
      <c r="A108" s="33">
        <v>45169.541087962964</v>
      </c>
      <c r="B108" s="34">
        <v>45169</v>
      </c>
      <c r="C108" s="97" t="s">
        <v>2323</v>
      </c>
      <c r="D108" s="97" t="s">
        <v>4953</v>
      </c>
      <c r="E108" s="35" t="s">
        <v>4961</v>
      </c>
      <c r="F108" s="35" t="s">
        <v>4962</v>
      </c>
      <c r="G108" s="35" t="s">
        <v>4963</v>
      </c>
      <c r="H108" s="36">
        <v>9321660043</v>
      </c>
      <c r="I108" s="35" t="s">
        <v>160</v>
      </c>
      <c r="J108" s="35" t="s">
        <v>4964</v>
      </c>
      <c r="K108" s="36">
        <v>500</v>
      </c>
      <c r="L108" s="35" t="s">
        <v>4965</v>
      </c>
      <c r="M108" s="35"/>
      <c r="N108" s="35" t="s">
        <v>4966</v>
      </c>
      <c r="O108" s="35"/>
      <c r="P108" s="36">
        <v>30</v>
      </c>
      <c r="Q108" s="36">
        <v>30</v>
      </c>
      <c r="R108" s="36">
        <v>9</v>
      </c>
      <c r="S108" s="36">
        <v>10</v>
      </c>
      <c r="T108" s="36">
        <v>2</v>
      </c>
      <c r="U108" s="35" t="s">
        <v>29</v>
      </c>
      <c r="V108" s="35" t="s">
        <v>29</v>
      </c>
      <c r="W108" s="35" t="s">
        <v>36</v>
      </c>
      <c r="X108" s="35" t="s">
        <v>1484</v>
      </c>
      <c r="Y108" s="35" t="s">
        <v>3110</v>
      </c>
      <c r="Z108" s="36">
        <v>2</v>
      </c>
      <c r="AA108" s="35" t="s">
        <v>4424</v>
      </c>
      <c r="AB108" s="35" t="s">
        <v>4172</v>
      </c>
      <c r="AC108" s="35"/>
      <c r="AD108" s="35"/>
      <c r="AE108" s="35"/>
      <c r="AF108" s="35"/>
    </row>
    <row r="109" spans="1:35" ht="15.75" thickBot="1" x14ac:dyDescent="0.3">
      <c r="A109" s="33">
        <v>45169.551944444444</v>
      </c>
      <c r="B109" s="34">
        <v>45169</v>
      </c>
      <c r="C109" s="97" t="s">
        <v>2323</v>
      </c>
      <c r="D109" s="97" t="s">
        <v>4953</v>
      </c>
      <c r="E109" s="35" t="s">
        <v>4967</v>
      </c>
      <c r="F109" s="35" t="s">
        <v>4968</v>
      </c>
      <c r="G109" s="35" t="s">
        <v>4969</v>
      </c>
      <c r="H109" s="36">
        <v>9820477126</v>
      </c>
      <c r="I109" s="35" t="s">
        <v>27</v>
      </c>
      <c r="J109" s="35" t="s">
        <v>4970</v>
      </c>
      <c r="K109" s="36">
        <v>500</v>
      </c>
      <c r="L109" s="35" t="s">
        <v>4971</v>
      </c>
      <c r="M109" s="35"/>
      <c r="N109" s="35" t="s">
        <v>4972</v>
      </c>
      <c r="O109" s="35"/>
      <c r="P109" s="36">
        <v>30</v>
      </c>
      <c r="Q109" s="36">
        <v>30</v>
      </c>
      <c r="R109" s="36">
        <v>9</v>
      </c>
      <c r="S109" s="36">
        <v>10</v>
      </c>
      <c r="T109" s="36">
        <v>2</v>
      </c>
      <c r="U109" s="35" t="s">
        <v>29</v>
      </c>
      <c r="V109" s="35" t="s">
        <v>36</v>
      </c>
      <c r="W109" s="35" t="s">
        <v>36</v>
      </c>
      <c r="X109" s="35" t="s">
        <v>1475</v>
      </c>
      <c r="Y109" s="35" t="s">
        <v>3110</v>
      </c>
      <c r="Z109" s="36">
        <v>3</v>
      </c>
      <c r="AA109" s="35" t="s">
        <v>4424</v>
      </c>
      <c r="AB109" s="35" t="s">
        <v>4172</v>
      </c>
      <c r="AC109" s="35"/>
      <c r="AD109" s="35"/>
      <c r="AE109" s="35"/>
      <c r="AF109" s="35"/>
    </row>
    <row r="110" spans="1:35" ht="15.75" thickBot="1" x14ac:dyDescent="0.3">
      <c r="A110" s="33">
        <v>45169.558159722219</v>
      </c>
      <c r="B110" s="34">
        <v>45169</v>
      </c>
      <c r="C110" s="97" t="s">
        <v>2323</v>
      </c>
      <c r="D110" s="97" t="s">
        <v>4953</v>
      </c>
      <c r="E110" s="35" t="s">
        <v>4973</v>
      </c>
      <c r="F110" s="35" t="s">
        <v>4974</v>
      </c>
      <c r="G110" s="35" t="s">
        <v>2083</v>
      </c>
      <c r="H110" s="36">
        <v>9870800005</v>
      </c>
      <c r="I110" s="35" t="s">
        <v>84</v>
      </c>
      <c r="J110" s="35" t="s">
        <v>84</v>
      </c>
      <c r="K110" s="36">
        <v>500</v>
      </c>
      <c r="L110" s="35" t="s">
        <v>4975</v>
      </c>
      <c r="M110" s="35"/>
      <c r="N110" s="35" t="s">
        <v>4976</v>
      </c>
      <c r="O110" s="35"/>
      <c r="P110" s="36">
        <v>30</v>
      </c>
      <c r="Q110" s="36">
        <v>30</v>
      </c>
      <c r="R110" s="36">
        <v>9</v>
      </c>
      <c r="S110" s="36">
        <v>10</v>
      </c>
      <c r="T110" s="36">
        <v>2</v>
      </c>
      <c r="U110" s="35" t="s">
        <v>29</v>
      </c>
      <c r="V110" s="35" t="s">
        <v>36</v>
      </c>
      <c r="W110" s="35" t="s">
        <v>36</v>
      </c>
      <c r="X110" s="35" t="s">
        <v>1484</v>
      </c>
      <c r="Y110" s="35" t="s">
        <v>3110</v>
      </c>
      <c r="Z110" s="36">
        <v>2</v>
      </c>
      <c r="AA110" s="35" t="s">
        <v>4424</v>
      </c>
      <c r="AB110" s="35" t="s">
        <v>4172</v>
      </c>
      <c r="AC110" s="35"/>
      <c r="AD110" s="35"/>
      <c r="AE110" s="35"/>
      <c r="AF110" s="35"/>
    </row>
    <row r="111" spans="1:35" ht="15.75" thickBot="1" x14ac:dyDescent="0.3">
      <c r="A111" s="33">
        <v>45171.610115740739</v>
      </c>
      <c r="B111" s="34">
        <v>45171</v>
      </c>
      <c r="C111" s="97" t="s">
        <v>5065</v>
      </c>
      <c r="D111" s="97" t="s">
        <v>4953</v>
      </c>
      <c r="E111" s="35" t="s">
        <v>5066</v>
      </c>
      <c r="F111" s="35" t="s">
        <v>5067</v>
      </c>
      <c r="G111" s="35" t="s">
        <v>394</v>
      </c>
      <c r="H111" s="36">
        <v>9769827559</v>
      </c>
      <c r="I111" s="35" t="s">
        <v>1841</v>
      </c>
      <c r="J111" s="35" t="s">
        <v>4404</v>
      </c>
      <c r="K111" s="35" t="s">
        <v>4404</v>
      </c>
      <c r="L111" s="35" t="s">
        <v>5068</v>
      </c>
      <c r="M111" s="35"/>
      <c r="N111" s="35" t="s">
        <v>5069</v>
      </c>
      <c r="O111" s="35"/>
      <c r="P111" s="36">
        <v>30</v>
      </c>
      <c r="Q111" s="36">
        <v>20</v>
      </c>
      <c r="R111" s="36">
        <v>9</v>
      </c>
      <c r="S111" s="36">
        <v>10</v>
      </c>
      <c r="T111" s="36">
        <v>2</v>
      </c>
      <c r="U111" s="35" t="s">
        <v>29</v>
      </c>
      <c r="V111" s="35" t="s">
        <v>29</v>
      </c>
      <c r="W111" s="35" t="s">
        <v>36</v>
      </c>
      <c r="X111" s="35" t="s">
        <v>1475</v>
      </c>
      <c r="Y111" s="35" t="s">
        <v>3110</v>
      </c>
      <c r="Z111" s="36">
        <v>2</v>
      </c>
      <c r="AA111" s="35" t="s">
        <v>4424</v>
      </c>
      <c r="AB111" s="35" t="s">
        <v>4172</v>
      </c>
      <c r="AC111" s="35"/>
      <c r="AD111" s="35"/>
      <c r="AE111" s="35"/>
      <c r="AF111" s="35"/>
    </row>
    <row r="112" spans="1:35" ht="15.75" thickBot="1" x14ac:dyDescent="0.3">
      <c r="A112" s="33">
        <v>45171.615925925929</v>
      </c>
      <c r="B112" s="34">
        <v>45171</v>
      </c>
      <c r="C112" s="97" t="s">
        <v>5065</v>
      </c>
      <c r="D112" s="97" t="s">
        <v>4953</v>
      </c>
      <c r="E112" s="35" t="s">
        <v>5070</v>
      </c>
      <c r="F112" s="35" t="s">
        <v>5071</v>
      </c>
      <c r="G112" s="35" t="s">
        <v>5072</v>
      </c>
      <c r="H112" s="36">
        <v>7021800801</v>
      </c>
      <c r="I112" s="35" t="s">
        <v>1841</v>
      </c>
      <c r="J112" s="35" t="s">
        <v>1729</v>
      </c>
      <c r="K112" s="36">
        <v>400</v>
      </c>
      <c r="L112" s="35" t="s">
        <v>5073</v>
      </c>
      <c r="M112" s="35"/>
      <c r="N112" s="35" t="s">
        <v>5074</v>
      </c>
      <c r="O112" s="35"/>
      <c r="P112" s="36">
        <v>24</v>
      </c>
      <c r="Q112" s="36">
        <v>20</v>
      </c>
      <c r="R112" s="36">
        <v>9</v>
      </c>
      <c r="S112" s="36">
        <v>10</v>
      </c>
      <c r="T112" s="36">
        <v>2</v>
      </c>
      <c r="U112" s="35" t="s">
        <v>29</v>
      </c>
      <c r="V112" s="35" t="s">
        <v>29</v>
      </c>
      <c r="W112" s="35" t="s">
        <v>29</v>
      </c>
      <c r="X112" s="35" t="s">
        <v>1475</v>
      </c>
      <c r="Y112" s="35" t="s">
        <v>3110</v>
      </c>
      <c r="Z112" s="36">
        <v>2</v>
      </c>
      <c r="AA112" s="35" t="s">
        <v>4424</v>
      </c>
      <c r="AB112" s="35" t="s">
        <v>4172</v>
      </c>
      <c r="AC112" s="35"/>
      <c r="AD112" s="35"/>
      <c r="AE112" s="35"/>
      <c r="AF112" s="35"/>
    </row>
    <row r="113" spans="1:32" ht="15.75" thickBot="1" x14ac:dyDescent="0.3">
      <c r="A113" s="33">
        <v>45171.621423611112</v>
      </c>
      <c r="B113" s="34">
        <v>45171</v>
      </c>
      <c r="C113" s="97" t="s">
        <v>5065</v>
      </c>
      <c r="D113" s="97" t="s">
        <v>4953</v>
      </c>
      <c r="E113" s="35" t="s">
        <v>5075</v>
      </c>
      <c r="F113" s="35" t="s">
        <v>5076</v>
      </c>
      <c r="G113" s="35" t="s">
        <v>5077</v>
      </c>
      <c r="H113" s="36">
        <v>9819976111</v>
      </c>
      <c r="I113" s="35" t="s">
        <v>1841</v>
      </c>
      <c r="J113" s="35" t="s">
        <v>152</v>
      </c>
      <c r="K113" s="36">
        <v>300</v>
      </c>
      <c r="L113" s="35" t="s">
        <v>5078</v>
      </c>
      <c r="M113" s="35"/>
      <c r="N113" s="35" t="s">
        <v>5079</v>
      </c>
      <c r="O113" s="35"/>
      <c r="P113" s="36">
        <v>26</v>
      </c>
      <c r="Q113" s="36">
        <v>20</v>
      </c>
      <c r="R113" s="36">
        <v>9</v>
      </c>
      <c r="S113" s="36">
        <v>10</v>
      </c>
      <c r="T113" s="36">
        <v>2</v>
      </c>
      <c r="U113" s="35" t="s">
        <v>29</v>
      </c>
      <c r="V113" s="35" t="s">
        <v>29</v>
      </c>
      <c r="W113" s="35" t="s">
        <v>36</v>
      </c>
      <c r="X113" s="35" t="s">
        <v>1484</v>
      </c>
      <c r="Y113" s="35" t="s">
        <v>3110</v>
      </c>
      <c r="Z113" s="36">
        <v>2</v>
      </c>
      <c r="AA113" s="35" t="s">
        <v>4424</v>
      </c>
      <c r="AB113" s="35" t="s">
        <v>4172</v>
      </c>
      <c r="AC113" s="35"/>
      <c r="AD113" s="35"/>
      <c r="AE113" s="35"/>
      <c r="AF113" s="35"/>
    </row>
    <row r="114" spans="1:32" ht="15.75" thickBot="1" x14ac:dyDescent="0.3">
      <c r="A114" s="33">
        <v>45171.629189814812</v>
      </c>
      <c r="B114" s="34">
        <v>45171</v>
      </c>
      <c r="C114" s="97" t="s">
        <v>5065</v>
      </c>
      <c r="D114" s="97" t="s">
        <v>4953</v>
      </c>
      <c r="E114" s="35" t="s">
        <v>5080</v>
      </c>
      <c r="F114" s="35" t="s">
        <v>5081</v>
      </c>
      <c r="G114" s="35" t="s">
        <v>5082</v>
      </c>
      <c r="H114" s="36">
        <v>9987083420</v>
      </c>
      <c r="I114" s="35" t="s">
        <v>1841</v>
      </c>
      <c r="J114" s="35" t="s">
        <v>4404</v>
      </c>
      <c r="K114" s="36">
        <v>500</v>
      </c>
      <c r="L114" s="35" t="s">
        <v>5083</v>
      </c>
      <c r="M114" s="35"/>
      <c r="N114" s="35" t="s">
        <v>5084</v>
      </c>
      <c r="O114" s="35"/>
      <c r="P114" s="36">
        <v>30</v>
      </c>
      <c r="Q114" s="35" t="s">
        <v>5085</v>
      </c>
      <c r="R114" s="36">
        <v>10</v>
      </c>
      <c r="S114" s="36">
        <v>9</v>
      </c>
      <c r="T114" s="36">
        <v>3</v>
      </c>
      <c r="U114" s="35" t="s">
        <v>29</v>
      </c>
      <c r="V114" s="35" t="s">
        <v>36</v>
      </c>
      <c r="W114" s="35" t="s">
        <v>36</v>
      </c>
      <c r="X114" s="35" t="s">
        <v>1475</v>
      </c>
      <c r="Y114" s="35" t="s">
        <v>3110</v>
      </c>
      <c r="Z114" s="36">
        <v>1</v>
      </c>
      <c r="AA114" s="35" t="s">
        <v>4424</v>
      </c>
      <c r="AB114" s="35" t="s">
        <v>4172</v>
      </c>
      <c r="AC114" s="35"/>
      <c r="AD114" s="35"/>
      <c r="AE114" s="35"/>
      <c r="AF114" s="35"/>
    </row>
  </sheetData>
  <autoFilter ref="A1:AB110"/>
  <hyperlinks>
    <hyperlink ref="M13" r:id="rId1"/>
    <hyperlink ref="O13" r:id="rId2"/>
    <hyperlink ref="M64" r:id="rId3"/>
    <hyperlink ref="O64" r:id="rId4"/>
    <hyperlink ref="M65" r:id="rId5"/>
    <hyperlink ref="O65" r:id="rId6"/>
    <hyperlink ref="M66" r:id="rId7"/>
    <hyperlink ref="O66" r:id="rId8"/>
    <hyperlink ref="R67" r:id="rId9" display="http://9.am/"/>
    <hyperlink ref="S67" r:id="rId10" display="http://8.pm/"/>
    <hyperlink ref="R68" r:id="rId11" display="http://9.30.am/"/>
    <hyperlink ref="S68" r:id="rId12" display="http://7.pm/"/>
    <hyperlink ref="M69" r:id="rId13"/>
    <hyperlink ref="O69" r:id="rId14"/>
    <hyperlink ref="M71" r:id="rId15"/>
    <hyperlink ref="O71" r:id="rId16"/>
    <hyperlink ref="M78" r:id="rId17"/>
    <hyperlink ref="M79" r:id="rId18"/>
    <hyperlink ref="M80" r:id="rId19"/>
    <hyperlink ref="M94" r:id="rId20"/>
    <hyperlink ref="M102" r:id="rId21"/>
    <hyperlink ref="M104" r:id="rId22"/>
    <hyperlink ref="M105" r:id="rId23"/>
    <hyperlink ref="M106" r:id="rId24"/>
  </hyperlinks>
  <pageMargins left="0.7" right="0.7" top="0.75" bottom="0.75" header="0.3" footer="0.3"/>
  <pageSetup orientation="portrait" r:id="rId2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opLeftCell="A7" workbookViewId="0">
      <selection activeCell="A7" sqref="A7:B18"/>
    </sheetView>
  </sheetViews>
  <sheetFormatPr defaultRowHeight="15" x14ac:dyDescent="0.25"/>
  <cols>
    <col min="1" max="1" width="18.7109375" customWidth="1"/>
    <col min="2" max="2" width="23.7109375" customWidth="1"/>
    <col min="4" max="4" width="18.7109375" bestFit="1" customWidth="1"/>
    <col min="9" max="9" width="15.42578125" customWidth="1"/>
    <col min="10" max="10" width="23.7109375" customWidth="1"/>
    <col min="11" max="24" width="6.140625" customWidth="1"/>
    <col min="25" max="46" width="7.140625" customWidth="1"/>
    <col min="47" max="47" width="11.28515625" bestFit="1" customWidth="1"/>
  </cols>
  <sheetData>
    <row r="1" spans="1:16" x14ac:dyDescent="0.25">
      <c r="I1" s="305" t="s">
        <v>2</v>
      </c>
      <c r="J1" s="307" t="s">
        <v>5065</v>
      </c>
    </row>
    <row r="2" spans="1:16" x14ac:dyDescent="0.25">
      <c r="A2" s="365" t="s">
        <v>2</v>
      </c>
      <c r="B2" s="366" t="s">
        <v>2323</v>
      </c>
      <c r="I2" s="365" t="s">
        <v>2327</v>
      </c>
      <c r="J2" s="366" t="s">
        <v>194</v>
      </c>
    </row>
    <row r="3" spans="1:16" x14ac:dyDescent="0.25">
      <c r="A3" s="305" t="s">
        <v>2327</v>
      </c>
      <c r="B3" s="307" t="s">
        <v>194</v>
      </c>
      <c r="I3" s="305" t="s">
        <v>1</v>
      </c>
      <c r="J3" s="307" t="s">
        <v>5104</v>
      </c>
    </row>
    <row r="4" spans="1:16" x14ac:dyDescent="0.25">
      <c r="A4" s="305" t="s">
        <v>1</v>
      </c>
      <c r="B4" s="307" t="s">
        <v>194</v>
      </c>
      <c r="I4" s="305" t="s">
        <v>2468</v>
      </c>
      <c r="J4" s="307" t="s">
        <v>194</v>
      </c>
    </row>
    <row r="5" spans="1:16" x14ac:dyDescent="0.25">
      <c r="O5" s="371"/>
      <c r="P5" s="371"/>
    </row>
    <row r="6" spans="1:16" x14ac:dyDescent="0.25">
      <c r="A6" s="305" t="s">
        <v>195</v>
      </c>
      <c r="B6" t="s">
        <v>2471</v>
      </c>
      <c r="I6" s="305" t="s">
        <v>1</v>
      </c>
      <c r="J6" t="s">
        <v>2471</v>
      </c>
    </row>
    <row r="7" spans="1:16" x14ac:dyDescent="0.25">
      <c r="A7" s="9" t="s">
        <v>1846</v>
      </c>
      <c r="B7" s="10">
        <v>4</v>
      </c>
      <c r="D7" s="9"/>
      <c r="E7" s="10"/>
      <c r="I7" s="9" t="s">
        <v>231</v>
      </c>
      <c r="J7" s="10">
        <v>1</v>
      </c>
    </row>
    <row r="8" spans="1:16" x14ac:dyDescent="0.25">
      <c r="A8" s="9" t="s">
        <v>196</v>
      </c>
      <c r="B8" s="10">
        <v>2</v>
      </c>
      <c r="D8" s="9"/>
      <c r="E8" s="10"/>
      <c r="I8" s="9" t="s">
        <v>122</v>
      </c>
      <c r="J8" s="10">
        <v>6</v>
      </c>
    </row>
    <row r="9" spans="1:16" x14ac:dyDescent="0.25">
      <c r="A9" s="9" t="s">
        <v>253</v>
      </c>
      <c r="B9" s="10">
        <v>2</v>
      </c>
      <c r="D9" s="9"/>
      <c r="E9" s="10"/>
      <c r="I9" s="9" t="s">
        <v>129</v>
      </c>
      <c r="J9" s="10">
        <v>2</v>
      </c>
    </row>
    <row r="10" spans="1:16" x14ac:dyDescent="0.25">
      <c r="A10" s="9" t="s">
        <v>3381</v>
      </c>
      <c r="B10" s="10">
        <v>40</v>
      </c>
      <c r="D10" s="9"/>
      <c r="E10" s="10"/>
      <c r="I10" s="9" t="s">
        <v>198</v>
      </c>
      <c r="J10" s="10">
        <v>9</v>
      </c>
    </row>
    <row r="11" spans="1:16" x14ac:dyDescent="0.25">
      <c r="A11" s="9" t="s">
        <v>3615</v>
      </c>
      <c r="B11" s="10">
        <v>57</v>
      </c>
      <c r="D11" s="9"/>
      <c r="E11" s="10"/>
    </row>
    <row r="12" spans="1:16" x14ac:dyDescent="0.25">
      <c r="A12" s="9" t="s">
        <v>2594</v>
      </c>
      <c r="B12" s="10">
        <v>44</v>
      </c>
      <c r="D12" s="9"/>
      <c r="E12" s="10"/>
    </row>
    <row r="13" spans="1:16" x14ac:dyDescent="0.25">
      <c r="A13" s="9" t="s">
        <v>3033</v>
      </c>
      <c r="B13" s="10">
        <v>11</v>
      </c>
      <c r="D13" s="9"/>
      <c r="E13" s="10"/>
    </row>
    <row r="14" spans="1:16" x14ac:dyDescent="0.25">
      <c r="A14" s="9" t="s">
        <v>3030</v>
      </c>
      <c r="B14" s="10">
        <v>40</v>
      </c>
      <c r="D14" s="9"/>
      <c r="E14" s="10"/>
    </row>
    <row r="15" spans="1:16" x14ac:dyDescent="0.25">
      <c r="A15" s="9" t="s">
        <v>3158</v>
      </c>
      <c r="B15" s="10">
        <v>18</v>
      </c>
      <c r="D15" s="9"/>
      <c r="E15" s="10"/>
    </row>
    <row r="16" spans="1:16" x14ac:dyDescent="0.25">
      <c r="A16" s="9" t="s">
        <v>3110</v>
      </c>
      <c r="B16" s="10">
        <v>42</v>
      </c>
      <c r="D16" s="9"/>
      <c r="E16" s="10"/>
    </row>
    <row r="17" spans="1:5" x14ac:dyDescent="0.25">
      <c r="A17" s="9" t="s">
        <v>3263</v>
      </c>
      <c r="B17" s="10">
        <v>12</v>
      </c>
      <c r="D17" s="9"/>
      <c r="E17" s="10"/>
    </row>
    <row r="18" spans="1:5" x14ac:dyDescent="0.25">
      <c r="A18" s="9" t="s">
        <v>3270</v>
      </c>
      <c r="B18" s="10">
        <v>11</v>
      </c>
      <c r="D18" s="9"/>
      <c r="E18" s="10"/>
    </row>
    <row r="19" spans="1:5" x14ac:dyDescent="0.25">
      <c r="A19" s="9" t="s">
        <v>3476</v>
      </c>
      <c r="B19" s="10">
        <v>2</v>
      </c>
      <c r="D19" s="9"/>
      <c r="E19" s="10"/>
    </row>
    <row r="20" spans="1:5" x14ac:dyDescent="0.25">
      <c r="A20" s="9" t="s">
        <v>3520</v>
      </c>
      <c r="B20" s="10">
        <v>1</v>
      </c>
      <c r="D20" s="9"/>
      <c r="E20" s="10"/>
    </row>
    <row r="21" spans="1:5" x14ac:dyDescent="0.25">
      <c r="A21" s="9" t="s">
        <v>3363</v>
      </c>
      <c r="B21" s="10">
        <v>18</v>
      </c>
      <c r="D21" s="9"/>
      <c r="E21" s="10"/>
    </row>
    <row r="22" spans="1:5" x14ac:dyDescent="0.25">
      <c r="A22" s="9" t="s">
        <v>3647</v>
      </c>
      <c r="B22" s="10">
        <v>1</v>
      </c>
      <c r="D22" s="9"/>
      <c r="E22" s="10"/>
    </row>
    <row r="23" spans="1:5" x14ac:dyDescent="0.25">
      <c r="A23" s="9" t="s">
        <v>3847</v>
      </c>
      <c r="B23" s="10">
        <v>1</v>
      </c>
      <c r="D23" s="9"/>
      <c r="E23" s="10"/>
    </row>
    <row r="24" spans="1:5" x14ac:dyDescent="0.25">
      <c r="A24" s="9" t="s">
        <v>874</v>
      </c>
      <c r="B24" s="10">
        <v>1</v>
      </c>
      <c r="D24" s="9"/>
      <c r="E24" s="10"/>
    </row>
    <row r="25" spans="1:5" x14ac:dyDescent="0.25">
      <c r="A25" s="9" t="s">
        <v>3992</v>
      </c>
      <c r="B25" s="10">
        <v>15</v>
      </c>
      <c r="D25" s="9"/>
      <c r="E25" s="10"/>
    </row>
    <row r="26" spans="1:5" x14ac:dyDescent="0.25">
      <c r="A26" s="9" t="s">
        <v>4324</v>
      </c>
      <c r="B26" s="10">
        <v>16</v>
      </c>
      <c r="D26" s="9"/>
      <c r="E26" s="10"/>
    </row>
    <row r="27" spans="1:5" x14ac:dyDescent="0.25">
      <c r="A27" s="9" t="s">
        <v>3284</v>
      </c>
      <c r="B27" s="10">
        <v>2</v>
      </c>
      <c r="D27" s="9"/>
      <c r="E27" s="10"/>
    </row>
    <row r="28" spans="1:5" x14ac:dyDescent="0.25">
      <c r="A28" s="9" t="s">
        <v>2565</v>
      </c>
      <c r="B28" s="10">
        <v>1</v>
      </c>
      <c r="D28" s="9"/>
      <c r="E28" s="10"/>
    </row>
    <row r="29" spans="1:5" x14ac:dyDescent="0.25">
      <c r="A29" s="9" t="s">
        <v>198</v>
      </c>
      <c r="B29" s="10">
        <v>341</v>
      </c>
      <c r="D29" s="9"/>
      <c r="E29" s="10"/>
    </row>
    <row r="30" spans="1:5" x14ac:dyDescent="0.25">
      <c r="D30" s="9"/>
      <c r="E30" s="10"/>
    </row>
    <row r="31" spans="1:5" x14ac:dyDescent="0.25">
      <c r="D31" s="9"/>
      <c r="E31" s="10"/>
    </row>
    <row r="32" spans="1:5" x14ac:dyDescent="0.25">
      <c r="D32" s="9"/>
      <c r="E32" s="10"/>
    </row>
    <row r="33" spans="4:5" x14ac:dyDescent="0.25">
      <c r="D33" s="9"/>
      <c r="E33" s="10"/>
    </row>
    <row r="34" spans="4:5" x14ac:dyDescent="0.25">
      <c r="D34" s="9"/>
      <c r="E34" s="10"/>
    </row>
    <row r="35" spans="4:5" x14ac:dyDescent="0.25">
      <c r="D35" s="9"/>
      <c r="E35" s="10"/>
    </row>
    <row r="36" spans="4:5" x14ac:dyDescent="0.25">
      <c r="D36" s="9"/>
      <c r="E36" s="10"/>
    </row>
    <row r="37" spans="4:5" x14ac:dyDescent="0.25">
      <c r="D37" s="9"/>
      <c r="E37" s="10"/>
    </row>
    <row r="38" spans="4:5" x14ac:dyDescent="0.25">
      <c r="D38" s="9"/>
      <c r="E38" s="10"/>
    </row>
    <row r="39" spans="4:5" x14ac:dyDescent="0.25">
      <c r="D39" s="9"/>
      <c r="E39" s="10"/>
    </row>
    <row r="40" spans="4:5" x14ac:dyDescent="0.25">
      <c r="D40" s="9"/>
      <c r="E40" s="10"/>
    </row>
    <row r="41" spans="4:5" x14ac:dyDescent="0.25">
      <c r="D41" s="9"/>
      <c r="E41" s="10"/>
    </row>
    <row r="42" spans="4:5" x14ac:dyDescent="0.25">
      <c r="D42" s="9"/>
      <c r="E42" s="10"/>
    </row>
    <row r="43" spans="4:5" x14ac:dyDescent="0.25">
      <c r="D43" s="9"/>
      <c r="E43" s="10"/>
    </row>
    <row r="44" spans="4:5" x14ac:dyDescent="0.25">
      <c r="D44" s="9"/>
      <c r="E44" s="10"/>
    </row>
    <row r="45" spans="4:5" x14ac:dyDescent="0.25">
      <c r="D45" s="9"/>
      <c r="E45" s="10"/>
    </row>
    <row r="46" spans="4:5" x14ac:dyDescent="0.25">
      <c r="D46" s="9"/>
      <c r="E46" s="10"/>
    </row>
    <row r="47" spans="4:5" x14ac:dyDescent="0.25">
      <c r="D47" s="9"/>
      <c r="E47" s="10"/>
    </row>
    <row r="48" spans="4:5" x14ac:dyDescent="0.25">
      <c r="D48" s="9"/>
      <c r="E48" s="10"/>
    </row>
    <row r="49" spans="1:5" x14ac:dyDescent="0.25">
      <c r="D49" s="9"/>
      <c r="E49" s="10"/>
    </row>
    <row r="50" spans="1:5" x14ac:dyDescent="0.25">
      <c r="D50" s="9"/>
      <c r="E50" s="10"/>
    </row>
    <row r="51" spans="1:5" x14ac:dyDescent="0.25">
      <c r="D51" s="9"/>
      <c r="E51" s="10"/>
    </row>
    <row r="52" spans="1:5" x14ac:dyDescent="0.25">
      <c r="D52" s="9"/>
      <c r="E52" s="10"/>
    </row>
    <row r="53" spans="1:5" x14ac:dyDescent="0.25">
      <c r="D53" s="9"/>
      <c r="E53" s="10"/>
    </row>
    <row r="54" spans="1:5" x14ac:dyDescent="0.25">
      <c r="D54" s="9"/>
      <c r="E54" s="10"/>
    </row>
    <row r="55" spans="1:5" x14ac:dyDescent="0.25">
      <c r="D55" s="9"/>
      <c r="E55" s="10"/>
    </row>
    <row r="56" spans="1:5" x14ac:dyDescent="0.25">
      <c r="D56" s="9"/>
      <c r="E56" s="10"/>
    </row>
    <row r="57" spans="1:5" x14ac:dyDescent="0.25">
      <c r="D57" s="9"/>
      <c r="E57" s="10"/>
    </row>
    <row r="58" spans="1:5" x14ac:dyDescent="0.25">
      <c r="D58" s="9"/>
      <c r="E58" s="10"/>
    </row>
    <row r="59" spans="1:5" x14ac:dyDescent="0.25">
      <c r="D59" s="9"/>
      <c r="E59" s="10"/>
    </row>
    <row r="60" spans="1:5" x14ac:dyDescent="0.25">
      <c r="D60" s="9"/>
      <c r="E60" s="10"/>
    </row>
    <row r="61" spans="1:5" x14ac:dyDescent="0.25">
      <c r="A61" s="9"/>
      <c r="B61" s="10"/>
      <c r="D61" s="9"/>
      <c r="E61" s="10"/>
    </row>
    <row r="62" spans="1:5" x14ac:dyDescent="0.25">
      <c r="A62" s="9"/>
      <c r="B62" s="10"/>
      <c r="D62" s="9"/>
      <c r="E62" s="10"/>
    </row>
    <row r="63" spans="1:5" x14ac:dyDescent="0.25">
      <c r="A63" s="9"/>
      <c r="B63" s="10"/>
      <c r="D63" s="9"/>
      <c r="E63" s="10"/>
    </row>
    <row r="64" spans="1:5" x14ac:dyDescent="0.25">
      <c r="A64" s="9"/>
      <c r="B64" s="10"/>
      <c r="D64" s="9"/>
      <c r="E64" s="10"/>
    </row>
    <row r="65" spans="1:5" x14ac:dyDescent="0.25">
      <c r="A65" s="9"/>
      <c r="B65" s="10"/>
      <c r="D65" s="9"/>
      <c r="E65" s="10"/>
    </row>
    <row r="66" spans="1:5" x14ac:dyDescent="0.25">
      <c r="A66" s="9"/>
      <c r="B66" s="10"/>
      <c r="D66" s="9"/>
      <c r="E66" s="10"/>
    </row>
    <row r="67" spans="1:5" x14ac:dyDescent="0.25">
      <c r="A67" s="9"/>
      <c r="B67" s="10"/>
      <c r="D67" s="9"/>
      <c r="E67" s="10"/>
    </row>
    <row r="68" spans="1:5" x14ac:dyDescent="0.25">
      <c r="A68" s="9"/>
      <c r="B68" s="10"/>
      <c r="D68" s="9"/>
      <c r="E68" s="10"/>
    </row>
    <row r="69" spans="1:5" x14ac:dyDescent="0.25">
      <c r="A69" s="9"/>
      <c r="B69" s="10"/>
      <c r="D69" s="9"/>
      <c r="E69" s="10"/>
    </row>
    <row r="70" spans="1:5" x14ac:dyDescent="0.25">
      <c r="A70" s="9"/>
      <c r="B70" s="10"/>
      <c r="D70" s="9"/>
      <c r="E70" s="10"/>
    </row>
    <row r="71" spans="1:5" x14ac:dyDescent="0.25">
      <c r="A71" s="9"/>
      <c r="B71" s="10"/>
      <c r="D71" s="9"/>
      <c r="E71" s="10"/>
    </row>
    <row r="72" spans="1:5" x14ac:dyDescent="0.25">
      <c r="A72" s="9"/>
      <c r="B72" s="10"/>
      <c r="D72" s="9"/>
      <c r="E72" s="10"/>
    </row>
    <row r="73" spans="1:5" x14ac:dyDescent="0.25">
      <c r="A73" s="9"/>
      <c r="B73" s="10"/>
      <c r="D73" s="9"/>
      <c r="E73" s="10"/>
    </row>
    <row r="74" spans="1:5" x14ac:dyDescent="0.25">
      <c r="A74" s="9"/>
      <c r="B74" s="10"/>
      <c r="D74" s="9"/>
      <c r="E74" s="10"/>
    </row>
    <row r="75" spans="1:5" x14ac:dyDescent="0.25">
      <c r="A75" s="9"/>
      <c r="B75" s="10"/>
      <c r="D75" s="9"/>
      <c r="E75" s="10"/>
    </row>
    <row r="76" spans="1:5" x14ac:dyDescent="0.25">
      <c r="A76" s="9"/>
      <c r="B76" s="10"/>
      <c r="D76" s="9"/>
      <c r="E76" s="10"/>
    </row>
    <row r="77" spans="1:5" x14ac:dyDescent="0.25">
      <c r="A77" s="9"/>
      <c r="B77" s="10"/>
      <c r="D77" s="9"/>
      <c r="E77" s="10"/>
    </row>
    <row r="78" spans="1:5" x14ac:dyDescent="0.25">
      <c r="A78" s="9"/>
      <c r="B78" s="10"/>
    </row>
    <row r="79" spans="1:5" x14ac:dyDescent="0.25">
      <c r="A79" s="9"/>
      <c r="B79" s="10"/>
    </row>
    <row r="80" spans="1:5" x14ac:dyDescent="0.25">
      <c r="A80" s="9"/>
      <c r="B80" s="10"/>
    </row>
    <row r="81" spans="1:2" x14ac:dyDescent="0.25">
      <c r="A81" s="9"/>
      <c r="B81" s="10"/>
    </row>
    <row r="82" spans="1:2" x14ac:dyDescent="0.25">
      <c r="A82" s="9"/>
      <c r="B82" s="10"/>
    </row>
    <row r="83" spans="1:2" x14ac:dyDescent="0.25">
      <c r="A83" s="9"/>
      <c r="B83" s="10"/>
    </row>
    <row r="84" spans="1:2" x14ac:dyDescent="0.25">
      <c r="A84" s="9"/>
      <c r="B84" s="10"/>
    </row>
    <row r="85" spans="1:2" x14ac:dyDescent="0.25">
      <c r="A85" s="9"/>
      <c r="B85" s="10"/>
    </row>
    <row r="86" spans="1:2" x14ac:dyDescent="0.25">
      <c r="A86" s="9"/>
      <c r="B86" s="10"/>
    </row>
    <row r="87" spans="1:2" x14ac:dyDescent="0.25">
      <c r="A87" s="9"/>
      <c r="B87" s="10"/>
    </row>
    <row r="88" spans="1:2" x14ac:dyDescent="0.25">
      <c r="A88" s="9"/>
      <c r="B88" s="10"/>
    </row>
  </sheetData>
  <mergeCells count="3">
    <mergeCell ref="O5:P5"/>
    <mergeCell ref="A2:B2"/>
    <mergeCell ref="I2:J2"/>
  </mergeCell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1"/>
  <sheetViews>
    <sheetView topLeftCell="E8" zoomScale="90" zoomScaleNormal="90" workbookViewId="0">
      <selection activeCell="L15" sqref="L15:L34"/>
    </sheetView>
  </sheetViews>
  <sheetFormatPr defaultRowHeight="15" x14ac:dyDescent="0.25"/>
  <cols>
    <col min="1" max="1" width="16.85546875" style="97" bestFit="1" customWidth="1"/>
    <col min="2" max="2" width="14.85546875" style="97" bestFit="1" customWidth="1"/>
    <col min="3" max="4" width="14.85546875" style="97" customWidth="1"/>
    <col min="5" max="6" width="15.140625" style="97" bestFit="1" customWidth="1"/>
    <col min="7" max="7" width="19.5703125" style="97" bestFit="1" customWidth="1"/>
    <col min="8" max="8" width="29.85546875" style="97" bestFit="1" customWidth="1"/>
    <col min="9" max="9" width="15.42578125" style="97" bestFit="1" customWidth="1"/>
    <col min="10" max="10" width="15.28515625" style="97" bestFit="1" customWidth="1"/>
    <col min="11" max="11" width="30.140625" style="97" bestFit="1" customWidth="1"/>
    <col min="12" max="12" width="15.140625" style="97" bestFit="1" customWidth="1"/>
    <col min="13" max="13" width="23.140625" style="97" bestFit="1" customWidth="1"/>
    <col min="14" max="14" width="23.85546875" style="248" bestFit="1" customWidth="1"/>
    <col min="15" max="15" width="24.5703125" style="248" bestFit="1" customWidth="1"/>
    <col min="16" max="16" width="24" style="249" bestFit="1" customWidth="1"/>
    <col min="17" max="17" width="25.85546875" style="97" bestFit="1" customWidth="1"/>
    <col min="18" max="18" width="27.5703125" style="97" bestFit="1" customWidth="1"/>
    <col min="19" max="19" width="19.28515625" style="97" bestFit="1" customWidth="1"/>
    <col min="20" max="20" width="17.140625" style="97" bestFit="1" customWidth="1"/>
    <col min="21" max="21" width="16.85546875" style="97" bestFit="1" customWidth="1"/>
    <col min="22" max="22" width="20" style="97" bestFit="1" customWidth="1"/>
    <col min="23" max="16384" width="9.140625" style="97"/>
  </cols>
  <sheetData>
    <row r="1" spans="1:22" x14ac:dyDescent="0.25">
      <c r="A1" s="100" t="s">
        <v>0</v>
      </c>
      <c r="B1" s="100" t="s">
        <v>1</v>
      </c>
      <c r="C1" s="100" t="s">
        <v>2327</v>
      </c>
      <c r="D1" s="100" t="s">
        <v>2</v>
      </c>
      <c r="E1" s="100" t="s">
        <v>1793</v>
      </c>
      <c r="F1" s="100" t="s">
        <v>1794</v>
      </c>
      <c r="G1" s="100" t="s">
        <v>1795</v>
      </c>
      <c r="H1" s="100" t="s">
        <v>2465</v>
      </c>
      <c r="I1" s="100" t="s">
        <v>2466</v>
      </c>
      <c r="J1" s="100" t="s">
        <v>1796</v>
      </c>
      <c r="K1" s="100" t="s">
        <v>1797</v>
      </c>
      <c r="L1" s="100" t="s">
        <v>1798</v>
      </c>
      <c r="M1" s="100" t="s">
        <v>1799</v>
      </c>
      <c r="N1" s="238" t="s">
        <v>1800</v>
      </c>
      <c r="O1" s="238" t="s">
        <v>1801</v>
      </c>
      <c r="P1" s="243" t="s">
        <v>1802</v>
      </c>
      <c r="Q1" s="100" t="s">
        <v>2467</v>
      </c>
      <c r="R1" s="100" t="s">
        <v>1803</v>
      </c>
      <c r="S1" s="100" t="s">
        <v>1804</v>
      </c>
      <c r="T1" s="100" t="s">
        <v>2468</v>
      </c>
      <c r="U1" s="182"/>
      <c r="V1" s="100"/>
    </row>
    <row r="2" spans="1:22" x14ac:dyDescent="0.25">
      <c r="A2" s="26">
        <v>45122.464641203704</v>
      </c>
      <c r="B2" s="188">
        <v>45122</v>
      </c>
      <c r="C2" s="188"/>
      <c r="D2" s="188" t="s">
        <v>235</v>
      </c>
      <c r="E2" s="27" t="s">
        <v>1805</v>
      </c>
      <c r="F2" s="27" t="s">
        <v>1806</v>
      </c>
      <c r="G2" s="27" t="s">
        <v>1807</v>
      </c>
      <c r="H2" s="27" t="s">
        <v>1808</v>
      </c>
      <c r="I2" s="27" t="s">
        <v>1809</v>
      </c>
      <c r="J2" s="27" t="s">
        <v>1810</v>
      </c>
      <c r="K2" s="27" t="s">
        <v>231</v>
      </c>
      <c r="L2" s="28">
        <v>9910914773</v>
      </c>
      <c r="M2" s="27"/>
      <c r="N2" s="241"/>
      <c r="O2" s="239">
        <v>901349032156</v>
      </c>
      <c r="P2" s="244">
        <v>45183</v>
      </c>
      <c r="Q2" s="27" t="s">
        <v>1811</v>
      </c>
      <c r="R2" s="27" t="s">
        <v>1812</v>
      </c>
      <c r="S2" s="27" t="s">
        <v>1813</v>
      </c>
      <c r="T2" s="101" t="s">
        <v>310</v>
      </c>
      <c r="U2" s="183"/>
      <c r="V2" s="101"/>
    </row>
    <row r="3" spans="1:22" x14ac:dyDescent="0.25">
      <c r="A3" s="26">
        <v>45122.467812499999</v>
      </c>
      <c r="B3" s="188">
        <v>45122</v>
      </c>
      <c r="C3" s="188"/>
      <c r="D3" s="188" t="s">
        <v>235</v>
      </c>
      <c r="E3" s="27" t="s">
        <v>1805</v>
      </c>
      <c r="F3" s="27" t="s">
        <v>1806</v>
      </c>
      <c r="G3" s="27" t="s">
        <v>1814</v>
      </c>
      <c r="H3" s="27" t="s">
        <v>1808</v>
      </c>
      <c r="I3" s="27" t="s">
        <v>1815</v>
      </c>
      <c r="J3" s="27" t="s">
        <v>1816</v>
      </c>
      <c r="K3" s="27" t="s">
        <v>231</v>
      </c>
      <c r="L3" s="28">
        <v>857946238</v>
      </c>
      <c r="M3" s="27"/>
      <c r="N3" s="241"/>
      <c r="O3" s="239">
        <v>485150268416</v>
      </c>
      <c r="P3" s="244">
        <v>45210</v>
      </c>
      <c r="Q3" s="27" t="s">
        <v>1811</v>
      </c>
      <c r="R3" s="27" t="s">
        <v>1812</v>
      </c>
      <c r="S3" s="27" t="s">
        <v>1813</v>
      </c>
      <c r="T3" s="101" t="s">
        <v>310</v>
      </c>
      <c r="U3" s="183"/>
      <c r="V3" s="101"/>
    </row>
    <row r="4" spans="1:22" x14ac:dyDescent="0.25">
      <c r="A4" s="26">
        <v>45122.469548611109</v>
      </c>
      <c r="B4" s="188">
        <v>45122</v>
      </c>
      <c r="C4" s="188"/>
      <c r="D4" s="188" t="s">
        <v>235</v>
      </c>
      <c r="E4" s="27" t="s">
        <v>1805</v>
      </c>
      <c r="F4" s="27" t="s">
        <v>1806</v>
      </c>
      <c r="G4" s="27" t="s">
        <v>1814</v>
      </c>
      <c r="H4" s="27" t="s">
        <v>1808</v>
      </c>
      <c r="I4" s="27" t="s">
        <v>376</v>
      </c>
      <c r="J4" s="27" t="s">
        <v>1816</v>
      </c>
      <c r="K4" s="27" t="s">
        <v>231</v>
      </c>
      <c r="L4" s="28">
        <v>9999285352</v>
      </c>
      <c r="M4" s="27"/>
      <c r="N4" s="241"/>
      <c r="O4" s="239">
        <v>489087100876</v>
      </c>
      <c r="P4" s="244">
        <v>45488</v>
      </c>
      <c r="Q4" s="27" t="s">
        <v>1811</v>
      </c>
      <c r="R4" s="27" t="s">
        <v>1812</v>
      </c>
      <c r="S4" s="27" t="s">
        <v>1813</v>
      </c>
      <c r="T4" s="101" t="s">
        <v>310</v>
      </c>
      <c r="U4" s="183"/>
      <c r="V4" s="101"/>
    </row>
    <row r="5" spans="1:22" x14ac:dyDescent="0.25">
      <c r="A5" s="26">
        <v>45122.471296296295</v>
      </c>
      <c r="B5" s="188">
        <v>45122</v>
      </c>
      <c r="C5" s="188"/>
      <c r="D5" s="188" t="s">
        <v>235</v>
      </c>
      <c r="E5" s="27" t="s">
        <v>1805</v>
      </c>
      <c r="F5" s="27" t="s">
        <v>1806</v>
      </c>
      <c r="G5" s="27" t="s">
        <v>1817</v>
      </c>
      <c r="H5" s="27" t="s">
        <v>1818</v>
      </c>
      <c r="I5" s="27" t="s">
        <v>1819</v>
      </c>
      <c r="J5" s="27" t="s">
        <v>1816</v>
      </c>
      <c r="K5" s="27" t="s">
        <v>25</v>
      </c>
      <c r="L5" s="28">
        <v>8171828497</v>
      </c>
      <c r="M5" s="27"/>
      <c r="N5" s="241"/>
      <c r="O5" s="239">
        <v>483258742080</v>
      </c>
      <c r="P5" s="244">
        <v>45488</v>
      </c>
      <c r="Q5" s="27" t="s">
        <v>1811</v>
      </c>
      <c r="R5" s="27" t="s">
        <v>1812</v>
      </c>
      <c r="S5" s="27" t="s">
        <v>1813</v>
      </c>
      <c r="T5" s="101" t="s">
        <v>310</v>
      </c>
      <c r="U5" s="183"/>
      <c r="V5" s="101"/>
    </row>
    <row r="6" spans="1:22" x14ac:dyDescent="0.25">
      <c r="A6" s="26">
        <v>45122.472951388889</v>
      </c>
      <c r="B6" s="188">
        <v>45122</v>
      </c>
      <c r="C6" s="188"/>
      <c r="D6" s="188" t="s">
        <v>235</v>
      </c>
      <c r="E6" s="27" t="s">
        <v>1805</v>
      </c>
      <c r="F6" s="27" t="s">
        <v>1806</v>
      </c>
      <c r="G6" s="27" t="s">
        <v>1820</v>
      </c>
      <c r="H6" s="27" t="s">
        <v>1808</v>
      </c>
      <c r="I6" s="27" t="s">
        <v>1821</v>
      </c>
      <c r="J6" s="27" t="s">
        <v>176</v>
      </c>
      <c r="K6" s="27" t="s">
        <v>231</v>
      </c>
      <c r="L6" s="28">
        <v>9305910927</v>
      </c>
      <c r="M6" s="27"/>
      <c r="N6" s="241"/>
      <c r="O6" s="239">
        <v>460098614590</v>
      </c>
      <c r="P6" s="244">
        <v>45275</v>
      </c>
      <c r="Q6" s="27" t="s">
        <v>1811</v>
      </c>
      <c r="R6" s="27" t="s">
        <v>1812</v>
      </c>
      <c r="S6" s="27" t="s">
        <v>1813</v>
      </c>
      <c r="T6" s="101" t="s">
        <v>310</v>
      </c>
      <c r="U6" s="183"/>
      <c r="V6" s="101"/>
    </row>
    <row r="7" spans="1:22" x14ac:dyDescent="0.25">
      <c r="A7" s="26">
        <v>45122.475925925923</v>
      </c>
      <c r="B7" s="188">
        <v>45122</v>
      </c>
      <c r="C7" s="188"/>
      <c r="D7" s="188" t="s">
        <v>235</v>
      </c>
      <c r="E7" s="27" t="s">
        <v>1805</v>
      </c>
      <c r="F7" s="27" t="s">
        <v>1806</v>
      </c>
      <c r="G7" s="27" t="s">
        <v>1822</v>
      </c>
      <c r="H7" s="27" t="s">
        <v>1808</v>
      </c>
      <c r="I7" s="27" t="s">
        <v>1823</v>
      </c>
      <c r="J7" s="27" t="s">
        <v>1816</v>
      </c>
      <c r="K7" s="27" t="s">
        <v>231</v>
      </c>
      <c r="L7" s="28">
        <v>8700241452</v>
      </c>
      <c r="M7" s="27"/>
      <c r="N7" s="241"/>
      <c r="O7" s="239">
        <v>489007034568</v>
      </c>
      <c r="P7" s="244">
        <v>45488</v>
      </c>
      <c r="Q7" s="27" t="s">
        <v>1811</v>
      </c>
      <c r="R7" s="27" t="s">
        <v>1812</v>
      </c>
      <c r="S7" s="27" t="s">
        <v>1813</v>
      </c>
      <c r="T7" s="101" t="s">
        <v>1846</v>
      </c>
      <c r="U7" s="183"/>
      <c r="V7" s="101"/>
    </row>
    <row r="8" spans="1:22" x14ac:dyDescent="0.25">
      <c r="A8" s="26">
        <v>45122.477916666663</v>
      </c>
      <c r="B8" s="188">
        <v>45122</v>
      </c>
      <c r="C8" s="188"/>
      <c r="D8" s="188" t="s">
        <v>235</v>
      </c>
      <c r="E8" s="27" t="s">
        <v>1805</v>
      </c>
      <c r="F8" s="27" t="s">
        <v>1806</v>
      </c>
      <c r="G8" s="27" t="s">
        <v>1824</v>
      </c>
      <c r="H8" s="27" t="s">
        <v>1808</v>
      </c>
      <c r="I8" s="27" t="s">
        <v>1825</v>
      </c>
      <c r="J8" s="27" t="s">
        <v>176</v>
      </c>
      <c r="K8" s="27" t="s">
        <v>231</v>
      </c>
      <c r="L8" s="28">
        <v>8745075404</v>
      </c>
      <c r="M8" s="27"/>
      <c r="N8" s="241"/>
      <c r="O8" s="239">
        <v>467890432409</v>
      </c>
      <c r="P8" s="244">
        <v>45366</v>
      </c>
      <c r="Q8" s="27" t="s">
        <v>1811</v>
      </c>
      <c r="R8" s="27" t="s">
        <v>1812</v>
      </c>
      <c r="S8" s="27" t="s">
        <v>1813</v>
      </c>
      <c r="T8" s="101" t="s">
        <v>1846</v>
      </c>
      <c r="U8" s="183"/>
      <c r="V8" s="101"/>
    </row>
    <row r="9" spans="1:22" x14ac:dyDescent="0.25">
      <c r="A9" s="26">
        <v>45122.47928240741</v>
      </c>
      <c r="B9" s="188">
        <v>45122</v>
      </c>
      <c r="C9" s="188"/>
      <c r="D9" s="188" t="s">
        <v>235</v>
      </c>
      <c r="E9" s="27" t="s">
        <v>1805</v>
      </c>
      <c r="F9" s="27" t="s">
        <v>1806</v>
      </c>
      <c r="G9" s="27" t="s">
        <v>1826</v>
      </c>
      <c r="H9" s="27" t="s">
        <v>1808</v>
      </c>
      <c r="I9" s="27" t="s">
        <v>1827</v>
      </c>
      <c r="J9" s="27" t="s">
        <v>176</v>
      </c>
      <c r="K9" s="27" t="s">
        <v>231</v>
      </c>
      <c r="L9" s="28">
        <v>9811360921</v>
      </c>
      <c r="M9" s="27"/>
      <c r="N9" s="241"/>
      <c r="O9" s="239">
        <v>459187018971</v>
      </c>
      <c r="P9" s="244">
        <v>45247</v>
      </c>
      <c r="Q9" s="27" t="s">
        <v>1811</v>
      </c>
      <c r="R9" s="27" t="s">
        <v>1812</v>
      </c>
      <c r="S9" s="27" t="s">
        <v>1813</v>
      </c>
      <c r="T9" s="101" t="s">
        <v>1846</v>
      </c>
      <c r="U9" s="183"/>
      <c r="V9" s="101"/>
    </row>
    <row r="10" spans="1:22" x14ac:dyDescent="0.25">
      <c r="A10" s="26">
        <v>45122.49145833333</v>
      </c>
      <c r="B10" s="188">
        <v>45122</v>
      </c>
      <c r="C10" s="188"/>
      <c r="D10" s="188" t="s">
        <v>235</v>
      </c>
      <c r="E10" s="27" t="s">
        <v>1805</v>
      </c>
      <c r="F10" s="27" t="s">
        <v>1806</v>
      </c>
      <c r="G10" s="27" t="s">
        <v>1828</v>
      </c>
      <c r="H10" s="27" t="s">
        <v>1829</v>
      </c>
      <c r="I10" s="27" t="s">
        <v>1829</v>
      </c>
      <c r="J10" s="27" t="s">
        <v>231</v>
      </c>
      <c r="K10" s="27" t="s">
        <v>231</v>
      </c>
      <c r="L10" s="28">
        <v>8739113471</v>
      </c>
      <c r="M10" s="28">
        <v>8739113471</v>
      </c>
      <c r="N10" s="241"/>
      <c r="O10" s="239">
        <v>927818272819</v>
      </c>
      <c r="P10" s="244">
        <v>45909</v>
      </c>
      <c r="Q10" s="27" t="s">
        <v>1830</v>
      </c>
      <c r="R10" s="27" t="s">
        <v>1831</v>
      </c>
      <c r="S10" s="27" t="s">
        <v>1813</v>
      </c>
      <c r="T10" s="101" t="s">
        <v>50</v>
      </c>
      <c r="U10" s="183"/>
      <c r="V10" s="101"/>
    </row>
    <row r="11" spans="1:22" x14ac:dyDescent="0.25">
      <c r="A11" s="189">
        <v>45122.492199074077</v>
      </c>
      <c r="B11" s="188">
        <v>45122</v>
      </c>
      <c r="C11" s="188"/>
      <c r="D11" s="188" t="s">
        <v>235</v>
      </c>
      <c r="E11" s="113" t="s">
        <v>1805</v>
      </c>
      <c r="F11" s="113" t="s">
        <v>1806</v>
      </c>
      <c r="G11" s="113" t="s">
        <v>1832</v>
      </c>
      <c r="H11" s="113" t="s">
        <v>1833</v>
      </c>
      <c r="I11" s="318" t="s">
        <v>1833</v>
      </c>
      <c r="J11" s="113" t="s">
        <v>314</v>
      </c>
      <c r="K11" s="113" t="s">
        <v>1834</v>
      </c>
      <c r="L11" s="190">
        <v>9379135719</v>
      </c>
      <c r="M11" s="190">
        <v>9379135719</v>
      </c>
      <c r="N11" s="242"/>
      <c r="O11" s="240">
        <v>981923108172</v>
      </c>
      <c r="P11" s="245">
        <v>45318</v>
      </c>
      <c r="Q11" s="113" t="s">
        <v>1835</v>
      </c>
      <c r="R11" s="113" t="s">
        <v>1836</v>
      </c>
      <c r="S11" s="113" t="s">
        <v>1484</v>
      </c>
      <c r="T11" s="139" t="s">
        <v>50</v>
      </c>
      <c r="U11" s="183"/>
      <c r="V11" s="101"/>
    </row>
    <row r="12" spans="1:22" x14ac:dyDescent="0.25">
      <c r="A12" s="26">
        <v>45122.53707175926</v>
      </c>
      <c r="B12" s="188">
        <v>45122</v>
      </c>
      <c r="C12" s="188"/>
      <c r="D12" s="188" t="s">
        <v>235</v>
      </c>
      <c r="E12" s="27" t="s">
        <v>1805</v>
      </c>
      <c r="F12" s="27" t="s">
        <v>1837</v>
      </c>
      <c r="G12" s="27" t="s">
        <v>1838</v>
      </c>
      <c r="H12" s="27" t="s">
        <v>428</v>
      </c>
      <c r="I12" s="27" t="s">
        <v>428</v>
      </c>
      <c r="J12" s="27" t="s">
        <v>140</v>
      </c>
      <c r="K12" s="27" t="s">
        <v>140</v>
      </c>
      <c r="L12" s="28">
        <v>9718352755</v>
      </c>
      <c r="M12" s="28">
        <v>9718352755</v>
      </c>
      <c r="N12" s="241" t="s">
        <v>1839</v>
      </c>
      <c r="O12" s="239">
        <v>440413160088</v>
      </c>
      <c r="P12" s="244">
        <v>45411</v>
      </c>
      <c r="Q12" s="27" t="s">
        <v>25</v>
      </c>
      <c r="R12" s="27" t="s">
        <v>1836</v>
      </c>
      <c r="S12" s="27" t="s">
        <v>1484</v>
      </c>
      <c r="T12" s="101" t="s">
        <v>50</v>
      </c>
      <c r="U12" s="183"/>
      <c r="V12" s="101"/>
    </row>
    <row r="13" spans="1:22" x14ac:dyDescent="0.25">
      <c r="A13" s="26">
        <v>45122.647511574076</v>
      </c>
      <c r="B13" s="188">
        <v>45122</v>
      </c>
      <c r="C13" s="188"/>
      <c r="D13" s="188" t="s">
        <v>235</v>
      </c>
      <c r="E13" s="27" t="s">
        <v>1840</v>
      </c>
      <c r="F13" s="27" t="s">
        <v>1841</v>
      </c>
      <c r="G13" s="27" t="s">
        <v>326</v>
      </c>
      <c r="H13" s="27" t="s">
        <v>1842</v>
      </c>
      <c r="I13" s="27" t="s">
        <v>1843</v>
      </c>
      <c r="J13" s="27" t="s">
        <v>1844</v>
      </c>
      <c r="K13" s="27" t="s">
        <v>252</v>
      </c>
      <c r="L13" s="28">
        <v>9935056464</v>
      </c>
      <c r="M13" s="28">
        <v>9935056464</v>
      </c>
      <c r="N13" s="241"/>
      <c r="O13" s="239">
        <v>536789652578</v>
      </c>
      <c r="P13" s="244">
        <v>45309</v>
      </c>
      <c r="Q13" s="27" t="s">
        <v>1835</v>
      </c>
      <c r="R13" s="27" t="s">
        <v>1836</v>
      </c>
      <c r="S13" s="27" t="s">
        <v>1484</v>
      </c>
      <c r="T13" s="27" t="s">
        <v>253</v>
      </c>
      <c r="U13" s="184"/>
      <c r="V13" s="101"/>
    </row>
    <row r="14" spans="1:22" x14ac:dyDescent="0.25">
      <c r="A14" s="26">
        <v>45125.432187500002</v>
      </c>
      <c r="B14" s="188">
        <v>45124</v>
      </c>
      <c r="C14" s="188"/>
      <c r="D14" s="188" t="s">
        <v>235</v>
      </c>
      <c r="E14" s="27" t="s">
        <v>1876</v>
      </c>
      <c r="F14" s="27" t="s">
        <v>1806</v>
      </c>
      <c r="G14" s="27" t="s">
        <v>1877</v>
      </c>
      <c r="H14" s="27" t="s">
        <v>1878</v>
      </c>
      <c r="I14" s="27" t="s">
        <v>1879</v>
      </c>
      <c r="J14" s="27" t="s">
        <v>231</v>
      </c>
      <c r="K14" s="27" t="s">
        <v>231</v>
      </c>
      <c r="L14" s="28">
        <v>9839012310</v>
      </c>
      <c r="M14" s="28">
        <v>9833107371</v>
      </c>
      <c r="N14" s="241" t="s">
        <v>1880</v>
      </c>
      <c r="O14" s="239">
        <v>971934106710</v>
      </c>
      <c r="P14" s="244">
        <v>45666</v>
      </c>
      <c r="Q14" s="27" t="s">
        <v>1881</v>
      </c>
      <c r="R14" s="27" t="s">
        <v>1812</v>
      </c>
      <c r="S14" s="27" t="s">
        <v>1484</v>
      </c>
      <c r="T14" s="101" t="s">
        <v>1846</v>
      </c>
      <c r="U14" s="183"/>
      <c r="V14" s="101"/>
    </row>
    <row r="15" spans="1:22" x14ac:dyDescent="0.25">
      <c r="A15" s="26">
        <v>45125.439259259256</v>
      </c>
      <c r="B15" s="188">
        <v>45124</v>
      </c>
      <c r="C15" s="188"/>
      <c r="D15" s="188" t="s">
        <v>235</v>
      </c>
      <c r="E15" s="27" t="s">
        <v>1805</v>
      </c>
      <c r="F15" s="27" t="s">
        <v>1837</v>
      </c>
      <c r="G15" s="27" t="s">
        <v>1882</v>
      </c>
      <c r="H15" s="27" t="s">
        <v>781</v>
      </c>
      <c r="I15" s="27" t="s">
        <v>781</v>
      </c>
      <c r="J15" s="27" t="s">
        <v>231</v>
      </c>
      <c r="K15" s="27" t="s">
        <v>74</v>
      </c>
      <c r="L15" s="28">
        <v>8802141490</v>
      </c>
      <c r="M15" s="28">
        <v>8802141490</v>
      </c>
      <c r="N15" s="241" t="s">
        <v>1883</v>
      </c>
      <c r="O15" s="239">
        <v>214918861789</v>
      </c>
      <c r="P15" s="244">
        <v>45149</v>
      </c>
      <c r="Q15" s="27" t="s">
        <v>1884</v>
      </c>
      <c r="R15" s="27" t="s">
        <v>1836</v>
      </c>
      <c r="S15" s="27" t="s">
        <v>1484</v>
      </c>
      <c r="T15" s="27" t="s">
        <v>50</v>
      </c>
      <c r="U15" s="183"/>
      <c r="V15" s="101"/>
    </row>
    <row r="16" spans="1:22" x14ac:dyDescent="0.25">
      <c r="A16" s="26">
        <v>45125.49459490741</v>
      </c>
      <c r="B16" s="188">
        <v>45125</v>
      </c>
      <c r="C16" s="188"/>
      <c r="D16" s="188" t="s">
        <v>235</v>
      </c>
      <c r="E16" s="27" t="s">
        <v>1923</v>
      </c>
      <c r="F16" s="27" t="s">
        <v>1806</v>
      </c>
      <c r="G16" s="27" t="s">
        <v>1924</v>
      </c>
      <c r="H16" s="27" t="s">
        <v>1925</v>
      </c>
      <c r="I16" s="27" t="s">
        <v>1925</v>
      </c>
      <c r="J16" s="27" t="s">
        <v>1926</v>
      </c>
      <c r="K16" s="27" t="s">
        <v>252</v>
      </c>
      <c r="L16" s="28">
        <v>9935865188</v>
      </c>
      <c r="M16" s="28">
        <v>9935865188</v>
      </c>
      <c r="N16" s="241"/>
      <c r="O16" s="239">
        <v>63809865378</v>
      </c>
      <c r="P16" s="244">
        <v>45138</v>
      </c>
      <c r="Q16" s="27" t="s">
        <v>1927</v>
      </c>
      <c r="R16" s="27" t="s">
        <v>1836</v>
      </c>
      <c r="S16" s="27" t="s">
        <v>1484</v>
      </c>
      <c r="T16" s="27" t="s">
        <v>253</v>
      </c>
      <c r="U16" s="184"/>
      <c r="V16" s="101"/>
    </row>
    <row r="17" spans="1:22" x14ac:dyDescent="0.25">
      <c r="A17" s="26">
        <v>45125.49628472222</v>
      </c>
      <c r="B17" s="188">
        <v>45125</v>
      </c>
      <c r="C17" s="188"/>
      <c r="D17" s="188" t="s">
        <v>235</v>
      </c>
      <c r="E17" s="27" t="s">
        <v>1805</v>
      </c>
      <c r="F17" s="27" t="s">
        <v>1837</v>
      </c>
      <c r="G17" s="27" t="s">
        <v>1928</v>
      </c>
      <c r="H17" s="27" t="s">
        <v>1929</v>
      </c>
      <c r="I17" s="27" t="s">
        <v>1930</v>
      </c>
      <c r="J17" s="27" t="s">
        <v>1931</v>
      </c>
      <c r="K17" s="27" t="s">
        <v>252</v>
      </c>
      <c r="L17" s="28">
        <v>9682219752</v>
      </c>
      <c r="M17" s="28">
        <v>9682219752</v>
      </c>
      <c r="N17" s="241"/>
      <c r="O17" s="239">
        <v>6519202793</v>
      </c>
      <c r="P17" s="244">
        <v>45289</v>
      </c>
      <c r="Q17" s="27" t="s">
        <v>1932</v>
      </c>
      <c r="R17" s="27" t="s">
        <v>1836</v>
      </c>
      <c r="S17" s="27" t="s">
        <v>1484</v>
      </c>
      <c r="T17" s="27" t="s">
        <v>253</v>
      </c>
      <c r="U17" s="184"/>
      <c r="V17" s="101"/>
    </row>
    <row r="18" spans="1:22" x14ac:dyDescent="0.25">
      <c r="A18" s="26">
        <v>45125.548472222225</v>
      </c>
      <c r="B18" s="188">
        <v>45125</v>
      </c>
      <c r="C18" s="188"/>
      <c r="D18" s="188" t="s">
        <v>235</v>
      </c>
      <c r="E18" s="27" t="s">
        <v>1805</v>
      </c>
      <c r="F18" s="27" t="s">
        <v>1837</v>
      </c>
      <c r="G18" s="27" t="s">
        <v>1933</v>
      </c>
      <c r="H18" s="27" t="s">
        <v>1934</v>
      </c>
      <c r="I18" s="27" t="s">
        <v>1934</v>
      </c>
      <c r="J18" s="27" t="s">
        <v>1935</v>
      </c>
      <c r="K18" s="27" t="s">
        <v>252</v>
      </c>
      <c r="L18" s="28">
        <v>7054851651</v>
      </c>
      <c r="M18" s="28">
        <v>7054851651</v>
      </c>
      <c r="N18" s="241"/>
      <c r="O18" s="239">
        <v>987636570987</v>
      </c>
      <c r="P18" s="244">
        <v>45282</v>
      </c>
      <c r="Q18" s="27" t="s">
        <v>1927</v>
      </c>
      <c r="R18" s="27" t="s">
        <v>1836</v>
      </c>
      <c r="S18" s="27" t="s">
        <v>1484</v>
      </c>
      <c r="T18" s="27" t="s">
        <v>253</v>
      </c>
      <c r="U18" s="184"/>
      <c r="V18" s="101"/>
    </row>
    <row r="19" spans="1:22" x14ac:dyDescent="0.25">
      <c r="A19" s="26">
        <v>45125.560497685183</v>
      </c>
      <c r="B19" s="188">
        <v>45125</v>
      </c>
      <c r="C19" s="188"/>
      <c r="D19" s="188" t="s">
        <v>235</v>
      </c>
      <c r="E19" s="27" t="s">
        <v>300</v>
      </c>
      <c r="F19" s="27" t="s">
        <v>1841</v>
      </c>
      <c r="G19" s="27" t="s">
        <v>1936</v>
      </c>
      <c r="H19" s="27" t="s">
        <v>1937</v>
      </c>
      <c r="I19" s="27" t="s">
        <v>1937</v>
      </c>
      <c r="J19" s="27" t="s">
        <v>1938</v>
      </c>
      <c r="K19" s="27" t="s">
        <v>252</v>
      </c>
      <c r="L19" s="28">
        <v>8776945574</v>
      </c>
      <c r="M19" s="28">
        <v>8776945574</v>
      </c>
      <c r="N19" s="241"/>
      <c r="O19" s="239">
        <v>652927937641</v>
      </c>
      <c r="P19" s="244">
        <v>45254</v>
      </c>
      <c r="Q19" s="27" t="s">
        <v>1939</v>
      </c>
      <c r="R19" s="27" t="s">
        <v>1831</v>
      </c>
      <c r="S19" s="27" t="s">
        <v>1484</v>
      </c>
      <c r="T19" s="27" t="s">
        <v>253</v>
      </c>
      <c r="U19" s="184"/>
      <c r="V19" s="101"/>
    </row>
    <row r="20" spans="1:22" x14ac:dyDescent="0.25">
      <c r="A20" s="26">
        <v>45125.571053240739</v>
      </c>
      <c r="B20" s="188">
        <v>45125</v>
      </c>
      <c r="C20" s="188"/>
      <c r="D20" s="188" t="s">
        <v>235</v>
      </c>
      <c r="E20" s="27" t="s">
        <v>1923</v>
      </c>
      <c r="F20" s="27" t="s">
        <v>1806</v>
      </c>
      <c r="G20" s="27" t="s">
        <v>1940</v>
      </c>
      <c r="H20" s="27" t="s">
        <v>533</v>
      </c>
      <c r="I20" s="27" t="s">
        <v>533</v>
      </c>
      <c r="J20" s="27" t="s">
        <v>1941</v>
      </c>
      <c r="K20" s="27" t="s">
        <v>252</v>
      </c>
      <c r="L20" s="28">
        <v>9336109187</v>
      </c>
      <c r="M20" s="28">
        <v>9336109187</v>
      </c>
      <c r="N20" s="241"/>
      <c r="O20" s="239">
        <v>321643289843</v>
      </c>
      <c r="P20" s="244">
        <v>45338</v>
      </c>
      <c r="Q20" s="27" t="s">
        <v>1942</v>
      </c>
      <c r="R20" s="27" t="s">
        <v>1831</v>
      </c>
      <c r="S20" s="27" t="s">
        <v>1484</v>
      </c>
      <c r="T20" s="27" t="s">
        <v>253</v>
      </c>
      <c r="U20" s="184"/>
      <c r="V20" s="101"/>
    </row>
    <row r="21" spans="1:22" x14ac:dyDescent="0.25">
      <c r="A21" s="26">
        <v>45125.584282407406</v>
      </c>
      <c r="B21" s="188">
        <v>45125</v>
      </c>
      <c r="C21" s="188"/>
      <c r="D21" s="188" t="s">
        <v>235</v>
      </c>
      <c r="E21" s="27" t="s">
        <v>1805</v>
      </c>
      <c r="F21" s="27" t="s">
        <v>1837</v>
      </c>
      <c r="G21" s="27" t="s">
        <v>1943</v>
      </c>
      <c r="H21" s="27" t="s">
        <v>1944</v>
      </c>
      <c r="I21" s="27" t="s">
        <v>1944</v>
      </c>
      <c r="J21" s="27" t="s">
        <v>1945</v>
      </c>
      <c r="K21" s="27" t="s">
        <v>252</v>
      </c>
      <c r="L21" s="28">
        <v>7068165426</v>
      </c>
      <c r="M21" s="28">
        <v>7068165426</v>
      </c>
      <c r="N21" s="241"/>
      <c r="O21" s="239">
        <v>457832164297</v>
      </c>
      <c r="P21" s="244">
        <v>45337</v>
      </c>
      <c r="Q21" s="27" t="s">
        <v>1927</v>
      </c>
      <c r="R21" s="27" t="s">
        <v>1836</v>
      </c>
      <c r="S21" s="27" t="s">
        <v>1484</v>
      </c>
      <c r="T21" s="27" t="s">
        <v>253</v>
      </c>
      <c r="U21" s="184"/>
      <c r="V21" s="101"/>
    </row>
    <row r="22" spans="1:22" x14ac:dyDescent="0.25">
      <c r="A22" s="26">
        <v>45125.592083333337</v>
      </c>
      <c r="B22" s="188">
        <v>45125</v>
      </c>
      <c r="C22" s="188"/>
      <c r="D22" s="188" t="s">
        <v>235</v>
      </c>
      <c r="E22" s="27" t="s">
        <v>1805</v>
      </c>
      <c r="F22" s="27" t="s">
        <v>1837</v>
      </c>
      <c r="G22" s="27" t="s">
        <v>1946</v>
      </c>
      <c r="H22" s="27" t="s">
        <v>533</v>
      </c>
      <c r="I22" s="27" t="s">
        <v>533</v>
      </c>
      <c r="J22" s="27" t="s">
        <v>1947</v>
      </c>
      <c r="K22" s="27" t="s">
        <v>252</v>
      </c>
      <c r="L22" s="28">
        <v>8922923813</v>
      </c>
      <c r="M22" s="28">
        <v>892292813</v>
      </c>
      <c r="N22" s="241"/>
      <c r="O22" s="239">
        <v>856527990022</v>
      </c>
      <c r="P22" s="244">
        <v>45148</v>
      </c>
      <c r="Q22" s="27" t="s">
        <v>1948</v>
      </c>
      <c r="R22" s="27" t="s">
        <v>1836</v>
      </c>
      <c r="S22" s="27" t="s">
        <v>1484</v>
      </c>
      <c r="T22" s="27" t="s">
        <v>253</v>
      </c>
      <c r="U22" s="184"/>
      <c r="V22" s="101"/>
    </row>
    <row r="23" spans="1:22" x14ac:dyDescent="0.25">
      <c r="A23" s="26">
        <v>45125.610127314816</v>
      </c>
      <c r="B23" s="188">
        <v>45125</v>
      </c>
      <c r="C23" s="188"/>
      <c r="D23" s="188" t="s">
        <v>235</v>
      </c>
      <c r="E23" s="27" t="s">
        <v>1805</v>
      </c>
      <c r="F23" s="27" t="s">
        <v>1837</v>
      </c>
      <c r="G23" s="27" t="s">
        <v>1949</v>
      </c>
      <c r="H23" s="27" t="s">
        <v>1950</v>
      </c>
      <c r="I23" s="27" t="s">
        <v>1951</v>
      </c>
      <c r="J23" s="27" t="s">
        <v>1952</v>
      </c>
      <c r="K23" s="27" t="s">
        <v>1953</v>
      </c>
      <c r="L23" s="28">
        <v>7317228614</v>
      </c>
      <c r="M23" s="27"/>
      <c r="N23" s="241"/>
      <c r="O23" s="239">
        <v>567323890743</v>
      </c>
      <c r="P23" s="244">
        <v>45189</v>
      </c>
      <c r="Q23" s="27" t="s">
        <v>1954</v>
      </c>
      <c r="R23" s="27" t="s">
        <v>1836</v>
      </c>
      <c r="S23" s="27" t="s">
        <v>1484</v>
      </c>
      <c r="T23" s="27" t="s">
        <v>253</v>
      </c>
      <c r="U23" s="184"/>
      <c r="V23" s="101"/>
    </row>
    <row r="24" spans="1:22" x14ac:dyDescent="0.25">
      <c r="A24" s="26">
        <v>45125.642754629633</v>
      </c>
      <c r="B24" s="188">
        <v>45125</v>
      </c>
      <c r="C24" s="188"/>
      <c r="D24" s="188" t="s">
        <v>235</v>
      </c>
      <c r="E24" s="27" t="s">
        <v>1805</v>
      </c>
      <c r="F24" s="27" t="s">
        <v>1837</v>
      </c>
      <c r="G24" s="27" t="s">
        <v>1955</v>
      </c>
      <c r="H24" s="27" t="s">
        <v>1956</v>
      </c>
      <c r="I24" s="27" t="s">
        <v>1957</v>
      </c>
      <c r="J24" s="27" t="s">
        <v>1958</v>
      </c>
      <c r="K24" s="27" t="s">
        <v>252</v>
      </c>
      <c r="L24" s="28">
        <v>7571807533</v>
      </c>
      <c r="M24" s="27"/>
      <c r="N24" s="241"/>
      <c r="O24" s="239">
        <v>435898120865</v>
      </c>
      <c r="P24" s="244">
        <v>45184</v>
      </c>
      <c r="Q24" s="27" t="s">
        <v>1954</v>
      </c>
      <c r="R24" s="27" t="s">
        <v>1836</v>
      </c>
      <c r="S24" s="27" t="s">
        <v>1484</v>
      </c>
      <c r="T24" s="27" t="s">
        <v>253</v>
      </c>
      <c r="U24" s="184"/>
      <c r="V24" s="101"/>
    </row>
    <row r="25" spans="1:22" x14ac:dyDescent="0.25">
      <c r="A25" s="26">
        <v>45125.644548611112</v>
      </c>
      <c r="B25" s="188">
        <v>45125</v>
      </c>
      <c r="C25" s="188"/>
      <c r="D25" s="188" t="s">
        <v>235</v>
      </c>
      <c r="E25" s="27" t="s">
        <v>1805</v>
      </c>
      <c r="F25" s="27" t="s">
        <v>1806</v>
      </c>
      <c r="G25" s="27" t="s">
        <v>1959</v>
      </c>
      <c r="H25" s="27" t="s">
        <v>1956</v>
      </c>
      <c r="I25" s="27" t="s">
        <v>1960</v>
      </c>
      <c r="J25" s="27" t="s">
        <v>1961</v>
      </c>
      <c r="K25" s="27" t="s">
        <v>252</v>
      </c>
      <c r="L25" s="28">
        <v>7571807533</v>
      </c>
      <c r="M25" s="27"/>
      <c r="N25" s="241"/>
      <c r="O25" s="239">
        <v>654286541873</v>
      </c>
      <c r="P25" s="244">
        <v>45233</v>
      </c>
      <c r="Q25" s="27" t="s">
        <v>1948</v>
      </c>
      <c r="R25" s="27" t="s">
        <v>1836</v>
      </c>
      <c r="S25" s="27" t="s">
        <v>1484</v>
      </c>
      <c r="T25" s="27" t="s">
        <v>253</v>
      </c>
      <c r="U25" s="184"/>
      <c r="V25" s="101"/>
    </row>
    <row r="26" spans="1:22" x14ac:dyDescent="0.25">
      <c r="A26" s="26">
        <v>45125.656863425924</v>
      </c>
      <c r="B26" s="188">
        <v>45125</v>
      </c>
      <c r="C26" s="188"/>
      <c r="D26" s="188" t="s">
        <v>235</v>
      </c>
      <c r="E26" s="27" t="s">
        <v>1805</v>
      </c>
      <c r="F26" s="27" t="s">
        <v>1837</v>
      </c>
      <c r="G26" s="27" t="s">
        <v>1962</v>
      </c>
      <c r="H26" s="27" t="s">
        <v>1963</v>
      </c>
      <c r="I26" s="27" t="s">
        <v>1963</v>
      </c>
      <c r="J26" s="27" t="s">
        <v>1964</v>
      </c>
      <c r="K26" s="27" t="s">
        <v>252</v>
      </c>
      <c r="L26" s="28">
        <v>8052873971</v>
      </c>
      <c r="M26" s="28">
        <v>8052873971</v>
      </c>
      <c r="N26" s="241"/>
      <c r="O26" s="239">
        <v>432984532109</v>
      </c>
      <c r="P26" s="244">
        <v>45199</v>
      </c>
      <c r="Q26" s="27" t="s">
        <v>1927</v>
      </c>
      <c r="R26" s="27" t="s">
        <v>1836</v>
      </c>
      <c r="S26" s="27" t="s">
        <v>1484</v>
      </c>
      <c r="T26" s="27" t="s">
        <v>253</v>
      </c>
      <c r="U26" s="184"/>
      <c r="V26" s="101"/>
    </row>
    <row r="27" spans="1:22" x14ac:dyDescent="0.25">
      <c r="A27" s="26">
        <v>45125.930810185186</v>
      </c>
      <c r="B27" s="188">
        <v>45125</v>
      </c>
      <c r="C27" s="188"/>
      <c r="D27" s="188" t="s">
        <v>235</v>
      </c>
      <c r="E27" s="27" t="s">
        <v>1805</v>
      </c>
      <c r="F27" s="27" t="s">
        <v>1837</v>
      </c>
      <c r="G27" s="27" t="s">
        <v>1910</v>
      </c>
      <c r="H27" s="27" t="s">
        <v>1965</v>
      </c>
      <c r="I27" s="27" t="s">
        <v>1966</v>
      </c>
      <c r="J27" s="27" t="s">
        <v>140</v>
      </c>
      <c r="K27" s="27" t="s">
        <v>140</v>
      </c>
      <c r="L27" s="28">
        <v>9717486831</v>
      </c>
      <c r="M27" s="28">
        <v>9717486831</v>
      </c>
      <c r="N27" s="241" t="s">
        <v>1967</v>
      </c>
      <c r="O27" s="239">
        <v>960201237634</v>
      </c>
      <c r="P27" s="244">
        <v>45403</v>
      </c>
      <c r="Q27" s="27" t="s">
        <v>1968</v>
      </c>
      <c r="R27" s="27" t="s">
        <v>1836</v>
      </c>
      <c r="S27" s="27" t="s">
        <v>1484</v>
      </c>
      <c r="T27" s="27" t="s">
        <v>50</v>
      </c>
      <c r="U27" s="183"/>
      <c r="V27" s="101"/>
    </row>
    <row r="28" spans="1:22" x14ac:dyDescent="0.25">
      <c r="A28" s="26">
        <v>45126.039398148147</v>
      </c>
      <c r="B28" s="188">
        <v>45125</v>
      </c>
      <c r="C28" s="188"/>
      <c r="D28" s="188" t="s">
        <v>235</v>
      </c>
      <c r="E28" s="27" t="s">
        <v>1805</v>
      </c>
      <c r="F28" s="27" t="s">
        <v>1806</v>
      </c>
      <c r="G28" s="27" t="s">
        <v>1969</v>
      </c>
      <c r="H28" s="27" t="s">
        <v>1970</v>
      </c>
      <c r="I28" s="27" t="s">
        <v>1971</v>
      </c>
      <c r="J28" s="27" t="s">
        <v>231</v>
      </c>
      <c r="K28" s="27" t="s">
        <v>231</v>
      </c>
      <c r="L28" s="28">
        <v>9848459864</v>
      </c>
      <c r="M28" s="28">
        <v>9848459864</v>
      </c>
      <c r="N28" s="241"/>
      <c r="O28" s="239">
        <v>757945098790</v>
      </c>
      <c r="P28" s="244">
        <v>45482</v>
      </c>
      <c r="Q28" s="27" t="s">
        <v>231</v>
      </c>
      <c r="R28" s="27" t="s">
        <v>1831</v>
      </c>
      <c r="S28" s="27" t="s">
        <v>1484</v>
      </c>
      <c r="T28" s="101" t="s">
        <v>1846</v>
      </c>
      <c r="U28" s="183"/>
      <c r="V28" s="101"/>
    </row>
    <row r="29" spans="1:22" x14ac:dyDescent="0.25">
      <c r="A29" s="26">
        <v>45126.040358796294</v>
      </c>
      <c r="B29" s="188">
        <v>45125</v>
      </c>
      <c r="C29" s="188"/>
      <c r="D29" s="188" t="s">
        <v>235</v>
      </c>
      <c r="E29" s="27" t="s">
        <v>1805</v>
      </c>
      <c r="F29" s="27" t="s">
        <v>1806</v>
      </c>
      <c r="G29" s="27" t="s">
        <v>1972</v>
      </c>
      <c r="H29" s="27" t="s">
        <v>1973</v>
      </c>
      <c r="I29" s="27" t="s">
        <v>1973</v>
      </c>
      <c r="J29" s="27" t="s">
        <v>1834</v>
      </c>
      <c r="K29" s="113" t="s">
        <v>1834</v>
      </c>
      <c r="L29" s="28">
        <v>9858245780</v>
      </c>
      <c r="M29" s="28">
        <v>9858245780</v>
      </c>
      <c r="N29" s="241"/>
      <c r="O29" s="239">
        <v>780944579809</v>
      </c>
      <c r="P29" s="244">
        <v>45512</v>
      </c>
      <c r="Q29" s="27" t="s">
        <v>1834</v>
      </c>
      <c r="R29" s="27" t="s">
        <v>1831</v>
      </c>
      <c r="S29" s="27" t="s">
        <v>1813</v>
      </c>
      <c r="T29" s="101" t="s">
        <v>1846</v>
      </c>
      <c r="U29" s="183"/>
      <c r="V29" s="101"/>
    </row>
    <row r="30" spans="1:22" x14ac:dyDescent="0.25">
      <c r="A30" s="26">
        <v>45126.041145833333</v>
      </c>
      <c r="B30" s="188">
        <v>45125</v>
      </c>
      <c r="C30" s="188"/>
      <c r="D30" s="188" t="s">
        <v>235</v>
      </c>
      <c r="E30" s="27" t="s">
        <v>1805</v>
      </c>
      <c r="F30" s="27" t="s">
        <v>1806</v>
      </c>
      <c r="G30" s="27" t="s">
        <v>1974</v>
      </c>
      <c r="H30" s="27" t="s">
        <v>1975</v>
      </c>
      <c r="I30" s="27" t="s">
        <v>1975</v>
      </c>
      <c r="J30" s="27" t="s">
        <v>231</v>
      </c>
      <c r="K30" s="27" t="s">
        <v>231</v>
      </c>
      <c r="L30" s="28">
        <v>8758945674</v>
      </c>
      <c r="M30" s="28">
        <v>8758945674</v>
      </c>
      <c r="N30" s="241"/>
      <c r="O30" s="239">
        <v>789054670989</v>
      </c>
      <c r="P30" s="244">
        <v>410419</v>
      </c>
      <c r="Q30" s="27" t="s">
        <v>231</v>
      </c>
      <c r="R30" s="27" t="s">
        <v>1812</v>
      </c>
      <c r="S30" s="27" t="s">
        <v>1813</v>
      </c>
      <c r="T30" s="101" t="s">
        <v>1846</v>
      </c>
      <c r="U30" s="183"/>
      <c r="V30" s="101"/>
    </row>
    <row r="31" spans="1:22" x14ac:dyDescent="0.25">
      <c r="A31" s="26">
        <v>45126.042025462964</v>
      </c>
      <c r="B31" s="188">
        <v>45125</v>
      </c>
      <c r="C31" s="188"/>
      <c r="D31" s="188" t="s">
        <v>235</v>
      </c>
      <c r="E31" s="27" t="s">
        <v>1876</v>
      </c>
      <c r="F31" s="27" t="s">
        <v>1806</v>
      </c>
      <c r="G31" s="27" t="s">
        <v>1912</v>
      </c>
      <c r="H31" s="27" t="s">
        <v>1976</v>
      </c>
      <c r="I31" s="27" t="s">
        <v>1976</v>
      </c>
      <c r="J31" s="27" t="s">
        <v>1834</v>
      </c>
      <c r="K31" s="113" t="s">
        <v>1834</v>
      </c>
      <c r="L31" s="28">
        <v>9758945609</v>
      </c>
      <c r="M31" s="28">
        <v>9758945609</v>
      </c>
      <c r="N31" s="241"/>
      <c r="O31" s="239">
        <v>878054673465</v>
      </c>
      <c r="P31" s="244">
        <v>45300</v>
      </c>
      <c r="Q31" s="27" t="s">
        <v>231</v>
      </c>
      <c r="R31" s="27" t="s">
        <v>1836</v>
      </c>
      <c r="S31" s="27" t="s">
        <v>1484</v>
      </c>
      <c r="T31" s="101" t="s">
        <v>1846</v>
      </c>
      <c r="U31" s="183"/>
      <c r="V31" s="101"/>
    </row>
    <row r="32" spans="1:22" x14ac:dyDescent="0.25">
      <c r="A32" s="26">
        <v>45126.042939814812</v>
      </c>
      <c r="B32" s="188">
        <v>45125</v>
      </c>
      <c r="C32" s="188"/>
      <c r="D32" s="188" t="s">
        <v>235</v>
      </c>
      <c r="E32" s="27" t="s">
        <v>1805</v>
      </c>
      <c r="F32" s="27" t="s">
        <v>1806</v>
      </c>
      <c r="G32" s="27" t="s">
        <v>1915</v>
      </c>
      <c r="H32" s="27" t="s">
        <v>1977</v>
      </c>
      <c r="I32" s="27" t="s">
        <v>1977</v>
      </c>
      <c r="J32" s="27" t="s">
        <v>1978</v>
      </c>
      <c r="K32" s="27" t="s">
        <v>1978</v>
      </c>
      <c r="L32" s="28">
        <v>8648845698</v>
      </c>
      <c r="M32" s="28">
        <v>8648845698</v>
      </c>
      <c r="N32" s="241"/>
      <c r="O32" s="239">
        <v>678934327890</v>
      </c>
      <c r="P32" s="244">
        <v>45544</v>
      </c>
      <c r="Q32" s="27" t="s">
        <v>231</v>
      </c>
      <c r="R32" s="27" t="s">
        <v>1836</v>
      </c>
      <c r="S32" s="27" t="s">
        <v>1484</v>
      </c>
      <c r="T32" s="101" t="s">
        <v>1846</v>
      </c>
      <c r="U32" s="183"/>
      <c r="V32" s="101"/>
    </row>
    <row r="33" spans="1:22" s="248" customFormat="1" x14ac:dyDescent="0.25">
      <c r="A33" s="275">
        <v>45126.569722222222</v>
      </c>
      <c r="B33" s="276">
        <v>45126</v>
      </c>
      <c r="C33" s="276"/>
      <c r="D33" s="276" t="s">
        <v>235</v>
      </c>
      <c r="E33" s="241" t="s">
        <v>2013</v>
      </c>
      <c r="F33" s="241" t="s">
        <v>1806</v>
      </c>
      <c r="G33" s="241" t="s">
        <v>2014</v>
      </c>
      <c r="H33" s="241" t="s">
        <v>2015</v>
      </c>
      <c r="I33" s="241" t="s">
        <v>2015</v>
      </c>
      <c r="J33" s="241" t="s">
        <v>231</v>
      </c>
      <c r="K33" s="241" t="s">
        <v>231</v>
      </c>
      <c r="L33" s="239">
        <v>7683044386</v>
      </c>
      <c r="M33" s="239">
        <v>7683044386</v>
      </c>
      <c r="N33" s="241" t="s">
        <v>2016</v>
      </c>
      <c r="O33" s="239">
        <v>954887748375</v>
      </c>
      <c r="P33" s="277">
        <v>45126</v>
      </c>
      <c r="Q33" s="241" t="s">
        <v>2017</v>
      </c>
      <c r="R33" s="241" t="s">
        <v>1831</v>
      </c>
      <c r="S33" s="241" t="s">
        <v>1813</v>
      </c>
      <c r="T33" s="241" t="s">
        <v>2018</v>
      </c>
      <c r="U33" s="278"/>
      <c r="V33" s="279"/>
    </row>
    <row r="34" spans="1:22" x14ac:dyDescent="0.25">
      <c r="A34" s="26">
        <v>45126.976585648146</v>
      </c>
      <c r="B34" s="188">
        <v>45126</v>
      </c>
      <c r="C34" s="188"/>
      <c r="D34" s="188" t="s">
        <v>235</v>
      </c>
      <c r="E34" s="27" t="s">
        <v>1805</v>
      </c>
      <c r="F34" s="27" t="s">
        <v>1806</v>
      </c>
      <c r="G34" s="27" t="s">
        <v>1996</v>
      </c>
      <c r="H34" s="27" t="s">
        <v>1997</v>
      </c>
      <c r="I34" s="27" t="s">
        <v>1998</v>
      </c>
      <c r="J34" s="27" t="s">
        <v>1993</v>
      </c>
      <c r="K34" s="113" t="s">
        <v>1834</v>
      </c>
      <c r="L34" s="27"/>
      <c r="M34" s="27"/>
      <c r="N34" s="241"/>
      <c r="O34" s="241"/>
      <c r="P34" s="244">
        <v>45536</v>
      </c>
      <c r="Q34" s="27" t="s">
        <v>1835</v>
      </c>
      <c r="R34" s="27" t="s">
        <v>1831</v>
      </c>
      <c r="S34" s="27" t="s">
        <v>1484</v>
      </c>
      <c r="T34" s="101" t="s">
        <v>1846</v>
      </c>
      <c r="U34" s="183"/>
      <c r="V34" s="101"/>
    </row>
    <row r="35" spans="1:22" x14ac:dyDescent="0.25">
      <c r="A35" s="26">
        <v>45126.977326388886</v>
      </c>
      <c r="B35" s="188">
        <v>45126</v>
      </c>
      <c r="C35" s="188"/>
      <c r="D35" s="188" t="s">
        <v>235</v>
      </c>
      <c r="E35" s="27" t="s">
        <v>1840</v>
      </c>
      <c r="F35" s="27" t="s">
        <v>1806</v>
      </c>
      <c r="G35" s="27" t="s">
        <v>1999</v>
      </c>
      <c r="H35" s="27" t="s">
        <v>2000</v>
      </c>
      <c r="I35" s="27" t="s">
        <v>2000</v>
      </c>
      <c r="J35" s="27" t="s">
        <v>231</v>
      </c>
      <c r="K35" s="27" t="s">
        <v>231</v>
      </c>
      <c r="L35" s="27"/>
      <c r="M35" s="27"/>
      <c r="N35" s="241"/>
      <c r="O35" s="241"/>
      <c r="P35" s="244">
        <v>45923</v>
      </c>
      <c r="Q35" s="27" t="s">
        <v>1835</v>
      </c>
      <c r="R35" s="27" t="s">
        <v>1831</v>
      </c>
      <c r="S35" s="27" t="s">
        <v>1484</v>
      </c>
      <c r="T35" s="101" t="s">
        <v>1846</v>
      </c>
      <c r="U35" s="183"/>
      <c r="V35" s="101"/>
    </row>
    <row r="36" spans="1:22" x14ac:dyDescent="0.25">
      <c r="A36" s="189">
        <v>45126.978067129632</v>
      </c>
      <c r="B36" s="188">
        <v>45126</v>
      </c>
      <c r="C36" s="188"/>
      <c r="D36" s="188" t="s">
        <v>235</v>
      </c>
      <c r="E36" s="113" t="s">
        <v>1805</v>
      </c>
      <c r="F36" s="113" t="s">
        <v>1806</v>
      </c>
      <c r="G36" s="113" t="s">
        <v>2001</v>
      </c>
      <c r="H36" s="113" t="s">
        <v>1833</v>
      </c>
      <c r="I36" s="113" t="s">
        <v>1833</v>
      </c>
      <c r="J36" s="113" t="s">
        <v>231</v>
      </c>
      <c r="K36" s="27" t="s">
        <v>231</v>
      </c>
      <c r="L36" s="113"/>
      <c r="M36" s="113"/>
      <c r="N36" s="242"/>
      <c r="O36" s="242"/>
      <c r="P36" s="245">
        <v>45173</v>
      </c>
      <c r="Q36" s="113" t="s">
        <v>231</v>
      </c>
      <c r="R36" s="113" t="s">
        <v>1831</v>
      </c>
      <c r="S36" s="113" t="s">
        <v>1484</v>
      </c>
      <c r="T36" s="139" t="s">
        <v>1846</v>
      </c>
      <c r="U36" s="183"/>
      <c r="V36" s="101"/>
    </row>
    <row r="37" spans="1:22" x14ac:dyDescent="0.25">
      <c r="A37" s="26">
        <v>45126.981030092589</v>
      </c>
      <c r="B37" s="188">
        <v>45126</v>
      </c>
      <c r="C37" s="188"/>
      <c r="D37" s="188" t="s">
        <v>235</v>
      </c>
      <c r="E37" s="27" t="s">
        <v>1805</v>
      </c>
      <c r="F37" s="27" t="s">
        <v>1806</v>
      </c>
      <c r="G37" s="27" t="s">
        <v>2002</v>
      </c>
      <c r="H37" s="27" t="s">
        <v>2003</v>
      </c>
      <c r="I37" s="27" t="s">
        <v>2003</v>
      </c>
      <c r="J37" s="27" t="s">
        <v>1993</v>
      </c>
      <c r="K37" s="27" t="s">
        <v>1993</v>
      </c>
      <c r="L37" s="27"/>
      <c r="M37" s="27"/>
      <c r="N37" s="241"/>
      <c r="O37" s="241"/>
      <c r="P37" s="244">
        <v>45180</v>
      </c>
      <c r="Q37" s="27" t="s">
        <v>2004</v>
      </c>
      <c r="R37" s="27" t="s">
        <v>1831</v>
      </c>
      <c r="S37" s="27" t="s">
        <v>1484</v>
      </c>
      <c r="T37" s="101" t="s">
        <v>1846</v>
      </c>
      <c r="U37" s="183"/>
      <c r="V37" s="101"/>
    </row>
    <row r="38" spans="1:22" x14ac:dyDescent="0.25">
      <c r="A38" s="26">
        <v>45126.981805555559</v>
      </c>
      <c r="B38" s="188">
        <v>45126</v>
      </c>
      <c r="C38" s="188"/>
      <c r="D38" s="188" t="s">
        <v>235</v>
      </c>
      <c r="E38" s="27" t="s">
        <v>1876</v>
      </c>
      <c r="F38" s="27" t="s">
        <v>1806</v>
      </c>
      <c r="G38" s="27" t="s">
        <v>2005</v>
      </c>
      <c r="H38" s="27" t="s">
        <v>2006</v>
      </c>
      <c r="I38" s="27" t="s">
        <v>2006</v>
      </c>
      <c r="J38" s="27" t="s">
        <v>231</v>
      </c>
      <c r="K38" s="27" t="s">
        <v>231</v>
      </c>
      <c r="L38" s="27"/>
      <c r="M38" s="27"/>
      <c r="N38" s="241"/>
      <c r="O38" s="241"/>
      <c r="P38" s="244">
        <v>45333</v>
      </c>
      <c r="Q38" s="27" t="s">
        <v>2007</v>
      </c>
      <c r="R38" s="27" t="s">
        <v>1836</v>
      </c>
      <c r="S38" s="27" t="s">
        <v>1484</v>
      </c>
      <c r="T38" s="101" t="s">
        <v>1846</v>
      </c>
      <c r="U38" s="183"/>
      <c r="V38" s="101"/>
    </row>
    <row r="39" spans="1:22" x14ac:dyDescent="0.25">
      <c r="A39" s="26">
        <v>45126.983483796299</v>
      </c>
      <c r="B39" s="188">
        <v>45126</v>
      </c>
      <c r="C39" s="188"/>
      <c r="D39" s="188" t="s">
        <v>235</v>
      </c>
      <c r="E39" s="27" t="s">
        <v>1876</v>
      </c>
      <c r="F39" s="27" t="s">
        <v>1806</v>
      </c>
      <c r="G39" s="27" t="s">
        <v>2008</v>
      </c>
      <c r="H39" s="27" t="s">
        <v>2009</v>
      </c>
      <c r="I39" s="27" t="s">
        <v>2009</v>
      </c>
      <c r="J39" s="27" t="s">
        <v>231</v>
      </c>
      <c r="K39" s="27" t="s">
        <v>231</v>
      </c>
      <c r="L39" s="27"/>
      <c r="M39" s="27"/>
      <c r="N39" s="241"/>
      <c r="O39" s="241"/>
      <c r="P39" s="244">
        <v>45923</v>
      </c>
      <c r="Q39" s="27" t="s">
        <v>2010</v>
      </c>
      <c r="R39" s="27" t="s">
        <v>1836</v>
      </c>
      <c r="S39" s="27" t="s">
        <v>1484</v>
      </c>
      <c r="T39" s="101" t="s">
        <v>1846</v>
      </c>
      <c r="U39" s="183"/>
      <c r="V39" s="101"/>
    </row>
    <row r="40" spans="1:22" x14ac:dyDescent="0.25">
      <c r="A40" s="26">
        <v>45127.305659722224</v>
      </c>
      <c r="B40" s="188">
        <v>45126</v>
      </c>
      <c r="C40" s="188"/>
      <c r="D40" s="188" t="s">
        <v>235</v>
      </c>
      <c r="E40" s="27" t="s">
        <v>1805</v>
      </c>
      <c r="F40" s="27" t="s">
        <v>1806</v>
      </c>
      <c r="G40" s="27" t="s">
        <v>1994</v>
      </c>
      <c r="H40" s="27" t="s">
        <v>2011</v>
      </c>
      <c r="I40" s="27" t="s">
        <v>2011</v>
      </c>
      <c r="J40" s="27" t="s">
        <v>2012</v>
      </c>
      <c r="K40" s="27" t="s">
        <v>140</v>
      </c>
      <c r="L40" s="27"/>
      <c r="M40" s="27"/>
      <c r="N40" s="241"/>
      <c r="O40" s="241"/>
      <c r="P40" s="244">
        <v>45058</v>
      </c>
      <c r="Q40" s="27" t="s">
        <v>1968</v>
      </c>
      <c r="R40" s="27" t="s">
        <v>1836</v>
      </c>
      <c r="S40" s="27" t="s">
        <v>1484</v>
      </c>
      <c r="T40" s="27" t="s">
        <v>50</v>
      </c>
      <c r="U40" s="183"/>
      <c r="V40" s="108"/>
    </row>
    <row r="41" spans="1:22" s="247" customFormat="1" x14ac:dyDescent="0.25">
      <c r="A41" s="26">
        <v>45127.505555555559</v>
      </c>
      <c r="B41" s="188">
        <v>45127</v>
      </c>
      <c r="C41" s="188"/>
      <c r="D41" s="188" t="s">
        <v>235</v>
      </c>
      <c r="E41" s="27" t="s">
        <v>2020</v>
      </c>
      <c r="F41" s="27" t="s">
        <v>1806</v>
      </c>
      <c r="G41" s="27" t="s">
        <v>2021</v>
      </c>
      <c r="H41" s="27" t="s">
        <v>2022</v>
      </c>
      <c r="I41" s="27" t="s">
        <v>2023</v>
      </c>
      <c r="J41" s="27" t="s">
        <v>2024</v>
      </c>
      <c r="K41" s="27" t="s">
        <v>252</v>
      </c>
      <c r="L41" s="28">
        <v>7571802424</v>
      </c>
      <c r="M41" s="28">
        <v>7571802424</v>
      </c>
      <c r="N41" s="241"/>
      <c r="O41" s="239">
        <v>654398763218</v>
      </c>
      <c r="P41" s="244">
        <v>45163</v>
      </c>
      <c r="Q41" s="27" t="s">
        <v>1927</v>
      </c>
      <c r="R41" s="27" t="s">
        <v>1836</v>
      </c>
      <c r="S41" s="27" t="s">
        <v>1484</v>
      </c>
      <c r="T41" s="27" t="s">
        <v>253</v>
      </c>
      <c r="U41" s="185"/>
      <c r="V41" s="138"/>
    </row>
    <row r="42" spans="1:22" s="247" customFormat="1" x14ac:dyDescent="0.25">
      <c r="A42" s="26">
        <v>45127.520509259259</v>
      </c>
      <c r="B42" s="188">
        <v>45127</v>
      </c>
      <c r="C42" s="188"/>
      <c r="D42" s="188" t="s">
        <v>235</v>
      </c>
      <c r="E42" s="27" t="s">
        <v>2025</v>
      </c>
      <c r="F42" s="27" t="s">
        <v>1806</v>
      </c>
      <c r="G42" s="27" t="s">
        <v>2026</v>
      </c>
      <c r="H42" s="27" t="s">
        <v>2022</v>
      </c>
      <c r="I42" s="27" t="s">
        <v>2027</v>
      </c>
      <c r="J42" s="27" t="s">
        <v>2028</v>
      </c>
      <c r="K42" s="27" t="s">
        <v>252</v>
      </c>
      <c r="L42" s="28">
        <v>7571802424</v>
      </c>
      <c r="M42" s="27"/>
      <c r="N42" s="241"/>
      <c r="O42" s="239">
        <v>432898653653</v>
      </c>
      <c r="P42" s="244">
        <v>45225</v>
      </c>
      <c r="Q42" s="27" t="s">
        <v>2029</v>
      </c>
      <c r="R42" s="27" t="s">
        <v>1836</v>
      </c>
      <c r="S42" s="27" t="s">
        <v>1484</v>
      </c>
      <c r="T42" s="27" t="s">
        <v>253</v>
      </c>
      <c r="U42" s="185"/>
      <c r="V42" s="138"/>
    </row>
    <row r="43" spans="1:22" s="247" customFormat="1" x14ac:dyDescent="0.25">
      <c r="A43" s="26">
        <v>45127.535127314812</v>
      </c>
      <c r="B43" s="188">
        <v>45127</v>
      </c>
      <c r="C43" s="188"/>
      <c r="D43" s="188" t="s">
        <v>235</v>
      </c>
      <c r="E43" s="27" t="s">
        <v>2030</v>
      </c>
      <c r="F43" s="27" t="s">
        <v>1806</v>
      </c>
      <c r="G43" s="27" t="s">
        <v>2031</v>
      </c>
      <c r="H43" s="27" t="s">
        <v>2022</v>
      </c>
      <c r="I43" s="27" t="s">
        <v>2032</v>
      </c>
      <c r="J43" s="27" t="s">
        <v>2033</v>
      </c>
      <c r="K43" s="27" t="s">
        <v>252</v>
      </c>
      <c r="L43" s="28">
        <v>7571802424</v>
      </c>
      <c r="M43" s="27"/>
      <c r="N43" s="241"/>
      <c r="O43" s="239">
        <v>68292643917</v>
      </c>
      <c r="P43" s="244">
        <v>45213</v>
      </c>
      <c r="Q43" s="27" t="s">
        <v>1927</v>
      </c>
      <c r="R43" s="27" t="s">
        <v>1836</v>
      </c>
      <c r="S43" s="27" t="s">
        <v>1484</v>
      </c>
      <c r="T43" s="27" t="s">
        <v>253</v>
      </c>
      <c r="U43" s="185"/>
      <c r="V43" s="138"/>
    </row>
    <row r="44" spans="1:22" s="247" customFormat="1" x14ac:dyDescent="0.25">
      <c r="A44" s="26">
        <v>45127.537777777776</v>
      </c>
      <c r="B44" s="188">
        <v>45127</v>
      </c>
      <c r="C44" s="188"/>
      <c r="D44" s="188" t="s">
        <v>235</v>
      </c>
      <c r="E44" s="27" t="s">
        <v>2030</v>
      </c>
      <c r="F44" s="27" t="s">
        <v>2034</v>
      </c>
      <c r="G44" s="27" t="s">
        <v>2035</v>
      </c>
      <c r="H44" s="27" t="s">
        <v>2022</v>
      </c>
      <c r="I44" s="27" t="s">
        <v>2027</v>
      </c>
      <c r="J44" s="27" t="s">
        <v>2036</v>
      </c>
      <c r="K44" s="27" t="s">
        <v>252</v>
      </c>
      <c r="L44" s="28">
        <v>7571802424</v>
      </c>
      <c r="M44" s="27"/>
      <c r="N44" s="241"/>
      <c r="O44" s="239">
        <v>631794210843</v>
      </c>
      <c r="P44" s="244">
        <v>45204</v>
      </c>
      <c r="Q44" s="27" t="s">
        <v>1927</v>
      </c>
      <c r="R44" s="27" t="s">
        <v>1836</v>
      </c>
      <c r="S44" s="27" t="s">
        <v>1484</v>
      </c>
      <c r="T44" s="27" t="s">
        <v>253</v>
      </c>
      <c r="U44" s="185"/>
      <c r="V44" s="138"/>
    </row>
    <row r="45" spans="1:22" x14ac:dyDescent="0.25">
      <c r="A45" s="26">
        <v>45129.291863425926</v>
      </c>
      <c r="B45" s="188">
        <v>45128</v>
      </c>
      <c r="C45" s="188"/>
      <c r="D45" s="188" t="s">
        <v>235</v>
      </c>
      <c r="E45" s="27" t="s">
        <v>1805</v>
      </c>
      <c r="F45" s="27" t="s">
        <v>1837</v>
      </c>
      <c r="G45" s="27" t="s">
        <v>2071</v>
      </c>
      <c r="H45" s="27" t="s">
        <v>2072</v>
      </c>
      <c r="I45" s="27" t="s">
        <v>2072</v>
      </c>
      <c r="J45" s="27" t="s">
        <v>1993</v>
      </c>
      <c r="K45" s="27" t="s">
        <v>140</v>
      </c>
      <c r="L45" s="28">
        <v>7292093778</v>
      </c>
      <c r="M45" s="28">
        <v>7292093778</v>
      </c>
      <c r="N45" s="241" t="s">
        <v>2073</v>
      </c>
      <c r="O45" s="239">
        <v>240367319377</v>
      </c>
      <c r="P45" s="244">
        <v>45385</v>
      </c>
      <c r="Q45" s="27" t="s">
        <v>1811</v>
      </c>
      <c r="R45" s="27" t="s">
        <v>1836</v>
      </c>
      <c r="S45" s="27" t="s">
        <v>1484</v>
      </c>
      <c r="T45" s="27" t="s">
        <v>50</v>
      </c>
      <c r="U45" s="183"/>
    </row>
    <row r="46" spans="1:22" x14ac:dyDescent="0.25">
      <c r="A46" s="26">
        <v>45130.055509259262</v>
      </c>
      <c r="B46" s="188">
        <v>45129</v>
      </c>
      <c r="C46" s="188"/>
      <c r="D46" s="188" t="s">
        <v>235</v>
      </c>
      <c r="E46" s="27" t="s">
        <v>1805</v>
      </c>
      <c r="F46" s="27" t="s">
        <v>1806</v>
      </c>
      <c r="G46" s="27" t="s">
        <v>2129</v>
      </c>
      <c r="H46" s="27" t="s">
        <v>2074</v>
      </c>
      <c r="I46" s="27" t="s">
        <v>2074</v>
      </c>
      <c r="J46" s="27" t="s">
        <v>1834</v>
      </c>
      <c r="K46" s="113" t="s">
        <v>1834</v>
      </c>
      <c r="L46" s="28">
        <v>8937123410</v>
      </c>
      <c r="M46" s="28">
        <v>8937123410</v>
      </c>
      <c r="N46" s="241"/>
      <c r="O46" s="239">
        <v>987912333410</v>
      </c>
      <c r="P46" s="244">
        <v>45923</v>
      </c>
      <c r="Q46" s="27" t="s">
        <v>1835</v>
      </c>
      <c r="R46" s="27" t="s">
        <v>1836</v>
      </c>
      <c r="S46" s="27" t="s">
        <v>1484</v>
      </c>
      <c r="T46" s="101" t="s">
        <v>1846</v>
      </c>
      <c r="U46" s="183"/>
      <c r="V46" s="101"/>
    </row>
    <row r="47" spans="1:22" x14ac:dyDescent="0.25">
      <c r="A47" s="26">
        <v>45130.057210648149</v>
      </c>
      <c r="B47" s="188">
        <v>45129</v>
      </c>
      <c r="C47" s="188"/>
      <c r="D47" s="188" t="s">
        <v>235</v>
      </c>
      <c r="E47" s="27" t="s">
        <v>1805</v>
      </c>
      <c r="F47" s="27" t="s">
        <v>1806</v>
      </c>
      <c r="G47" s="27" t="s">
        <v>2130</v>
      </c>
      <c r="H47" s="27" t="s">
        <v>2078</v>
      </c>
      <c r="I47" s="27" t="s">
        <v>2078</v>
      </c>
      <c r="J47" s="27" t="s">
        <v>231</v>
      </c>
      <c r="K47" s="27" t="s">
        <v>231</v>
      </c>
      <c r="L47" s="28">
        <v>9279145610</v>
      </c>
      <c r="M47" s="28">
        <v>9279145610</v>
      </c>
      <c r="N47" s="241"/>
      <c r="O47" s="239">
        <v>937194560989</v>
      </c>
      <c r="P47" s="244">
        <v>44440</v>
      </c>
      <c r="Q47" s="27" t="s">
        <v>231</v>
      </c>
      <c r="R47" s="27" t="s">
        <v>1831</v>
      </c>
      <c r="S47" s="27" t="s">
        <v>1484</v>
      </c>
      <c r="T47" s="101" t="s">
        <v>1846</v>
      </c>
      <c r="U47" s="183"/>
      <c r="V47" s="101"/>
    </row>
    <row r="48" spans="1:22" x14ac:dyDescent="0.25">
      <c r="A48" s="26">
        <v>45130.058530092596</v>
      </c>
      <c r="B48" s="188">
        <v>45129</v>
      </c>
      <c r="C48" s="188"/>
      <c r="D48" s="188" t="s">
        <v>235</v>
      </c>
      <c r="E48" s="27" t="s">
        <v>1876</v>
      </c>
      <c r="F48" s="27" t="s">
        <v>1837</v>
      </c>
      <c r="G48" s="27" t="s">
        <v>2131</v>
      </c>
      <c r="H48" s="27" t="s">
        <v>2083</v>
      </c>
      <c r="I48" s="27" t="s">
        <v>2083</v>
      </c>
      <c r="J48" s="27" t="s">
        <v>1993</v>
      </c>
      <c r="K48" s="27" t="s">
        <v>1993</v>
      </c>
      <c r="L48" s="28">
        <v>9739134510</v>
      </c>
      <c r="M48" s="28">
        <v>9739134510</v>
      </c>
      <c r="N48" s="241"/>
      <c r="O48" s="239">
        <v>937934517789</v>
      </c>
      <c r="P48" s="244">
        <v>45177</v>
      </c>
      <c r="Q48" s="27" t="s">
        <v>231</v>
      </c>
      <c r="R48" s="27" t="s">
        <v>1831</v>
      </c>
      <c r="S48" s="27" t="s">
        <v>1484</v>
      </c>
      <c r="T48" s="101" t="s">
        <v>1846</v>
      </c>
      <c r="U48" s="183"/>
      <c r="V48" s="101"/>
    </row>
    <row r="49" spans="1:21" ht="15.75" thickBot="1" x14ac:dyDescent="0.3">
      <c r="A49" s="26">
        <v>45131.601909722223</v>
      </c>
      <c r="B49" s="188">
        <v>45131</v>
      </c>
      <c r="C49" s="188"/>
      <c r="D49" s="188" t="s">
        <v>235</v>
      </c>
      <c r="E49" s="27" t="s">
        <v>1805</v>
      </c>
      <c r="F49" s="27" t="s">
        <v>1806</v>
      </c>
      <c r="G49" s="27" t="s">
        <v>2163</v>
      </c>
      <c r="H49" s="27" t="s">
        <v>2164</v>
      </c>
      <c r="I49" s="27" t="s">
        <v>2164</v>
      </c>
      <c r="J49" s="27" t="s">
        <v>2165</v>
      </c>
      <c r="K49" s="27" t="s">
        <v>252</v>
      </c>
      <c r="L49" s="28">
        <v>9580424227</v>
      </c>
      <c r="M49" s="28">
        <v>9580424227</v>
      </c>
      <c r="N49" s="241"/>
      <c r="O49" s="239">
        <v>657612097642</v>
      </c>
      <c r="P49" s="244">
        <v>45227</v>
      </c>
      <c r="Q49" s="27" t="s">
        <v>252</v>
      </c>
      <c r="R49" s="27" t="s">
        <v>1836</v>
      </c>
      <c r="S49" s="27" t="s">
        <v>1484</v>
      </c>
      <c r="T49" s="27" t="s">
        <v>253</v>
      </c>
      <c r="U49" s="184"/>
    </row>
    <row r="50" spans="1:21" ht="15.75" thickBot="1" x14ac:dyDescent="0.3">
      <c r="A50" s="26">
        <v>45131.851840277777</v>
      </c>
      <c r="B50" s="188">
        <v>45131</v>
      </c>
      <c r="C50" s="188"/>
      <c r="D50" s="188" t="s">
        <v>235</v>
      </c>
      <c r="E50" s="27" t="s">
        <v>1805</v>
      </c>
      <c r="F50" s="27" t="s">
        <v>1837</v>
      </c>
      <c r="G50" s="27" t="s">
        <v>2144</v>
      </c>
      <c r="H50" s="27" t="s">
        <v>428</v>
      </c>
      <c r="I50" s="27" t="s">
        <v>428</v>
      </c>
      <c r="J50" s="27" t="s">
        <v>2166</v>
      </c>
      <c r="K50" s="27" t="s">
        <v>74</v>
      </c>
      <c r="L50" s="28">
        <v>8750915280</v>
      </c>
      <c r="M50" s="28">
        <v>8750915280</v>
      </c>
      <c r="N50" s="241" t="s">
        <v>2167</v>
      </c>
      <c r="O50" s="239">
        <v>884255938343</v>
      </c>
      <c r="P50" s="244">
        <v>46493</v>
      </c>
      <c r="Q50" s="27" t="s">
        <v>2168</v>
      </c>
      <c r="R50" s="27" t="s">
        <v>1836</v>
      </c>
      <c r="S50" s="27" t="s">
        <v>1813</v>
      </c>
      <c r="T50" s="27" t="s">
        <v>196</v>
      </c>
      <c r="U50" s="186"/>
    </row>
    <row r="51" spans="1:21" ht="15.75" thickBot="1" x14ac:dyDescent="0.3">
      <c r="A51" s="26">
        <v>45131.85633101852</v>
      </c>
      <c r="B51" s="188">
        <v>45131</v>
      </c>
      <c r="C51" s="188"/>
      <c r="D51" s="188" t="s">
        <v>235</v>
      </c>
      <c r="E51" s="27" t="s">
        <v>1876</v>
      </c>
      <c r="F51" s="27" t="s">
        <v>1841</v>
      </c>
      <c r="G51" s="27" t="s">
        <v>305</v>
      </c>
      <c r="H51" s="27" t="s">
        <v>2169</v>
      </c>
      <c r="I51" s="27" t="s">
        <v>2169</v>
      </c>
      <c r="J51" s="27" t="s">
        <v>2170</v>
      </c>
      <c r="K51" s="27" t="s">
        <v>74</v>
      </c>
      <c r="L51" s="28">
        <v>6397918528</v>
      </c>
      <c r="M51" s="28">
        <v>6397918528</v>
      </c>
      <c r="N51" s="241" t="s">
        <v>2171</v>
      </c>
      <c r="O51" s="241" t="s">
        <v>2171</v>
      </c>
      <c r="P51" s="244">
        <v>46846</v>
      </c>
      <c r="Q51" s="27" t="s">
        <v>2168</v>
      </c>
      <c r="R51" s="27" t="s">
        <v>1836</v>
      </c>
      <c r="S51" s="27" t="s">
        <v>1484</v>
      </c>
      <c r="T51" s="27" t="s">
        <v>196</v>
      </c>
      <c r="U51" s="186"/>
    </row>
    <row r="52" spans="1:21" x14ac:dyDescent="0.25">
      <c r="A52" s="26">
        <v>45132.336412037039</v>
      </c>
      <c r="B52" s="188">
        <v>45131</v>
      </c>
      <c r="C52" s="188"/>
      <c r="D52" s="188" t="s">
        <v>235</v>
      </c>
      <c r="E52" s="27" t="s">
        <v>1805</v>
      </c>
      <c r="F52" s="27" t="s">
        <v>1837</v>
      </c>
      <c r="G52" s="27" t="s">
        <v>2147</v>
      </c>
      <c r="H52" s="27" t="s">
        <v>2172</v>
      </c>
      <c r="I52" s="27" t="s">
        <v>2172</v>
      </c>
      <c r="J52" s="27" t="s">
        <v>231</v>
      </c>
      <c r="K52" s="27" t="s">
        <v>140</v>
      </c>
      <c r="L52" s="28">
        <v>9650573509</v>
      </c>
      <c r="M52" s="28">
        <v>9650573509</v>
      </c>
      <c r="N52" s="241" t="s">
        <v>2173</v>
      </c>
      <c r="O52" s="239">
        <v>302636552188</v>
      </c>
      <c r="P52" s="244">
        <v>45577</v>
      </c>
      <c r="Q52" s="27" t="s">
        <v>1811</v>
      </c>
      <c r="R52" s="27" t="s">
        <v>1836</v>
      </c>
      <c r="S52" s="27" t="s">
        <v>1813</v>
      </c>
      <c r="T52" s="27" t="s">
        <v>50</v>
      </c>
      <c r="U52" s="183"/>
    </row>
    <row r="53" spans="1:21" x14ac:dyDescent="0.25">
      <c r="A53" s="26">
        <v>45133.378518518519</v>
      </c>
      <c r="B53" s="188">
        <v>45132</v>
      </c>
      <c r="C53" s="188"/>
      <c r="D53" s="188" t="s">
        <v>235</v>
      </c>
      <c r="E53" s="27" t="s">
        <v>1805</v>
      </c>
      <c r="F53" s="27" t="s">
        <v>1806</v>
      </c>
      <c r="G53" s="27" t="s">
        <v>2176</v>
      </c>
      <c r="H53" s="27" t="s">
        <v>2177</v>
      </c>
      <c r="I53" s="27" t="s">
        <v>2177</v>
      </c>
      <c r="J53" s="27" t="s">
        <v>2178</v>
      </c>
      <c r="K53" s="27" t="s">
        <v>140</v>
      </c>
      <c r="L53" s="28">
        <v>9035340787</v>
      </c>
      <c r="M53" s="28">
        <v>9035340787</v>
      </c>
      <c r="N53" s="241" t="s">
        <v>2179</v>
      </c>
      <c r="O53" s="239">
        <v>261566887183</v>
      </c>
      <c r="P53" s="244">
        <v>45209</v>
      </c>
      <c r="Q53" s="27" t="s">
        <v>1811</v>
      </c>
      <c r="R53" s="27" t="s">
        <v>1836</v>
      </c>
      <c r="S53" s="27" t="s">
        <v>1813</v>
      </c>
      <c r="T53" s="27" t="s">
        <v>50</v>
      </c>
      <c r="U53" s="183"/>
    </row>
    <row r="54" spans="1:21" x14ac:dyDescent="0.25">
      <c r="A54" s="26">
        <v>45133.495104166665</v>
      </c>
      <c r="B54" s="188">
        <v>45133</v>
      </c>
      <c r="C54" s="188"/>
      <c r="D54" s="188" t="s">
        <v>235</v>
      </c>
      <c r="E54" s="27" t="s">
        <v>2202</v>
      </c>
      <c r="F54" s="27" t="s">
        <v>1806</v>
      </c>
      <c r="G54" s="27" t="s">
        <v>2203</v>
      </c>
      <c r="H54" s="27" t="s">
        <v>2204</v>
      </c>
      <c r="I54" s="27" t="s">
        <v>2205</v>
      </c>
      <c r="J54" s="27" t="s">
        <v>2206</v>
      </c>
      <c r="K54" s="27" t="s">
        <v>1953</v>
      </c>
      <c r="L54" s="28">
        <v>8090745760</v>
      </c>
      <c r="M54" s="27"/>
      <c r="N54" s="241"/>
      <c r="O54" s="239">
        <v>653427901987</v>
      </c>
      <c r="P54" s="244">
        <v>45189</v>
      </c>
      <c r="Q54" s="27" t="s">
        <v>1948</v>
      </c>
      <c r="R54" s="27" t="s">
        <v>1836</v>
      </c>
      <c r="S54" s="27" t="s">
        <v>1484</v>
      </c>
      <c r="T54" s="27" t="s">
        <v>253</v>
      </c>
      <c r="U54" s="184"/>
    </row>
    <row r="55" spans="1:21" x14ac:dyDescent="0.25">
      <c r="A55" s="26">
        <v>45133.497083333335</v>
      </c>
      <c r="B55" s="188">
        <v>45133</v>
      </c>
      <c r="C55" s="188"/>
      <c r="D55" s="188" t="s">
        <v>235</v>
      </c>
      <c r="E55" s="27" t="s">
        <v>2207</v>
      </c>
      <c r="F55" s="27" t="s">
        <v>1806</v>
      </c>
      <c r="G55" s="27" t="s">
        <v>2208</v>
      </c>
      <c r="H55" s="27" t="s">
        <v>2204</v>
      </c>
      <c r="I55" s="27" t="s">
        <v>2209</v>
      </c>
      <c r="J55" s="27" t="s">
        <v>2206</v>
      </c>
      <c r="K55" s="27" t="s">
        <v>1953</v>
      </c>
      <c r="L55" s="28">
        <v>9838838097</v>
      </c>
      <c r="M55" s="27"/>
      <c r="N55" s="241"/>
      <c r="O55" s="241" t="s">
        <v>2210</v>
      </c>
      <c r="P55" s="244">
        <v>45291</v>
      </c>
      <c r="Q55" s="27" t="s">
        <v>1948</v>
      </c>
      <c r="R55" s="27" t="s">
        <v>1836</v>
      </c>
      <c r="S55" s="27" t="s">
        <v>1484</v>
      </c>
      <c r="T55" s="27" t="s">
        <v>253</v>
      </c>
      <c r="U55" s="184"/>
    </row>
    <row r="56" spans="1:21" x14ac:dyDescent="0.25">
      <c r="A56" s="26">
        <v>45133.498298611114</v>
      </c>
      <c r="B56" s="188">
        <v>45133</v>
      </c>
      <c r="C56" s="188"/>
      <c r="D56" s="188" t="s">
        <v>235</v>
      </c>
      <c r="E56" s="27" t="s">
        <v>1805</v>
      </c>
      <c r="F56" s="27" t="s">
        <v>1806</v>
      </c>
      <c r="G56" s="27" t="s">
        <v>2211</v>
      </c>
      <c r="H56" s="27" t="s">
        <v>2212</v>
      </c>
      <c r="I56" s="27" t="s">
        <v>2212</v>
      </c>
      <c r="J56" s="27" t="s">
        <v>2213</v>
      </c>
      <c r="K56" s="27" t="s">
        <v>1953</v>
      </c>
      <c r="L56" s="28">
        <v>7081597696</v>
      </c>
      <c r="M56" s="27"/>
      <c r="N56" s="241"/>
      <c r="O56" s="239">
        <v>543876251986</v>
      </c>
      <c r="P56" s="244">
        <v>45199</v>
      </c>
      <c r="Q56" s="27" t="s">
        <v>1948</v>
      </c>
      <c r="R56" s="27" t="s">
        <v>1836</v>
      </c>
      <c r="S56" s="27" t="s">
        <v>1484</v>
      </c>
      <c r="T56" s="27" t="s">
        <v>253</v>
      </c>
      <c r="U56" s="184"/>
    </row>
    <row r="57" spans="1:21" x14ac:dyDescent="0.25">
      <c r="A57" s="26">
        <v>45133.499571759261</v>
      </c>
      <c r="B57" s="188">
        <v>45133</v>
      </c>
      <c r="C57" s="188"/>
      <c r="D57" s="188" t="s">
        <v>235</v>
      </c>
      <c r="E57" s="27" t="s">
        <v>1805</v>
      </c>
      <c r="F57" s="27" t="s">
        <v>1837</v>
      </c>
      <c r="G57" s="27" t="s">
        <v>2214</v>
      </c>
      <c r="H57" s="27" t="s">
        <v>2215</v>
      </c>
      <c r="I57" s="27" t="s">
        <v>2215</v>
      </c>
      <c r="J57" s="27" t="s">
        <v>2216</v>
      </c>
      <c r="K57" s="27" t="s">
        <v>1953</v>
      </c>
      <c r="L57" s="28">
        <v>8318822869</v>
      </c>
      <c r="M57" s="27"/>
      <c r="N57" s="241"/>
      <c r="O57" s="239">
        <v>652132905090</v>
      </c>
      <c r="P57" s="244">
        <v>45242</v>
      </c>
      <c r="Q57" s="27" t="s">
        <v>1948</v>
      </c>
      <c r="R57" s="27" t="s">
        <v>1836</v>
      </c>
      <c r="S57" s="27" t="s">
        <v>1484</v>
      </c>
      <c r="T57" s="27" t="s">
        <v>253</v>
      </c>
      <c r="U57" s="184"/>
    </row>
    <row r="58" spans="1:21" x14ac:dyDescent="0.25">
      <c r="A58" s="26">
        <v>45133.500671296293</v>
      </c>
      <c r="B58" s="188">
        <v>45133</v>
      </c>
      <c r="C58" s="188"/>
      <c r="D58" s="188" t="s">
        <v>235</v>
      </c>
      <c r="E58" s="27" t="s">
        <v>1805</v>
      </c>
      <c r="F58" s="27" t="s">
        <v>1837</v>
      </c>
      <c r="G58" s="27" t="s">
        <v>2217</v>
      </c>
      <c r="H58" s="27" t="s">
        <v>2218</v>
      </c>
      <c r="I58" s="27" t="s">
        <v>2218</v>
      </c>
      <c r="J58" s="27" t="s">
        <v>2206</v>
      </c>
      <c r="K58" s="27" t="s">
        <v>1953</v>
      </c>
      <c r="L58" s="28">
        <v>9026221670</v>
      </c>
      <c r="M58" s="27"/>
      <c r="N58" s="241"/>
      <c r="O58" s="239">
        <v>543265128767</v>
      </c>
      <c r="P58" s="244">
        <v>45282</v>
      </c>
      <c r="Q58" s="27" t="s">
        <v>1948</v>
      </c>
      <c r="R58" s="27" t="s">
        <v>1836</v>
      </c>
      <c r="S58" s="27" t="s">
        <v>1484</v>
      </c>
      <c r="T58" s="27" t="s">
        <v>253</v>
      </c>
      <c r="U58" s="184"/>
    </row>
    <row r="59" spans="1:21" x14ac:dyDescent="0.25">
      <c r="A59" s="26">
        <v>45133.549259259256</v>
      </c>
      <c r="B59" s="188">
        <v>45133</v>
      </c>
      <c r="C59" s="188"/>
      <c r="D59" s="188" t="s">
        <v>235</v>
      </c>
      <c r="E59" s="27" t="s">
        <v>1805</v>
      </c>
      <c r="F59" s="27" t="s">
        <v>1837</v>
      </c>
      <c r="G59" s="27" t="s">
        <v>2219</v>
      </c>
      <c r="H59" s="27" t="s">
        <v>2220</v>
      </c>
      <c r="I59" s="27" t="s">
        <v>2220</v>
      </c>
      <c r="J59" s="27" t="s">
        <v>2221</v>
      </c>
      <c r="K59" s="27" t="s">
        <v>1953</v>
      </c>
      <c r="L59" s="28">
        <v>638784450</v>
      </c>
      <c r="M59" s="27"/>
      <c r="N59" s="241"/>
      <c r="O59" s="239">
        <v>432142954566</v>
      </c>
      <c r="P59" s="244">
        <v>45435</v>
      </c>
      <c r="Q59" s="27" t="s">
        <v>1948</v>
      </c>
      <c r="R59" s="27" t="s">
        <v>1836</v>
      </c>
      <c r="S59" s="27" t="s">
        <v>1484</v>
      </c>
      <c r="T59" s="27" t="s">
        <v>253</v>
      </c>
      <c r="U59" s="184"/>
    </row>
    <row r="60" spans="1:21" x14ac:dyDescent="0.25">
      <c r="A60" s="26">
        <v>45133.552245370367</v>
      </c>
      <c r="B60" s="188">
        <v>45133</v>
      </c>
      <c r="C60" s="188"/>
      <c r="D60" s="188" t="s">
        <v>235</v>
      </c>
      <c r="E60" s="27" t="s">
        <v>1805</v>
      </c>
      <c r="F60" s="27" t="s">
        <v>2034</v>
      </c>
      <c r="G60" s="27" t="s">
        <v>2222</v>
      </c>
      <c r="H60" s="27" t="s">
        <v>2223</v>
      </c>
      <c r="I60" s="27" t="s">
        <v>2223</v>
      </c>
      <c r="J60" s="27" t="s">
        <v>2221</v>
      </c>
      <c r="K60" s="27" t="s">
        <v>1953</v>
      </c>
      <c r="L60" s="28">
        <v>9956594648</v>
      </c>
      <c r="M60" s="27"/>
      <c r="N60" s="241"/>
      <c r="O60" s="239">
        <v>653212439876</v>
      </c>
      <c r="P60" s="244">
        <v>45191</v>
      </c>
      <c r="Q60" s="27" t="s">
        <v>1948</v>
      </c>
      <c r="R60" s="27" t="s">
        <v>1836</v>
      </c>
      <c r="S60" s="27" t="s">
        <v>1484</v>
      </c>
      <c r="T60" s="27" t="s">
        <v>253</v>
      </c>
      <c r="U60" s="184"/>
    </row>
    <row r="61" spans="1:21" x14ac:dyDescent="0.25">
      <c r="A61" s="26">
        <v>45133.55363425926</v>
      </c>
      <c r="B61" s="188">
        <v>45133</v>
      </c>
      <c r="C61" s="188"/>
      <c r="D61" s="188" t="s">
        <v>235</v>
      </c>
      <c r="E61" s="27" t="s">
        <v>1805</v>
      </c>
      <c r="F61" s="27" t="s">
        <v>1806</v>
      </c>
      <c r="G61" s="27" t="s">
        <v>2224</v>
      </c>
      <c r="H61" s="27" t="s">
        <v>2225</v>
      </c>
      <c r="I61" s="27" t="s">
        <v>2226</v>
      </c>
      <c r="J61" s="27" t="s">
        <v>2221</v>
      </c>
      <c r="K61" s="27" t="s">
        <v>1953</v>
      </c>
      <c r="L61" s="28">
        <v>7318143215</v>
      </c>
      <c r="M61" s="27"/>
      <c r="N61" s="241"/>
      <c r="O61" s="239">
        <v>654323190878</v>
      </c>
      <c r="P61" s="244">
        <v>45160</v>
      </c>
      <c r="Q61" s="27" t="s">
        <v>1948</v>
      </c>
      <c r="R61" s="27" t="s">
        <v>1836</v>
      </c>
      <c r="S61" s="27" t="s">
        <v>1484</v>
      </c>
      <c r="T61" s="27" t="s">
        <v>253</v>
      </c>
      <c r="U61" s="184"/>
    </row>
    <row r="62" spans="1:21" x14ac:dyDescent="0.25">
      <c r="A62" s="26">
        <v>45133.555972222224</v>
      </c>
      <c r="B62" s="188">
        <v>45133</v>
      </c>
      <c r="C62" s="188"/>
      <c r="D62" s="188" t="s">
        <v>235</v>
      </c>
      <c r="E62" s="27" t="s">
        <v>2227</v>
      </c>
      <c r="F62" s="27" t="s">
        <v>1806</v>
      </c>
      <c r="G62" s="27" t="s">
        <v>2228</v>
      </c>
      <c r="H62" s="27" t="s">
        <v>2229</v>
      </c>
      <c r="I62" s="27" t="s">
        <v>2229</v>
      </c>
      <c r="J62" s="27" t="s">
        <v>2230</v>
      </c>
      <c r="K62" s="27" t="s">
        <v>1953</v>
      </c>
      <c r="L62" s="28">
        <v>9598353116</v>
      </c>
      <c r="M62" s="27"/>
      <c r="N62" s="241"/>
      <c r="O62" s="239">
        <v>351643219865</v>
      </c>
      <c r="P62" s="244">
        <v>45191</v>
      </c>
      <c r="Q62" s="27" t="s">
        <v>1948</v>
      </c>
      <c r="R62" s="27" t="s">
        <v>1836</v>
      </c>
      <c r="S62" s="27" t="s">
        <v>1484</v>
      </c>
      <c r="T62" s="27" t="s">
        <v>253</v>
      </c>
      <c r="U62" s="184"/>
    </row>
    <row r="63" spans="1:21" x14ac:dyDescent="0.25">
      <c r="A63" s="26">
        <v>45133.557164351849</v>
      </c>
      <c r="B63" s="188">
        <v>45133</v>
      </c>
      <c r="C63" s="188"/>
      <c r="D63" s="188" t="s">
        <v>235</v>
      </c>
      <c r="E63" s="27" t="s">
        <v>1805</v>
      </c>
      <c r="F63" s="27" t="s">
        <v>1806</v>
      </c>
      <c r="G63" s="27" t="s">
        <v>2231</v>
      </c>
      <c r="H63" s="27" t="s">
        <v>2232</v>
      </c>
      <c r="I63" s="27" t="s">
        <v>2232</v>
      </c>
      <c r="J63" s="27" t="s">
        <v>2221</v>
      </c>
      <c r="K63" s="27" t="s">
        <v>1953</v>
      </c>
      <c r="L63" s="28">
        <v>7499462754</v>
      </c>
      <c r="M63" s="27"/>
      <c r="N63" s="241"/>
      <c r="O63" s="239">
        <v>764539250165</v>
      </c>
      <c r="P63" s="244">
        <v>45191</v>
      </c>
      <c r="Q63" s="27" t="s">
        <v>1948</v>
      </c>
      <c r="R63" s="27" t="s">
        <v>1836</v>
      </c>
      <c r="S63" s="27" t="s">
        <v>1484</v>
      </c>
      <c r="T63" s="27" t="s">
        <v>253</v>
      </c>
      <c r="U63" s="184"/>
    </row>
    <row r="64" spans="1:21" x14ac:dyDescent="0.25">
      <c r="A64" s="26">
        <v>45133.558923611112</v>
      </c>
      <c r="B64" s="188">
        <v>45133</v>
      </c>
      <c r="C64" s="188"/>
      <c r="D64" s="188" t="s">
        <v>235</v>
      </c>
      <c r="E64" s="27" t="s">
        <v>1805</v>
      </c>
      <c r="F64" s="27" t="s">
        <v>1837</v>
      </c>
      <c r="G64" s="27" t="s">
        <v>2233</v>
      </c>
      <c r="H64" s="27" t="s">
        <v>2234</v>
      </c>
      <c r="I64" s="27" t="s">
        <v>2234</v>
      </c>
      <c r="J64" s="27" t="s">
        <v>2221</v>
      </c>
      <c r="K64" s="27" t="s">
        <v>1953</v>
      </c>
      <c r="L64" s="28">
        <v>8528889261</v>
      </c>
      <c r="M64" s="27"/>
      <c r="N64" s="241"/>
      <c r="O64" s="239">
        <v>76432090987</v>
      </c>
      <c r="P64" s="244">
        <v>45221</v>
      </c>
      <c r="Q64" s="27" t="s">
        <v>1948</v>
      </c>
      <c r="R64" s="27" t="s">
        <v>1836</v>
      </c>
      <c r="S64" s="27" t="s">
        <v>1484</v>
      </c>
      <c r="T64" s="27" t="s">
        <v>253</v>
      </c>
      <c r="U64" s="184"/>
    </row>
    <row r="65" spans="1:25" x14ac:dyDescent="0.25">
      <c r="A65" s="26">
        <v>45134.344201388885</v>
      </c>
      <c r="B65" s="188">
        <v>45133</v>
      </c>
      <c r="C65" s="188"/>
      <c r="D65" s="188" t="s">
        <v>235</v>
      </c>
      <c r="E65" s="27" t="s">
        <v>1805</v>
      </c>
      <c r="F65" s="27" t="s">
        <v>1806</v>
      </c>
      <c r="G65" s="27" t="s">
        <v>2235</v>
      </c>
      <c r="H65" s="27" t="s">
        <v>2236</v>
      </c>
      <c r="I65" s="27" t="s">
        <v>2236</v>
      </c>
      <c r="J65" s="27" t="s">
        <v>231</v>
      </c>
      <c r="K65" s="27" t="s">
        <v>231</v>
      </c>
      <c r="L65" s="28">
        <v>9654374523</v>
      </c>
      <c r="M65" s="28">
        <v>9654374523</v>
      </c>
      <c r="N65" s="241" t="s">
        <v>2237</v>
      </c>
      <c r="O65" s="239">
        <v>761790179883</v>
      </c>
      <c r="P65" s="244">
        <v>45058</v>
      </c>
      <c r="Q65" s="27" t="s">
        <v>1811</v>
      </c>
      <c r="R65" s="27" t="s">
        <v>1836</v>
      </c>
      <c r="S65" s="27" t="s">
        <v>1484</v>
      </c>
      <c r="T65" s="27" t="s">
        <v>50</v>
      </c>
      <c r="U65" s="183"/>
    </row>
    <row r="66" spans="1:25" x14ac:dyDescent="0.25">
      <c r="A66" s="26">
        <v>45134.348182870373</v>
      </c>
      <c r="B66" s="188">
        <v>45133</v>
      </c>
      <c r="C66" s="188"/>
      <c r="D66" s="188" t="s">
        <v>235</v>
      </c>
      <c r="E66" s="27" t="s">
        <v>1840</v>
      </c>
      <c r="F66" s="27" t="s">
        <v>2238</v>
      </c>
      <c r="G66" s="27" t="s">
        <v>2239</v>
      </c>
      <c r="H66" s="27" t="s">
        <v>2240</v>
      </c>
      <c r="I66" s="27" t="s">
        <v>2240</v>
      </c>
      <c r="J66" s="27" t="s">
        <v>281</v>
      </c>
      <c r="K66" s="27" t="s">
        <v>281</v>
      </c>
      <c r="L66" s="28">
        <v>9485622349</v>
      </c>
      <c r="M66" s="28">
        <v>9485622349</v>
      </c>
      <c r="N66" s="241" t="s">
        <v>2241</v>
      </c>
      <c r="O66" s="239">
        <v>582371824436</v>
      </c>
      <c r="P66" s="244">
        <v>45499</v>
      </c>
      <c r="Q66" s="27" t="s">
        <v>1811</v>
      </c>
      <c r="R66" s="27" t="s">
        <v>1836</v>
      </c>
      <c r="S66" s="27" t="s">
        <v>1813</v>
      </c>
      <c r="T66" s="27" t="s">
        <v>50</v>
      </c>
      <c r="U66" s="183"/>
    </row>
    <row r="67" spans="1:25" ht="15.75" thickBot="1" x14ac:dyDescent="0.3">
      <c r="A67" s="26">
        <v>45134.350717592592</v>
      </c>
      <c r="B67" s="188">
        <v>45133</v>
      </c>
      <c r="C67" s="188"/>
      <c r="D67" s="188" t="s">
        <v>235</v>
      </c>
      <c r="E67" s="27" t="s">
        <v>1840</v>
      </c>
      <c r="F67" s="27" t="s">
        <v>2238</v>
      </c>
      <c r="G67" s="27" t="s">
        <v>2242</v>
      </c>
      <c r="H67" s="27" t="s">
        <v>2243</v>
      </c>
      <c r="I67" s="27" t="s">
        <v>2243</v>
      </c>
      <c r="J67" s="27" t="s">
        <v>281</v>
      </c>
      <c r="K67" s="27" t="s">
        <v>140</v>
      </c>
      <c r="L67" s="28">
        <v>9560277206</v>
      </c>
      <c r="M67" s="28">
        <v>9560277206</v>
      </c>
      <c r="N67" s="241" t="s">
        <v>2244</v>
      </c>
      <c r="O67" s="239">
        <v>702709074322</v>
      </c>
      <c r="P67" s="244">
        <v>45491</v>
      </c>
      <c r="Q67" s="27" t="s">
        <v>2245</v>
      </c>
      <c r="R67" s="27" t="s">
        <v>1836</v>
      </c>
      <c r="S67" s="27" t="s">
        <v>1813</v>
      </c>
      <c r="T67" s="27" t="s">
        <v>50</v>
      </c>
      <c r="U67" s="183"/>
    </row>
    <row r="68" spans="1:25" ht="15.75" thickBot="1" x14ac:dyDescent="0.3">
      <c r="A68" s="26">
        <v>45135.25037037037</v>
      </c>
      <c r="B68" s="188">
        <v>45134</v>
      </c>
      <c r="C68" s="188"/>
      <c r="D68" s="188" t="s">
        <v>235</v>
      </c>
      <c r="E68" s="27" t="s">
        <v>1840</v>
      </c>
      <c r="F68" s="27" t="s">
        <v>2238</v>
      </c>
      <c r="G68" s="27" t="s">
        <v>2270</v>
      </c>
      <c r="H68" s="27" t="s">
        <v>781</v>
      </c>
      <c r="I68" s="27" t="s">
        <v>781</v>
      </c>
      <c r="J68" s="27" t="s">
        <v>281</v>
      </c>
      <c r="K68" s="27" t="s">
        <v>140</v>
      </c>
      <c r="L68" s="28">
        <v>7970901710</v>
      </c>
      <c r="M68" s="27"/>
      <c r="N68" s="239">
        <v>7970901710</v>
      </c>
      <c r="O68" s="239">
        <v>915025001164</v>
      </c>
      <c r="P68" s="244">
        <v>45491</v>
      </c>
      <c r="Q68" s="27" t="s">
        <v>2271</v>
      </c>
      <c r="R68" s="27" t="s">
        <v>1836</v>
      </c>
      <c r="S68" s="27" t="s">
        <v>1813</v>
      </c>
      <c r="T68" s="27" t="s">
        <v>50</v>
      </c>
      <c r="U68" s="186"/>
    </row>
    <row r="69" spans="1:25" ht="15.75" thickBot="1" x14ac:dyDescent="0.3">
      <c r="A69" s="26">
        <v>45135.253784722219</v>
      </c>
      <c r="B69" s="188">
        <v>45134</v>
      </c>
      <c r="C69" s="188"/>
      <c r="D69" s="188" t="s">
        <v>235</v>
      </c>
      <c r="E69" s="27" t="s">
        <v>1805</v>
      </c>
      <c r="F69" s="27" t="s">
        <v>1837</v>
      </c>
      <c r="G69" s="27" t="s">
        <v>2269</v>
      </c>
      <c r="H69" s="27" t="s">
        <v>2272</v>
      </c>
      <c r="I69" s="27" t="s">
        <v>2272</v>
      </c>
      <c r="J69" s="27" t="s">
        <v>231</v>
      </c>
      <c r="K69" s="27" t="s">
        <v>231</v>
      </c>
      <c r="L69" s="28">
        <v>8527943576</v>
      </c>
      <c r="M69" s="28">
        <v>8527943576</v>
      </c>
      <c r="N69" s="241" t="s">
        <v>2273</v>
      </c>
      <c r="O69" s="239">
        <v>256840345937</v>
      </c>
      <c r="P69" s="244">
        <v>45285</v>
      </c>
      <c r="Q69" s="27" t="s">
        <v>1811</v>
      </c>
      <c r="R69" s="27" t="s">
        <v>1836</v>
      </c>
      <c r="S69" s="27" t="s">
        <v>1484</v>
      </c>
      <c r="T69" s="27" t="s">
        <v>50</v>
      </c>
      <c r="U69" s="186"/>
    </row>
    <row r="70" spans="1:25" ht="15.75" thickBot="1" x14ac:dyDescent="0.3">
      <c r="A70" s="26">
        <v>45135.558807870373</v>
      </c>
      <c r="B70" s="191">
        <v>45135</v>
      </c>
      <c r="C70" s="191"/>
      <c r="D70" s="188" t="s">
        <v>235</v>
      </c>
      <c r="E70" s="27" t="s">
        <v>2444</v>
      </c>
      <c r="F70" s="27" t="s">
        <v>1806</v>
      </c>
      <c r="G70" s="27" t="s">
        <v>2445</v>
      </c>
      <c r="H70" s="27" t="s">
        <v>2446</v>
      </c>
      <c r="I70" s="27" t="s">
        <v>2442</v>
      </c>
      <c r="J70" s="27" t="s">
        <v>2447</v>
      </c>
      <c r="K70" s="27" t="s">
        <v>1953</v>
      </c>
      <c r="L70" s="28">
        <v>8576853111</v>
      </c>
      <c r="M70" s="27"/>
      <c r="N70" s="241"/>
      <c r="O70" s="239">
        <v>654332128790</v>
      </c>
      <c r="P70" s="244">
        <v>45245</v>
      </c>
      <c r="Q70" s="27" t="s">
        <v>2448</v>
      </c>
      <c r="R70" s="27" t="s">
        <v>1812</v>
      </c>
      <c r="S70" s="27" t="s">
        <v>1484</v>
      </c>
      <c r="T70" s="27" t="s">
        <v>253</v>
      </c>
      <c r="U70" s="186"/>
    </row>
    <row r="71" spans="1:25" x14ac:dyDescent="0.25">
      <c r="A71" s="26">
        <v>45135.859525462962</v>
      </c>
      <c r="B71" s="191">
        <v>45135</v>
      </c>
      <c r="C71" s="191"/>
      <c r="D71" s="188" t="s">
        <v>235</v>
      </c>
      <c r="E71" s="27" t="s">
        <v>1805</v>
      </c>
      <c r="F71" s="27" t="s">
        <v>1806</v>
      </c>
      <c r="G71" s="27" t="s">
        <v>2449</v>
      </c>
      <c r="H71" s="27" t="s">
        <v>2450</v>
      </c>
      <c r="I71" s="27" t="s">
        <v>2439</v>
      </c>
      <c r="J71" s="27" t="s">
        <v>231</v>
      </c>
      <c r="K71" s="27" t="s">
        <v>231</v>
      </c>
      <c r="L71" s="28">
        <v>7378195619</v>
      </c>
      <c r="M71" s="28">
        <v>7378195619</v>
      </c>
      <c r="N71" s="241" t="s">
        <v>2452</v>
      </c>
      <c r="O71" s="239">
        <v>837184516710</v>
      </c>
      <c r="P71" s="244">
        <v>45558</v>
      </c>
      <c r="Q71" s="27" t="s">
        <v>231</v>
      </c>
      <c r="R71" s="27" t="s">
        <v>1831</v>
      </c>
      <c r="S71" s="27" t="s">
        <v>1484</v>
      </c>
      <c r="T71" s="101" t="s">
        <v>1846</v>
      </c>
      <c r="U71" s="183"/>
      <c r="V71" s="101"/>
    </row>
    <row r="72" spans="1:25" x14ac:dyDescent="0.25">
      <c r="A72" s="26">
        <v>45135.860439814816</v>
      </c>
      <c r="B72" s="191">
        <v>45135</v>
      </c>
      <c r="C72" s="191"/>
      <c r="D72" s="188" t="s">
        <v>235</v>
      </c>
      <c r="E72" s="27" t="s">
        <v>1805</v>
      </c>
      <c r="F72" s="27" t="s">
        <v>1837</v>
      </c>
      <c r="G72" s="27" t="s">
        <v>2453</v>
      </c>
      <c r="H72" s="27" t="s">
        <v>1063</v>
      </c>
      <c r="I72" s="27" t="s">
        <v>1063</v>
      </c>
      <c r="J72" s="27" t="s">
        <v>231</v>
      </c>
      <c r="K72" s="27" t="s">
        <v>231</v>
      </c>
      <c r="L72" s="28">
        <v>8965709890</v>
      </c>
      <c r="M72" s="28">
        <v>8965709890</v>
      </c>
      <c r="N72" s="241"/>
      <c r="O72" s="239">
        <v>629275607810</v>
      </c>
      <c r="P72" s="244">
        <v>45558</v>
      </c>
      <c r="Q72" s="27" t="s">
        <v>231</v>
      </c>
      <c r="R72" s="27" t="s">
        <v>1831</v>
      </c>
      <c r="S72" s="27" t="s">
        <v>1484</v>
      </c>
      <c r="T72" s="101" t="s">
        <v>1846</v>
      </c>
      <c r="U72" s="183"/>
      <c r="V72" s="101"/>
    </row>
    <row r="73" spans="1:25" x14ac:dyDescent="0.25">
      <c r="A73" s="26">
        <v>45135.861203703702</v>
      </c>
      <c r="B73" s="188">
        <v>45135</v>
      </c>
      <c r="C73" s="188"/>
      <c r="D73" s="188" t="s">
        <v>235</v>
      </c>
      <c r="E73" s="27" t="s">
        <v>1805</v>
      </c>
      <c r="F73" s="27" t="s">
        <v>1806</v>
      </c>
      <c r="G73" s="27" t="s">
        <v>2469</v>
      </c>
      <c r="H73" s="27" t="s">
        <v>1061</v>
      </c>
      <c r="I73" s="28" t="s">
        <v>2472</v>
      </c>
      <c r="J73" s="27" t="s">
        <v>231</v>
      </c>
      <c r="K73" s="27" t="s">
        <v>231</v>
      </c>
      <c r="L73" s="28">
        <v>7492945610</v>
      </c>
      <c r="M73" s="28">
        <v>7492945610</v>
      </c>
      <c r="N73" s="241"/>
      <c r="O73" s="239">
        <v>739156781098</v>
      </c>
      <c r="P73" s="244">
        <v>45558</v>
      </c>
      <c r="Q73" s="27" t="s">
        <v>1834</v>
      </c>
      <c r="R73" s="27" t="s">
        <v>1831</v>
      </c>
      <c r="S73" s="27" t="s">
        <v>1484</v>
      </c>
      <c r="T73" s="101" t="s">
        <v>1846</v>
      </c>
      <c r="U73" s="183"/>
    </row>
    <row r="74" spans="1:25" ht="15.75" thickBot="1" x14ac:dyDescent="0.3">
      <c r="A74" s="26">
        <v>45135.862071759257</v>
      </c>
      <c r="B74" s="191">
        <v>45135</v>
      </c>
      <c r="C74" s="191"/>
      <c r="D74" s="188" t="s">
        <v>235</v>
      </c>
      <c r="E74" s="27" t="s">
        <v>1805</v>
      </c>
      <c r="F74" s="27" t="s">
        <v>1806</v>
      </c>
      <c r="G74" s="27" t="s">
        <v>2454</v>
      </c>
      <c r="H74" s="27" t="s">
        <v>2437</v>
      </c>
      <c r="I74" s="27" t="s">
        <v>2437</v>
      </c>
      <c r="J74" s="27" t="s">
        <v>1834</v>
      </c>
      <c r="K74" s="113" t="s">
        <v>1834</v>
      </c>
      <c r="L74" s="28">
        <v>7492945610</v>
      </c>
      <c r="M74" s="28">
        <v>7492945610</v>
      </c>
      <c r="N74" s="241"/>
      <c r="O74" s="239">
        <v>849345671908</v>
      </c>
      <c r="P74" s="244">
        <v>45558</v>
      </c>
      <c r="Q74" s="27" t="s">
        <v>1834</v>
      </c>
      <c r="R74" s="27" t="s">
        <v>1831</v>
      </c>
      <c r="S74" s="27" t="s">
        <v>1484</v>
      </c>
      <c r="T74" s="101" t="s">
        <v>1846</v>
      </c>
      <c r="U74" s="183"/>
    </row>
    <row r="75" spans="1:25" ht="15.75" thickBot="1" x14ac:dyDescent="0.3">
      <c r="A75" s="26">
        <v>45135.862719907411</v>
      </c>
      <c r="B75" s="191">
        <v>45135</v>
      </c>
      <c r="C75" s="191"/>
      <c r="D75" s="188" t="s">
        <v>235</v>
      </c>
      <c r="E75" s="27" t="s">
        <v>1805</v>
      </c>
      <c r="F75" s="27" t="s">
        <v>1806</v>
      </c>
      <c r="G75" s="27" t="s">
        <v>2470</v>
      </c>
      <c r="H75" s="27" t="s">
        <v>1819</v>
      </c>
      <c r="I75" s="27" t="s">
        <v>2440</v>
      </c>
      <c r="J75" s="27" t="s">
        <v>2344</v>
      </c>
      <c r="K75" s="113" t="s">
        <v>1834</v>
      </c>
      <c r="L75" s="28">
        <v>8743409890</v>
      </c>
      <c r="M75" s="28">
        <v>8743409890</v>
      </c>
      <c r="N75" s="241"/>
      <c r="O75" s="239">
        <v>451023109870</v>
      </c>
      <c r="P75" s="244">
        <v>45514</v>
      </c>
      <c r="Q75" s="27" t="s">
        <v>2344</v>
      </c>
      <c r="R75" s="27" t="s">
        <v>1831</v>
      </c>
      <c r="S75" s="27" t="s">
        <v>1484</v>
      </c>
      <c r="T75" s="101" t="s">
        <v>1846</v>
      </c>
      <c r="U75" s="186"/>
    </row>
    <row r="76" spans="1:25" ht="15.75" thickBot="1" x14ac:dyDescent="0.3">
      <c r="A76" s="26">
        <v>45136.348958333336</v>
      </c>
      <c r="B76" s="191">
        <v>45136</v>
      </c>
      <c r="C76" s="191"/>
      <c r="D76" s="188" t="s">
        <v>235</v>
      </c>
      <c r="E76" s="27" t="s">
        <v>1840</v>
      </c>
      <c r="F76" s="27" t="s">
        <v>2238</v>
      </c>
      <c r="G76" s="27" t="s">
        <v>2455</v>
      </c>
      <c r="H76" s="27" t="s">
        <v>541</v>
      </c>
      <c r="I76" s="27" t="s">
        <v>541</v>
      </c>
      <c r="J76" s="27" t="s">
        <v>281</v>
      </c>
      <c r="K76" s="27" t="s">
        <v>140</v>
      </c>
      <c r="L76" s="28">
        <v>8708767357</v>
      </c>
      <c r="M76" s="28">
        <v>8708767357</v>
      </c>
      <c r="N76" s="241" t="s">
        <v>2456</v>
      </c>
      <c r="O76" s="239">
        <v>428701801771</v>
      </c>
      <c r="P76" s="244">
        <v>45471</v>
      </c>
      <c r="Q76" s="27" t="s">
        <v>1811</v>
      </c>
      <c r="R76" s="27" t="s">
        <v>1836</v>
      </c>
      <c r="S76" s="27" t="s">
        <v>1813</v>
      </c>
      <c r="T76" s="27" t="s">
        <v>50</v>
      </c>
      <c r="U76" s="183"/>
      <c r="V76" s="35"/>
      <c r="W76" s="35"/>
      <c r="X76" s="35"/>
      <c r="Y76" s="35"/>
    </row>
    <row r="77" spans="1:25" ht="15.75" thickBot="1" x14ac:dyDescent="0.3">
      <c r="A77" s="26">
        <v>45136.351851851854</v>
      </c>
      <c r="B77" s="191">
        <v>45136</v>
      </c>
      <c r="C77" s="191"/>
      <c r="D77" s="188" t="s">
        <v>235</v>
      </c>
      <c r="E77" s="27" t="s">
        <v>1840</v>
      </c>
      <c r="F77" s="27" t="s">
        <v>2238</v>
      </c>
      <c r="G77" s="27" t="s">
        <v>2457</v>
      </c>
      <c r="H77" s="27" t="s">
        <v>438</v>
      </c>
      <c r="I77" s="27" t="s">
        <v>438</v>
      </c>
      <c r="J77" s="27" t="s">
        <v>281</v>
      </c>
      <c r="K77" s="27" t="s">
        <v>140</v>
      </c>
      <c r="L77" s="28">
        <v>8569986995</v>
      </c>
      <c r="M77" s="28">
        <v>8569986995</v>
      </c>
      <c r="N77" s="241" t="s">
        <v>2458</v>
      </c>
      <c r="O77" s="239">
        <v>567595723412</v>
      </c>
      <c r="P77" s="244">
        <v>45482</v>
      </c>
      <c r="Q77" s="27" t="s">
        <v>1811</v>
      </c>
      <c r="R77" s="27" t="s">
        <v>1836</v>
      </c>
      <c r="S77" s="27" t="s">
        <v>1813</v>
      </c>
      <c r="T77" s="27" t="s">
        <v>50</v>
      </c>
      <c r="U77" s="187"/>
      <c r="V77" s="35"/>
      <c r="W77" s="35"/>
      <c r="X77" s="35"/>
      <c r="Y77" s="35"/>
    </row>
    <row r="78" spans="1:25" ht="15.75" thickBot="1" x14ac:dyDescent="0.3">
      <c r="A78" s="26">
        <v>45136.356956018521</v>
      </c>
      <c r="B78" s="191">
        <v>45136</v>
      </c>
      <c r="C78" s="191"/>
      <c r="D78" s="188" t="s">
        <v>235</v>
      </c>
      <c r="E78" s="27" t="s">
        <v>1805</v>
      </c>
      <c r="F78" s="27" t="s">
        <v>1806</v>
      </c>
      <c r="G78" s="27" t="s">
        <v>2459</v>
      </c>
      <c r="H78" s="27" t="s">
        <v>2441</v>
      </c>
      <c r="I78" s="27" t="s">
        <v>2441</v>
      </c>
      <c r="J78" s="27" t="s">
        <v>281</v>
      </c>
      <c r="K78" s="27" t="s">
        <v>140</v>
      </c>
      <c r="L78" s="27">
        <v>919205414757</v>
      </c>
      <c r="M78" s="27">
        <v>919205414757</v>
      </c>
      <c r="N78" s="241" t="s">
        <v>2460</v>
      </c>
      <c r="O78" s="239">
        <v>289852238267</v>
      </c>
      <c r="P78" s="244">
        <v>45330</v>
      </c>
      <c r="Q78" s="27" t="s">
        <v>1811</v>
      </c>
      <c r="R78" s="27" t="s">
        <v>1836</v>
      </c>
      <c r="S78" s="27" t="s">
        <v>1484</v>
      </c>
      <c r="T78" s="27" t="s">
        <v>50</v>
      </c>
      <c r="U78" s="183"/>
      <c r="V78" s="35"/>
      <c r="W78" s="35"/>
      <c r="X78" s="35"/>
      <c r="Y78" s="35"/>
    </row>
    <row r="79" spans="1:25" ht="15.75" thickBot="1" x14ac:dyDescent="0.3">
      <c r="A79" s="26">
        <v>45136.360844907409</v>
      </c>
      <c r="B79" s="191">
        <v>45136</v>
      </c>
      <c r="C79" s="191"/>
      <c r="D79" s="188" t="s">
        <v>235</v>
      </c>
      <c r="E79" s="27" t="s">
        <v>1805</v>
      </c>
      <c r="F79" s="27" t="s">
        <v>1806</v>
      </c>
      <c r="G79" s="27" t="s">
        <v>2461</v>
      </c>
      <c r="H79" s="27" t="s">
        <v>2443</v>
      </c>
      <c r="I79" s="27" t="s">
        <v>2443</v>
      </c>
      <c r="J79" s="27" t="s">
        <v>1889</v>
      </c>
      <c r="K79" s="27" t="s">
        <v>140</v>
      </c>
      <c r="L79" s="28">
        <v>9650546291</v>
      </c>
      <c r="M79" s="27"/>
      <c r="N79" s="241" t="s">
        <v>2462</v>
      </c>
      <c r="O79" s="239">
        <v>727573555535</v>
      </c>
      <c r="P79" s="244">
        <v>45603</v>
      </c>
      <c r="Q79" s="27" t="s">
        <v>1811</v>
      </c>
      <c r="R79" s="27" t="s">
        <v>1836</v>
      </c>
      <c r="S79" s="27" t="s">
        <v>1484</v>
      </c>
      <c r="T79" s="27" t="s">
        <v>50</v>
      </c>
      <c r="U79" s="183"/>
      <c r="V79" s="35"/>
      <c r="W79" s="35"/>
      <c r="X79" s="35"/>
      <c r="Y79" s="35"/>
    </row>
    <row r="80" spans="1:25" ht="15.75" thickBot="1" x14ac:dyDescent="0.3">
      <c r="A80" s="26">
        <v>45136.364976851852</v>
      </c>
      <c r="B80" s="191">
        <v>45136</v>
      </c>
      <c r="C80" s="191"/>
      <c r="D80" s="188" t="s">
        <v>235</v>
      </c>
      <c r="E80" s="27" t="s">
        <v>1805</v>
      </c>
      <c r="F80" s="27" t="s">
        <v>1806</v>
      </c>
      <c r="G80" s="27" t="s">
        <v>2463</v>
      </c>
      <c r="H80" s="27" t="s">
        <v>2438</v>
      </c>
      <c r="I80" s="27" t="s">
        <v>2438</v>
      </c>
      <c r="J80" s="27" t="s">
        <v>2178</v>
      </c>
      <c r="K80" s="27" t="s">
        <v>140</v>
      </c>
      <c r="L80" s="28">
        <v>9050616568</v>
      </c>
      <c r="M80" s="28">
        <v>9050616568</v>
      </c>
      <c r="N80" s="241" t="s">
        <v>2464</v>
      </c>
      <c r="O80" s="239">
        <v>840912847873</v>
      </c>
      <c r="P80" s="244">
        <v>45561</v>
      </c>
      <c r="Q80" s="27" t="s">
        <v>1811</v>
      </c>
      <c r="R80" s="27" t="s">
        <v>1836</v>
      </c>
      <c r="S80" s="27" t="s">
        <v>1484</v>
      </c>
      <c r="T80" s="27" t="s">
        <v>50</v>
      </c>
      <c r="U80" s="183"/>
      <c r="V80" s="35"/>
      <c r="W80" s="35"/>
      <c r="X80" s="35"/>
      <c r="Y80" s="35"/>
    </row>
    <row r="81" spans="1:25" ht="15.75" thickBot="1" x14ac:dyDescent="0.3">
      <c r="A81" s="26">
        <v>45138.357187499998</v>
      </c>
      <c r="B81" s="188">
        <v>45137</v>
      </c>
      <c r="C81" s="188"/>
      <c r="D81" s="188" t="s">
        <v>235</v>
      </c>
      <c r="E81" s="27" t="s">
        <v>1805</v>
      </c>
      <c r="F81" s="27" t="s">
        <v>1837</v>
      </c>
      <c r="G81" s="27" t="s">
        <v>2305</v>
      </c>
      <c r="H81" s="27" t="s">
        <v>2307</v>
      </c>
      <c r="I81" s="27" t="s">
        <v>2308</v>
      </c>
      <c r="J81" s="27" t="s">
        <v>122</v>
      </c>
      <c r="K81" s="27" t="s">
        <v>140</v>
      </c>
      <c r="L81" s="28">
        <v>8800834873</v>
      </c>
      <c r="M81" s="28">
        <v>7827561610</v>
      </c>
      <c r="N81" s="241" t="s">
        <v>2309</v>
      </c>
      <c r="O81" s="239">
        <v>344318519989</v>
      </c>
      <c r="P81" s="244">
        <v>45289</v>
      </c>
      <c r="Q81" s="27" t="s">
        <v>1993</v>
      </c>
      <c r="R81" s="27" t="s">
        <v>1836</v>
      </c>
      <c r="S81" s="27" t="s">
        <v>1484</v>
      </c>
      <c r="T81" s="27" t="s">
        <v>50</v>
      </c>
      <c r="U81" s="186"/>
      <c r="V81" s="35"/>
      <c r="W81" s="35"/>
      <c r="X81" s="35"/>
      <c r="Y81" s="35"/>
    </row>
    <row r="82" spans="1:25" ht="15.75" thickBot="1" x14ac:dyDescent="0.3">
      <c r="A82" s="26">
        <v>45141.977442129632</v>
      </c>
      <c r="B82" s="188">
        <v>45141</v>
      </c>
      <c r="C82" s="188" t="s">
        <v>2496</v>
      </c>
      <c r="D82" s="188" t="s">
        <v>2323</v>
      </c>
      <c r="E82" s="27" t="s">
        <v>1805</v>
      </c>
      <c r="F82" s="27" t="s">
        <v>1806</v>
      </c>
      <c r="G82" s="27" t="s">
        <v>2384</v>
      </c>
      <c r="H82" s="27" t="s">
        <v>2385</v>
      </c>
      <c r="I82" s="27" t="s">
        <v>2385</v>
      </c>
      <c r="J82" s="27" t="s">
        <v>231</v>
      </c>
      <c r="K82" s="27" t="s">
        <v>231</v>
      </c>
      <c r="L82" s="28">
        <v>9738145610</v>
      </c>
      <c r="M82" s="28">
        <v>9738145610</v>
      </c>
      <c r="N82" s="241"/>
      <c r="O82" s="239">
        <v>839245647819</v>
      </c>
      <c r="P82" s="244">
        <v>45547</v>
      </c>
      <c r="Q82" s="27" t="s">
        <v>2386</v>
      </c>
      <c r="R82" s="27" t="s">
        <v>1831</v>
      </c>
      <c r="S82" s="27" t="s">
        <v>1484</v>
      </c>
      <c r="T82" s="101" t="s">
        <v>1846</v>
      </c>
      <c r="U82" s="186"/>
      <c r="V82" s="35"/>
      <c r="W82" s="35"/>
      <c r="X82" s="35"/>
      <c r="Y82" s="35"/>
    </row>
    <row r="83" spans="1:25" ht="15.75" thickBot="1" x14ac:dyDescent="0.3">
      <c r="A83" s="26">
        <v>45141.979201388887</v>
      </c>
      <c r="B83" s="188">
        <v>45141</v>
      </c>
      <c r="C83" s="188" t="s">
        <v>2496</v>
      </c>
      <c r="D83" s="188" t="s">
        <v>2323</v>
      </c>
      <c r="E83" s="27" t="s">
        <v>1876</v>
      </c>
      <c r="F83" s="27" t="s">
        <v>1806</v>
      </c>
      <c r="G83" s="27" t="s">
        <v>2387</v>
      </c>
      <c r="H83" s="27" t="s">
        <v>2388</v>
      </c>
      <c r="I83" s="27" t="s">
        <v>2388</v>
      </c>
      <c r="J83" s="27" t="s">
        <v>1903</v>
      </c>
      <c r="K83" s="113" t="s">
        <v>1834</v>
      </c>
      <c r="L83" s="28">
        <v>8392567810</v>
      </c>
      <c r="M83" s="28">
        <v>8392567810</v>
      </c>
      <c r="N83" s="241"/>
      <c r="O83" s="239">
        <v>930156717810</v>
      </c>
      <c r="P83" s="244">
        <v>45536</v>
      </c>
      <c r="Q83" s="27" t="s">
        <v>1903</v>
      </c>
      <c r="R83" s="27" t="s">
        <v>1831</v>
      </c>
      <c r="S83" s="27" t="s">
        <v>1484</v>
      </c>
      <c r="T83" s="101" t="s">
        <v>1846</v>
      </c>
      <c r="U83" s="186"/>
      <c r="V83" s="35"/>
      <c r="W83" s="35"/>
      <c r="X83" s="35"/>
      <c r="Y83" s="35"/>
    </row>
    <row r="84" spans="1:25" ht="15.75" thickBot="1" x14ac:dyDescent="0.3">
      <c r="A84" s="26">
        <v>45142.808553240742</v>
      </c>
      <c r="B84" s="188">
        <v>45142</v>
      </c>
      <c r="C84" s="188" t="s">
        <v>2496</v>
      </c>
      <c r="D84" s="188" t="s">
        <v>2323</v>
      </c>
      <c r="E84" s="27" t="s">
        <v>1805</v>
      </c>
      <c r="F84" s="27" t="s">
        <v>1806</v>
      </c>
      <c r="G84" s="27" t="s">
        <v>2396</v>
      </c>
      <c r="H84" s="27" t="s">
        <v>2397</v>
      </c>
      <c r="I84" s="27" t="s">
        <v>2397</v>
      </c>
      <c r="J84" s="27" t="s">
        <v>1834</v>
      </c>
      <c r="K84" s="113" t="s">
        <v>1834</v>
      </c>
      <c r="L84" s="28">
        <v>8543202569</v>
      </c>
      <c r="M84" s="28">
        <v>8543202569</v>
      </c>
      <c r="N84" s="241"/>
      <c r="O84" s="239">
        <v>854163269612</v>
      </c>
      <c r="P84" s="244">
        <v>45802</v>
      </c>
      <c r="Q84" s="27" t="s">
        <v>1834</v>
      </c>
      <c r="R84" s="27" t="s">
        <v>1831</v>
      </c>
      <c r="S84" s="27" t="s">
        <v>1484</v>
      </c>
      <c r="T84" s="101" t="s">
        <v>1846</v>
      </c>
      <c r="U84" s="186"/>
      <c r="V84" s="35"/>
      <c r="W84" s="35"/>
      <c r="X84" s="35"/>
      <c r="Y84" s="35"/>
    </row>
    <row r="85" spans="1:25" ht="15.75" thickBot="1" x14ac:dyDescent="0.3">
      <c r="A85" s="26">
        <v>45142.81013888889</v>
      </c>
      <c r="B85" s="188">
        <v>45142</v>
      </c>
      <c r="C85" s="188" t="s">
        <v>2496</v>
      </c>
      <c r="D85" s="188" t="s">
        <v>2323</v>
      </c>
      <c r="E85" s="27" t="s">
        <v>1805</v>
      </c>
      <c r="F85" s="27" t="s">
        <v>1806</v>
      </c>
      <c r="G85" s="27" t="s">
        <v>2398</v>
      </c>
      <c r="H85" s="27" t="s">
        <v>2399</v>
      </c>
      <c r="I85" s="27" t="s">
        <v>2399</v>
      </c>
      <c r="J85" s="27" t="s">
        <v>231</v>
      </c>
      <c r="K85" s="27" t="s">
        <v>231</v>
      </c>
      <c r="L85" s="28">
        <v>7585210256</v>
      </c>
      <c r="M85" s="28">
        <v>7585210256</v>
      </c>
      <c r="N85" s="241"/>
      <c r="O85" s="239">
        <v>852165982036</v>
      </c>
      <c r="P85" s="244">
        <v>45662</v>
      </c>
      <c r="Q85" s="27" t="s">
        <v>231</v>
      </c>
      <c r="R85" s="27" t="s">
        <v>1831</v>
      </c>
      <c r="S85" s="27" t="s">
        <v>1484</v>
      </c>
      <c r="T85" s="101" t="s">
        <v>1846</v>
      </c>
      <c r="U85" s="186"/>
      <c r="V85" s="35"/>
      <c r="W85" s="35"/>
      <c r="X85" s="35"/>
      <c r="Y85" s="35"/>
    </row>
    <row r="86" spans="1:25" ht="15.75" thickBot="1" x14ac:dyDescent="0.3">
      <c r="A86" s="26">
        <v>45145.446423611109</v>
      </c>
      <c r="B86" s="188">
        <v>45143</v>
      </c>
      <c r="C86" s="188" t="s">
        <v>2496</v>
      </c>
      <c r="D86" s="188" t="s">
        <v>2323</v>
      </c>
      <c r="E86" s="27" t="s">
        <v>1805</v>
      </c>
      <c r="F86" s="27" t="s">
        <v>1806</v>
      </c>
      <c r="G86" s="27" t="s">
        <v>2414</v>
      </c>
      <c r="H86" s="27" t="s">
        <v>428</v>
      </c>
      <c r="I86" s="27" t="s">
        <v>781</v>
      </c>
      <c r="J86" s="27" t="s">
        <v>2262</v>
      </c>
      <c r="K86" s="27" t="s">
        <v>252</v>
      </c>
      <c r="L86" s="28">
        <v>9839200309</v>
      </c>
      <c r="M86" s="27"/>
      <c r="N86" s="241"/>
      <c r="O86" s="239">
        <v>633532376538</v>
      </c>
      <c r="P86" s="244">
        <v>45198</v>
      </c>
      <c r="Q86" s="27" t="s">
        <v>1942</v>
      </c>
      <c r="R86" s="27" t="s">
        <v>1831</v>
      </c>
      <c r="S86" s="27" t="s">
        <v>1484</v>
      </c>
      <c r="T86" s="27" t="s">
        <v>253</v>
      </c>
    </row>
    <row r="87" spans="1:25" ht="15.75" thickBot="1" x14ac:dyDescent="0.3">
      <c r="A87" s="26">
        <v>45146.862615740742</v>
      </c>
      <c r="B87" s="61">
        <v>45146</v>
      </c>
      <c r="C87" s="188" t="s">
        <v>2496</v>
      </c>
      <c r="D87" s="188" t="s">
        <v>2323</v>
      </c>
      <c r="E87" s="27" t="s">
        <v>1840</v>
      </c>
      <c r="F87" s="27" t="s">
        <v>1841</v>
      </c>
      <c r="G87" s="27" t="s">
        <v>2492</v>
      </c>
      <c r="H87" s="27" t="s">
        <v>2493</v>
      </c>
      <c r="I87" s="27" t="s">
        <v>2493</v>
      </c>
      <c r="J87" s="27" t="s">
        <v>2494</v>
      </c>
      <c r="K87" s="27" t="s">
        <v>74</v>
      </c>
      <c r="L87" s="28">
        <v>9716310147</v>
      </c>
      <c r="M87" s="28">
        <v>9719310147</v>
      </c>
      <c r="N87" s="241" t="s">
        <v>2495</v>
      </c>
      <c r="O87" s="241" t="s">
        <v>2495</v>
      </c>
      <c r="P87" s="244">
        <v>47350</v>
      </c>
      <c r="Q87" s="27" t="s">
        <v>2168</v>
      </c>
      <c r="R87" s="27" t="s">
        <v>1836</v>
      </c>
      <c r="S87" s="27" t="s">
        <v>1484</v>
      </c>
      <c r="T87" s="27" t="s">
        <v>196</v>
      </c>
      <c r="U87" s="186"/>
      <c r="V87" s="35"/>
      <c r="W87" s="35"/>
      <c r="X87" s="35"/>
    </row>
    <row r="88" spans="1:25" ht="15.75" thickBot="1" x14ac:dyDescent="0.3">
      <c r="A88" s="26">
        <v>45147.75099537037</v>
      </c>
      <c r="B88" s="61">
        <v>45147</v>
      </c>
      <c r="C88" s="108" t="s">
        <v>2524</v>
      </c>
      <c r="D88" s="188" t="s">
        <v>2323</v>
      </c>
      <c r="E88" s="27" t="s">
        <v>1840</v>
      </c>
      <c r="F88" s="27" t="s">
        <v>1806</v>
      </c>
      <c r="G88" s="27" t="s">
        <v>2508</v>
      </c>
      <c r="H88" s="27" t="s">
        <v>2509</v>
      </c>
      <c r="I88" s="27" t="s">
        <v>2509</v>
      </c>
      <c r="J88" s="27" t="s">
        <v>2510</v>
      </c>
      <c r="K88" s="113" t="s">
        <v>1834</v>
      </c>
      <c r="L88" s="28">
        <v>9818033635</v>
      </c>
      <c r="M88" s="28">
        <v>9818033635</v>
      </c>
      <c r="N88" s="241"/>
      <c r="O88" s="239">
        <v>434239295506</v>
      </c>
      <c r="P88" s="244">
        <v>44964</v>
      </c>
      <c r="Q88" s="27" t="s">
        <v>1811</v>
      </c>
      <c r="R88" s="27" t="s">
        <v>1831</v>
      </c>
      <c r="S88" s="27" t="s">
        <v>1813</v>
      </c>
      <c r="T88" s="35" t="s">
        <v>3381</v>
      </c>
      <c r="U88" s="186"/>
      <c r="V88" s="35"/>
      <c r="W88" s="35"/>
    </row>
    <row r="89" spans="1:25" ht="15.75" thickBot="1" x14ac:dyDescent="0.3">
      <c r="A89" s="26">
        <v>45147.75540509259</v>
      </c>
      <c r="B89" s="61">
        <v>45147</v>
      </c>
      <c r="C89" s="108" t="s">
        <v>2524</v>
      </c>
      <c r="D89" s="188" t="s">
        <v>2323</v>
      </c>
      <c r="E89" s="27" t="s">
        <v>1805</v>
      </c>
      <c r="F89" s="27" t="s">
        <v>1806</v>
      </c>
      <c r="G89" s="27" t="s">
        <v>2511</v>
      </c>
      <c r="H89" s="27" t="s">
        <v>604</v>
      </c>
      <c r="I89" s="27" t="s">
        <v>604</v>
      </c>
      <c r="J89" s="27" t="s">
        <v>2512</v>
      </c>
      <c r="K89" s="27" t="s">
        <v>252</v>
      </c>
      <c r="L89" s="28">
        <v>9838838097</v>
      </c>
      <c r="M89" s="28">
        <v>9838838097</v>
      </c>
      <c r="N89" s="241"/>
      <c r="O89" s="239">
        <v>411256459006</v>
      </c>
      <c r="P89" s="244">
        <v>45636</v>
      </c>
      <c r="Q89" s="27" t="s">
        <v>2513</v>
      </c>
      <c r="R89" s="27" t="s">
        <v>1831</v>
      </c>
      <c r="S89" s="27" t="s">
        <v>1484</v>
      </c>
      <c r="T89" s="35" t="s">
        <v>3615</v>
      </c>
      <c r="U89" s="186"/>
      <c r="V89" s="35"/>
      <c r="W89" s="35"/>
    </row>
    <row r="90" spans="1:25" ht="15.75" thickBot="1" x14ac:dyDescent="0.3">
      <c r="A90" s="26">
        <v>45147.806886574072</v>
      </c>
      <c r="B90" s="61">
        <v>45147</v>
      </c>
      <c r="C90" s="108" t="s">
        <v>2524</v>
      </c>
      <c r="D90" s="188" t="s">
        <v>2323</v>
      </c>
      <c r="E90" s="27" t="s">
        <v>1840</v>
      </c>
      <c r="F90" s="27" t="s">
        <v>1806</v>
      </c>
      <c r="G90" s="27" t="s">
        <v>2514</v>
      </c>
      <c r="H90" s="27" t="s">
        <v>2515</v>
      </c>
      <c r="I90" s="27" t="s">
        <v>2515</v>
      </c>
      <c r="J90" s="27" t="s">
        <v>2516</v>
      </c>
      <c r="K90" s="113" t="s">
        <v>1834</v>
      </c>
      <c r="L90" s="28">
        <v>8587051239</v>
      </c>
      <c r="M90" s="28">
        <v>8587051239</v>
      </c>
      <c r="N90" s="241"/>
      <c r="O90" s="239">
        <v>550529719847</v>
      </c>
      <c r="P90" s="244">
        <v>45000</v>
      </c>
      <c r="Q90" s="27" t="s">
        <v>1811</v>
      </c>
      <c r="R90" s="27" t="s">
        <v>1831</v>
      </c>
      <c r="S90" s="27" t="s">
        <v>1813</v>
      </c>
      <c r="T90" s="35" t="s">
        <v>3381</v>
      </c>
      <c r="U90" s="186"/>
      <c r="V90" s="35"/>
      <c r="W90" s="35"/>
    </row>
    <row r="91" spans="1:25" ht="15.75" thickBot="1" x14ac:dyDescent="0.3">
      <c r="A91" s="26">
        <v>45147.924351851849</v>
      </c>
      <c r="B91" s="61">
        <v>45147</v>
      </c>
      <c r="C91" s="108" t="s">
        <v>2524</v>
      </c>
      <c r="D91" s="188" t="s">
        <v>2323</v>
      </c>
      <c r="E91" s="27" t="s">
        <v>300</v>
      </c>
      <c r="F91" s="27" t="s">
        <v>1841</v>
      </c>
      <c r="G91" s="27" t="s">
        <v>2517</v>
      </c>
      <c r="H91" s="27" t="s">
        <v>2518</v>
      </c>
      <c r="I91" s="27" t="s">
        <v>2518</v>
      </c>
      <c r="J91" s="27" t="s">
        <v>2512</v>
      </c>
      <c r="K91" s="27" t="s">
        <v>252</v>
      </c>
      <c r="L91" s="28">
        <v>6388375658</v>
      </c>
      <c r="M91" s="28">
        <v>6388375658</v>
      </c>
      <c r="N91" s="241"/>
      <c r="O91" s="239">
        <v>351246475387</v>
      </c>
      <c r="P91" s="244">
        <v>45454</v>
      </c>
      <c r="Q91" s="27" t="s">
        <v>252</v>
      </c>
      <c r="R91" s="27" t="s">
        <v>1831</v>
      </c>
      <c r="S91" s="27" t="s">
        <v>1484</v>
      </c>
      <c r="T91" s="35" t="s">
        <v>3615</v>
      </c>
      <c r="U91" s="186"/>
      <c r="V91" s="35"/>
      <c r="W91" s="35"/>
    </row>
    <row r="92" spans="1:25" ht="15.75" thickBot="1" x14ac:dyDescent="0.3">
      <c r="A92" s="26">
        <v>45147.927499999998</v>
      </c>
      <c r="B92" s="61">
        <v>45147</v>
      </c>
      <c r="C92" s="108" t="s">
        <v>2524</v>
      </c>
      <c r="D92" s="188" t="s">
        <v>2323</v>
      </c>
      <c r="E92" s="27" t="s">
        <v>1805</v>
      </c>
      <c r="F92" s="27" t="s">
        <v>1806</v>
      </c>
      <c r="G92" s="27" t="s">
        <v>2519</v>
      </c>
      <c r="H92" s="27" t="s">
        <v>2520</v>
      </c>
      <c r="I92" s="27" t="s">
        <v>2520</v>
      </c>
      <c r="J92" s="27" t="s">
        <v>2512</v>
      </c>
      <c r="K92" s="27" t="s">
        <v>252</v>
      </c>
      <c r="L92" s="28">
        <v>8960848191</v>
      </c>
      <c r="M92" s="28">
        <v>8960848191</v>
      </c>
      <c r="N92" s="241"/>
      <c r="O92" s="239">
        <v>122135647655</v>
      </c>
      <c r="P92" s="244">
        <v>46008</v>
      </c>
      <c r="Q92" s="27" t="s">
        <v>2513</v>
      </c>
      <c r="R92" s="27" t="s">
        <v>1812</v>
      </c>
      <c r="S92" s="27" t="s">
        <v>1484</v>
      </c>
      <c r="T92" s="35" t="s">
        <v>3615</v>
      </c>
      <c r="U92" s="186"/>
      <c r="V92" s="35"/>
      <c r="W92" s="35"/>
    </row>
    <row r="93" spans="1:25" ht="15.75" thickBot="1" x14ac:dyDescent="0.3">
      <c r="A93" s="26">
        <v>45147.929988425924</v>
      </c>
      <c r="B93" s="61">
        <v>45147</v>
      </c>
      <c r="C93" s="108" t="s">
        <v>2524</v>
      </c>
      <c r="D93" s="188" t="s">
        <v>2323</v>
      </c>
      <c r="E93" s="27" t="s">
        <v>1805</v>
      </c>
      <c r="F93" s="27" t="s">
        <v>1806</v>
      </c>
      <c r="G93" s="27" t="s">
        <v>2521</v>
      </c>
      <c r="H93" s="27" t="s">
        <v>2522</v>
      </c>
      <c r="I93" s="27" t="s">
        <v>2522</v>
      </c>
      <c r="J93" s="27" t="s">
        <v>2512</v>
      </c>
      <c r="K93" s="27" t="s">
        <v>252</v>
      </c>
      <c r="L93" s="28">
        <v>9120714855</v>
      </c>
      <c r="M93" s="28">
        <v>9120714855</v>
      </c>
      <c r="N93" s="241"/>
      <c r="O93" s="239">
        <v>885296327456</v>
      </c>
      <c r="P93" s="244">
        <v>45650</v>
      </c>
      <c r="Q93" s="27" t="s">
        <v>2513</v>
      </c>
      <c r="R93" s="27" t="s">
        <v>1812</v>
      </c>
      <c r="S93" s="27" t="s">
        <v>1484</v>
      </c>
      <c r="T93" s="35" t="s">
        <v>3615</v>
      </c>
      <c r="U93" s="186"/>
      <c r="V93" s="35"/>
      <c r="W93" s="35"/>
    </row>
    <row r="94" spans="1:25" ht="15.75" thickBot="1" x14ac:dyDescent="0.3">
      <c r="A94" s="26">
        <v>45147.933900462966</v>
      </c>
      <c r="B94" s="61">
        <v>45147</v>
      </c>
      <c r="C94" s="108" t="s">
        <v>2524</v>
      </c>
      <c r="D94" s="188" t="s">
        <v>2323</v>
      </c>
      <c r="E94" s="27" t="s">
        <v>1840</v>
      </c>
      <c r="F94" s="27" t="s">
        <v>1837</v>
      </c>
      <c r="G94" s="27" t="s">
        <v>2523</v>
      </c>
      <c r="H94" s="27" t="s">
        <v>773</v>
      </c>
      <c r="I94" s="27" t="s">
        <v>773</v>
      </c>
      <c r="J94" s="27" t="s">
        <v>2512</v>
      </c>
      <c r="K94" s="27" t="s">
        <v>252</v>
      </c>
      <c r="L94" s="28">
        <v>9369306668</v>
      </c>
      <c r="M94" s="28">
        <v>9369306668</v>
      </c>
      <c r="N94" s="241"/>
      <c r="O94" s="239">
        <v>651233486982</v>
      </c>
      <c r="P94" s="244">
        <v>46056</v>
      </c>
      <c r="Q94" s="27" t="s">
        <v>252</v>
      </c>
      <c r="R94" s="27" t="s">
        <v>1831</v>
      </c>
      <c r="S94" s="27" t="s">
        <v>1484</v>
      </c>
      <c r="T94" s="35" t="s">
        <v>3615</v>
      </c>
      <c r="U94" s="186"/>
      <c r="V94" s="35"/>
      <c r="W94" s="35"/>
    </row>
    <row r="95" spans="1:25" x14ac:dyDescent="0.25">
      <c r="A95" s="26">
        <v>45148.574120370373</v>
      </c>
      <c r="B95" s="61">
        <v>45148</v>
      </c>
      <c r="C95" s="108" t="s">
        <v>2524</v>
      </c>
      <c r="D95" s="188" t="s">
        <v>2323</v>
      </c>
      <c r="E95" s="27" t="s">
        <v>1840</v>
      </c>
      <c r="F95" s="27" t="s">
        <v>1837</v>
      </c>
      <c r="G95" s="27" t="s">
        <v>2588</v>
      </c>
      <c r="H95" s="27" t="s">
        <v>2589</v>
      </c>
      <c r="I95" s="27" t="s">
        <v>2590</v>
      </c>
      <c r="J95" s="27" t="s">
        <v>2591</v>
      </c>
      <c r="K95" s="27" t="s">
        <v>25</v>
      </c>
      <c r="L95" s="28">
        <v>9310099563</v>
      </c>
      <c r="M95" s="28">
        <v>9310099563</v>
      </c>
      <c r="N95" s="241" t="s">
        <v>2592</v>
      </c>
      <c r="O95" s="239">
        <v>735869366963</v>
      </c>
      <c r="P95" s="244">
        <v>44961</v>
      </c>
      <c r="Q95" s="27" t="s">
        <v>2593</v>
      </c>
      <c r="R95" s="27" t="s">
        <v>1812</v>
      </c>
      <c r="S95" s="27" t="s">
        <v>1813</v>
      </c>
      <c r="T95" s="27" t="s">
        <v>2594</v>
      </c>
    </row>
    <row r="96" spans="1:25" x14ac:dyDescent="0.25">
      <c r="A96" s="26">
        <v>45148.610995370371</v>
      </c>
      <c r="B96" s="61">
        <v>45148</v>
      </c>
      <c r="C96" s="108" t="s">
        <v>2524</v>
      </c>
      <c r="D96" s="188" t="s">
        <v>2323</v>
      </c>
      <c r="E96" s="27" t="s">
        <v>1840</v>
      </c>
      <c r="F96" s="27" t="s">
        <v>1837</v>
      </c>
      <c r="G96" s="27" t="s">
        <v>2595</v>
      </c>
      <c r="H96" s="27" t="s">
        <v>2596</v>
      </c>
      <c r="I96" s="27" t="s">
        <v>2597</v>
      </c>
      <c r="J96" s="27" t="s">
        <v>2598</v>
      </c>
      <c r="K96" s="27" t="s">
        <v>25</v>
      </c>
      <c r="L96" s="28">
        <v>6202375934</v>
      </c>
      <c r="M96" s="28">
        <v>6202375934</v>
      </c>
      <c r="N96" s="241" t="s">
        <v>2600</v>
      </c>
      <c r="O96" s="239">
        <v>322616732824</v>
      </c>
      <c r="P96" s="244">
        <v>44971</v>
      </c>
      <c r="Q96" s="27" t="s">
        <v>1811</v>
      </c>
      <c r="R96" s="27" t="s">
        <v>1831</v>
      </c>
      <c r="S96" s="27" t="s">
        <v>1813</v>
      </c>
      <c r="T96" s="27" t="s">
        <v>2594</v>
      </c>
    </row>
    <row r="97" spans="1:20" x14ac:dyDescent="0.25">
      <c r="A97" s="26">
        <v>45148.629942129628</v>
      </c>
      <c r="B97" s="61">
        <v>45148</v>
      </c>
      <c r="C97" s="108" t="s">
        <v>2524</v>
      </c>
      <c r="D97" s="188" t="s">
        <v>2323</v>
      </c>
      <c r="E97" s="27" t="s">
        <v>1840</v>
      </c>
      <c r="F97" s="27" t="s">
        <v>1837</v>
      </c>
      <c r="G97" s="27" t="s">
        <v>2601</v>
      </c>
      <c r="H97" s="27" t="s">
        <v>2602</v>
      </c>
      <c r="I97" s="27" t="s">
        <v>2602</v>
      </c>
      <c r="J97" s="27" t="s">
        <v>2603</v>
      </c>
      <c r="K97" s="27" t="s">
        <v>25</v>
      </c>
      <c r="L97" s="28">
        <v>7982245262</v>
      </c>
      <c r="M97" s="28">
        <v>7982245262</v>
      </c>
      <c r="N97" s="241" t="s">
        <v>2604</v>
      </c>
      <c r="O97" s="239">
        <v>810608722269</v>
      </c>
      <c r="P97" s="244">
        <v>45085</v>
      </c>
      <c r="Q97" s="27" t="s">
        <v>1811</v>
      </c>
      <c r="R97" s="27" t="s">
        <v>1831</v>
      </c>
      <c r="S97" s="27" t="s">
        <v>1813</v>
      </c>
      <c r="T97" s="27" t="s">
        <v>2594</v>
      </c>
    </row>
    <row r="98" spans="1:20" ht="15.75" thickBot="1" x14ac:dyDescent="0.3">
      <c r="A98" s="26">
        <v>45148.675520833334</v>
      </c>
      <c r="B98" s="61">
        <v>45148</v>
      </c>
      <c r="C98" s="108" t="s">
        <v>2524</v>
      </c>
      <c r="D98" s="188" t="s">
        <v>2323</v>
      </c>
      <c r="E98" s="27" t="s">
        <v>1805</v>
      </c>
      <c r="F98" s="27" t="s">
        <v>1806</v>
      </c>
      <c r="G98" s="27" t="s">
        <v>2605</v>
      </c>
      <c r="H98" s="27" t="s">
        <v>2606</v>
      </c>
      <c r="I98" s="27" t="s">
        <v>2607</v>
      </c>
      <c r="J98" s="27" t="s">
        <v>2608</v>
      </c>
      <c r="K98" s="27" t="s">
        <v>25</v>
      </c>
      <c r="L98" s="28">
        <v>9069414743</v>
      </c>
      <c r="M98" s="28">
        <v>9069414743</v>
      </c>
      <c r="N98" s="241"/>
      <c r="O98" s="239">
        <v>410987497950</v>
      </c>
      <c r="P98" s="244">
        <v>45070</v>
      </c>
      <c r="Q98" s="27" t="s">
        <v>1811</v>
      </c>
      <c r="R98" s="27" t="s">
        <v>1831</v>
      </c>
      <c r="S98" s="27" t="s">
        <v>1484</v>
      </c>
      <c r="T98" s="27" t="s">
        <v>2594</v>
      </c>
    </row>
    <row r="99" spans="1:20" ht="15.75" thickBot="1" x14ac:dyDescent="0.3">
      <c r="A99" s="26">
        <v>45148.689027777778</v>
      </c>
      <c r="B99" s="61">
        <v>45148</v>
      </c>
      <c r="C99" s="108" t="s">
        <v>2524</v>
      </c>
      <c r="D99" s="188" t="s">
        <v>2323</v>
      </c>
      <c r="E99" s="27" t="s">
        <v>300</v>
      </c>
      <c r="F99" s="27" t="s">
        <v>1841</v>
      </c>
      <c r="G99" s="27" t="s">
        <v>2609</v>
      </c>
      <c r="H99" s="27" t="s">
        <v>2610</v>
      </c>
      <c r="I99" s="27" t="s">
        <v>2610</v>
      </c>
      <c r="J99" s="27" t="s">
        <v>2611</v>
      </c>
      <c r="K99" s="27" t="s">
        <v>252</v>
      </c>
      <c r="L99" s="28">
        <v>7706965394</v>
      </c>
      <c r="M99" s="28">
        <v>7706965394</v>
      </c>
      <c r="N99" s="241"/>
      <c r="O99" s="239">
        <v>151422195644</v>
      </c>
      <c r="P99" s="244">
        <v>45272</v>
      </c>
      <c r="Q99" s="27" t="s">
        <v>252</v>
      </c>
      <c r="R99" s="27" t="s">
        <v>1831</v>
      </c>
      <c r="S99" s="27" t="s">
        <v>1813</v>
      </c>
      <c r="T99" s="35" t="s">
        <v>3615</v>
      </c>
    </row>
    <row r="100" spans="1:20" ht="15.75" thickBot="1" x14ac:dyDescent="0.3">
      <c r="A100" s="26">
        <v>45148.691122685188</v>
      </c>
      <c r="B100" s="61">
        <v>45148</v>
      </c>
      <c r="C100" s="108" t="s">
        <v>2524</v>
      </c>
      <c r="D100" s="188" t="s">
        <v>2323</v>
      </c>
      <c r="E100" s="27" t="s">
        <v>1805</v>
      </c>
      <c r="F100" s="27" t="s">
        <v>1806</v>
      </c>
      <c r="G100" s="27" t="s">
        <v>2612</v>
      </c>
      <c r="H100" s="27" t="s">
        <v>2613</v>
      </c>
      <c r="I100" s="27" t="s">
        <v>2613</v>
      </c>
      <c r="J100" s="27" t="s">
        <v>2512</v>
      </c>
      <c r="K100" s="27" t="s">
        <v>252</v>
      </c>
      <c r="L100" s="28">
        <v>7982110797</v>
      </c>
      <c r="M100" s="28">
        <v>7982110797</v>
      </c>
      <c r="N100" s="241"/>
      <c r="O100" s="239">
        <v>515263428245</v>
      </c>
      <c r="P100" s="244">
        <v>45280</v>
      </c>
      <c r="Q100" s="27" t="s">
        <v>2513</v>
      </c>
      <c r="R100" s="27" t="s">
        <v>1812</v>
      </c>
      <c r="S100" s="27" t="s">
        <v>1484</v>
      </c>
      <c r="T100" s="35" t="s">
        <v>3615</v>
      </c>
    </row>
    <row r="101" spans="1:20" ht="15.75" thickBot="1" x14ac:dyDescent="0.3">
      <c r="A101" s="26">
        <v>45148.694606481484</v>
      </c>
      <c r="B101" s="61">
        <v>45148</v>
      </c>
      <c r="C101" s="108" t="s">
        <v>2524</v>
      </c>
      <c r="D101" s="188" t="s">
        <v>2323</v>
      </c>
      <c r="E101" s="27" t="s">
        <v>300</v>
      </c>
      <c r="F101" s="27" t="s">
        <v>1841</v>
      </c>
      <c r="G101" s="27" t="s">
        <v>2614</v>
      </c>
      <c r="H101" s="27" t="s">
        <v>2615</v>
      </c>
      <c r="I101" s="27" t="s">
        <v>2615</v>
      </c>
      <c r="J101" s="27" t="s">
        <v>2512</v>
      </c>
      <c r="K101" s="27" t="s">
        <v>252</v>
      </c>
      <c r="L101" s="28">
        <v>7607309929</v>
      </c>
      <c r="M101" s="28">
        <v>7607309929</v>
      </c>
      <c r="N101" s="241"/>
      <c r="O101" s="239">
        <v>979253469182</v>
      </c>
      <c r="P101" s="244">
        <v>45209</v>
      </c>
      <c r="Q101" s="27" t="s">
        <v>252</v>
      </c>
      <c r="R101" s="27" t="s">
        <v>1831</v>
      </c>
      <c r="S101" s="27" t="s">
        <v>1813</v>
      </c>
      <c r="T101" s="35" t="s">
        <v>3615</v>
      </c>
    </row>
    <row r="102" spans="1:20" ht="15.75" thickBot="1" x14ac:dyDescent="0.3">
      <c r="A102" s="26">
        <v>45148.704108796293</v>
      </c>
      <c r="B102" s="61">
        <v>45148</v>
      </c>
      <c r="C102" s="108" t="s">
        <v>2524</v>
      </c>
      <c r="D102" s="188" t="s">
        <v>2323</v>
      </c>
      <c r="E102" s="27" t="s">
        <v>1805</v>
      </c>
      <c r="F102" s="27" t="s">
        <v>1806</v>
      </c>
      <c r="G102" s="27" t="s">
        <v>2616</v>
      </c>
      <c r="H102" s="27" t="s">
        <v>2617</v>
      </c>
      <c r="I102" s="27" t="s">
        <v>2618</v>
      </c>
      <c r="J102" s="27" t="s">
        <v>2619</v>
      </c>
      <c r="K102" s="27" t="s">
        <v>2620</v>
      </c>
      <c r="L102" s="28">
        <v>9919694824</v>
      </c>
      <c r="M102" s="28">
        <v>9919694824</v>
      </c>
      <c r="N102" s="241"/>
      <c r="O102" s="239">
        <v>556341987852</v>
      </c>
      <c r="P102" s="244">
        <v>45208</v>
      </c>
      <c r="Q102" s="27" t="s">
        <v>252</v>
      </c>
      <c r="R102" s="27" t="s">
        <v>1812</v>
      </c>
      <c r="S102" s="27" t="s">
        <v>1484</v>
      </c>
      <c r="T102" s="35" t="s">
        <v>3615</v>
      </c>
    </row>
    <row r="103" spans="1:20" ht="15.75" thickBot="1" x14ac:dyDescent="0.3">
      <c r="A103" s="26">
        <v>45148.706956018519</v>
      </c>
      <c r="B103" s="61">
        <v>45148</v>
      </c>
      <c r="C103" s="108" t="s">
        <v>2524</v>
      </c>
      <c r="D103" s="188" t="s">
        <v>2323</v>
      </c>
      <c r="E103" s="27" t="s">
        <v>300</v>
      </c>
      <c r="F103" s="27" t="s">
        <v>1841</v>
      </c>
      <c r="G103" s="27" t="s">
        <v>2621</v>
      </c>
      <c r="H103" s="27" t="s">
        <v>2622</v>
      </c>
      <c r="I103" s="27" t="s">
        <v>2622</v>
      </c>
      <c r="J103" s="27" t="s">
        <v>2512</v>
      </c>
      <c r="K103" s="27" t="s">
        <v>252</v>
      </c>
      <c r="L103" s="28">
        <v>7054964932</v>
      </c>
      <c r="M103" s="28">
        <v>7054964932</v>
      </c>
      <c r="N103" s="241"/>
      <c r="O103" s="239">
        <v>251566337898</v>
      </c>
      <c r="P103" s="244">
        <v>45180</v>
      </c>
      <c r="Q103" s="27" t="s">
        <v>252</v>
      </c>
      <c r="R103" s="27" t="s">
        <v>1831</v>
      </c>
      <c r="S103" s="27" t="s">
        <v>1813</v>
      </c>
      <c r="T103" s="35" t="s">
        <v>3615</v>
      </c>
    </row>
    <row r="104" spans="1:20" ht="15.75" thickBot="1" x14ac:dyDescent="0.3">
      <c r="A104" s="26">
        <v>45148.712175925924</v>
      </c>
      <c r="B104" s="61">
        <v>45148</v>
      </c>
      <c r="C104" s="108" t="s">
        <v>2524</v>
      </c>
      <c r="D104" s="188" t="s">
        <v>2323</v>
      </c>
      <c r="E104" s="27" t="s">
        <v>1805</v>
      </c>
      <c r="F104" s="27" t="s">
        <v>1806</v>
      </c>
      <c r="G104" s="27" t="s">
        <v>2623</v>
      </c>
      <c r="H104" s="27" t="s">
        <v>2624</v>
      </c>
      <c r="I104" s="27" t="s">
        <v>2624</v>
      </c>
      <c r="J104" s="27" t="s">
        <v>2625</v>
      </c>
      <c r="K104" s="27" t="s">
        <v>2626</v>
      </c>
      <c r="L104" s="28">
        <v>9696851177</v>
      </c>
      <c r="M104" s="28">
        <v>9696851177</v>
      </c>
      <c r="N104" s="241"/>
      <c r="O104" s="239">
        <v>821346538763</v>
      </c>
      <c r="P104" s="244">
        <v>45478</v>
      </c>
      <c r="Q104" s="27" t="s">
        <v>2513</v>
      </c>
      <c r="R104" s="27" t="s">
        <v>1812</v>
      </c>
      <c r="S104" s="27" t="s">
        <v>1484</v>
      </c>
      <c r="T104" s="35" t="s">
        <v>3615</v>
      </c>
    </row>
    <row r="105" spans="1:20" ht="15.75" thickBot="1" x14ac:dyDescent="0.3">
      <c r="A105" s="26">
        <v>45148.716724537036</v>
      </c>
      <c r="B105" s="61">
        <v>45148</v>
      </c>
      <c r="C105" s="108" t="s">
        <v>2524</v>
      </c>
      <c r="D105" s="188" t="s">
        <v>2323</v>
      </c>
      <c r="E105" s="27" t="s">
        <v>1805</v>
      </c>
      <c r="F105" s="27" t="s">
        <v>1837</v>
      </c>
      <c r="G105" s="27" t="s">
        <v>2627</v>
      </c>
      <c r="H105" s="27" t="s">
        <v>560</v>
      </c>
      <c r="I105" s="27" t="s">
        <v>560</v>
      </c>
      <c r="J105" s="27" t="s">
        <v>2512</v>
      </c>
      <c r="K105" s="27" t="s">
        <v>252</v>
      </c>
      <c r="L105" s="28">
        <v>8052466710</v>
      </c>
      <c r="M105" s="28">
        <v>8052466710</v>
      </c>
      <c r="N105" s="241"/>
      <c r="O105" s="239">
        <v>562389124586</v>
      </c>
      <c r="P105" s="244">
        <v>45497</v>
      </c>
      <c r="Q105" s="27" t="s">
        <v>2513</v>
      </c>
      <c r="R105" s="27" t="s">
        <v>1812</v>
      </c>
      <c r="S105" s="27" t="s">
        <v>1484</v>
      </c>
      <c r="T105" s="35" t="s">
        <v>3615</v>
      </c>
    </row>
    <row r="106" spans="1:20" ht="15.75" thickBot="1" x14ac:dyDescent="0.3">
      <c r="A106" s="26">
        <v>45148.719027777777</v>
      </c>
      <c r="B106" s="61">
        <v>45148</v>
      </c>
      <c r="C106" s="108" t="s">
        <v>2524</v>
      </c>
      <c r="D106" s="188" t="s">
        <v>2323</v>
      </c>
      <c r="E106" s="27" t="s">
        <v>1805</v>
      </c>
      <c r="F106" s="27" t="s">
        <v>1806</v>
      </c>
      <c r="G106" s="27" t="s">
        <v>2628</v>
      </c>
      <c r="H106" s="27" t="s">
        <v>2629</v>
      </c>
      <c r="I106" s="27" t="s">
        <v>2630</v>
      </c>
      <c r="J106" s="27" t="s">
        <v>2512</v>
      </c>
      <c r="K106" s="27" t="s">
        <v>252</v>
      </c>
      <c r="L106" s="28">
        <v>7081998896</v>
      </c>
      <c r="M106" s="28">
        <v>7081998896</v>
      </c>
      <c r="N106" s="241"/>
      <c r="O106" s="239">
        <v>256483539884</v>
      </c>
      <c r="P106" s="244">
        <v>45186</v>
      </c>
      <c r="Q106" s="27" t="s">
        <v>2513</v>
      </c>
      <c r="R106" s="27" t="s">
        <v>1812</v>
      </c>
      <c r="S106" s="27" t="s">
        <v>1484</v>
      </c>
      <c r="T106" s="35" t="s">
        <v>3615</v>
      </c>
    </row>
    <row r="107" spans="1:20" ht="15.75" thickBot="1" x14ac:dyDescent="0.3">
      <c r="A107" s="26">
        <v>45148.728460648148</v>
      </c>
      <c r="B107" s="61">
        <v>45148</v>
      </c>
      <c r="C107" s="108" t="s">
        <v>2524</v>
      </c>
      <c r="D107" s="188" t="s">
        <v>2323</v>
      </c>
      <c r="E107" s="27" t="s">
        <v>300</v>
      </c>
      <c r="F107" s="27" t="s">
        <v>1841</v>
      </c>
      <c r="G107" s="27" t="s">
        <v>2631</v>
      </c>
      <c r="H107" s="27" t="s">
        <v>2632</v>
      </c>
      <c r="I107" s="27" t="s">
        <v>2632</v>
      </c>
      <c r="J107" s="27" t="s">
        <v>2512</v>
      </c>
      <c r="K107" s="27" t="s">
        <v>252</v>
      </c>
      <c r="L107" s="28">
        <v>8303290794</v>
      </c>
      <c r="M107" s="28">
        <v>8303290794</v>
      </c>
      <c r="N107" s="241"/>
      <c r="O107" s="239">
        <v>923456849171</v>
      </c>
      <c r="P107" s="244">
        <v>45264</v>
      </c>
      <c r="Q107" s="27" t="s">
        <v>252</v>
      </c>
      <c r="R107" s="27" t="s">
        <v>1831</v>
      </c>
      <c r="S107" s="27" t="s">
        <v>1813</v>
      </c>
      <c r="T107" s="35" t="s">
        <v>3615</v>
      </c>
    </row>
    <row r="108" spans="1:20" ht="15.75" thickBot="1" x14ac:dyDescent="0.3">
      <c r="A108" s="26">
        <v>45148.730821759258</v>
      </c>
      <c r="B108" s="61">
        <v>45148</v>
      </c>
      <c r="C108" s="108" t="s">
        <v>2524</v>
      </c>
      <c r="D108" s="188" t="s">
        <v>2323</v>
      </c>
      <c r="E108" s="27" t="s">
        <v>1805</v>
      </c>
      <c r="F108" s="27" t="s">
        <v>1806</v>
      </c>
      <c r="G108" s="27" t="s">
        <v>2633</v>
      </c>
      <c r="H108" s="27" t="s">
        <v>2634</v>
      </c>
      <c r="I108" s="27" t="s">
        <v>2635</v>
      </c>
      <c r="J108" s="27" t="s">
        <v>2636</v>
      </c>
      <c r="K108" s="113" t="s">
        <v>1834</v>
      </c>
      <c r="L108" s="28">
        <v>9873704267</v>
      </c>
      <c r="M108" s="28">
        <v>9873704267</v>
      </c>
      <c r="N108" s="241"/>
      <c r="O108" s="239">
        <v>243875645705</v>
      </c>
      <c r="P108" s="244">
        <v>45056</v>
      </c>
      <c r="Q108" s="27" t="s">
        <v>1811</v>
      </c>
      <c r="R108" s="27" t="s">
        <v>1831</v>
      </c>
      <c r="S108" s="27" t="s">
        <v>1484</v>
      </c>
      <c r="T108" s="35" t="s">
        <v>3381</v>
      </c>
    </row>
    <row r="109" spans="1:20" ht="15.75" thickBot="1" x14ac:dyDescent="0.3">
      <c r="A109" s="26">
        <v>45148.731041666666</v>
      </c>
      <c r="B109" s="61">
        <v>45148</v>
      </c>
      <c r="C109" s="108" t="s">
        <v>2524</v>
      </c>
      <c r="D109" s="188" t="s">
        <v>2323</v>
      </c>
      <c r="E109" s="27" t="s">
        <v>300</v>
      </c>
      <c r="F109" s="27" t="s">
        <v>1841</v>
      </c>
      <c r="G109" s="27" t="s">
        <v>2637</v>
      </c>
      <c r="H109" s="27" t="s">
        <v>2638</v>
      </c>
      <c r="I109" s="27" t="s">
        <v>2638</v>
      </c>
      <c r="J109" s="27" t="s">
        <v>2512</v>
      </c>
      <c r="K109" s="27" t="s">
        <v>252</v>
      </c>
      <c r="L109" s="28">
        <v>6303077875</v>
      </c>
      <c r="M109" s="28">
        <v>6303077875</v>
      </c>
      <c r="N109" s="241"/>
      <c r="O109" s="239">
        <v>745628231467</v>
      </c>
      <c r="P109" s="244">
        <v>45495</v>
      </c>
      <c r="Q109" s="27" t="s">
        <v>252</v>
      </c>
      <c r="R109" s="27" t="s">
        <v>1831</v>
      </c>
      <c r="S109" s="27" t="s">
        <v>1813</v>
      </c>
      <c r="T109" s="35" t="s">
        <v>3615</v>
      </c>
    </row>
    <row r="110" spans="1:20" ht="15.75" thickBot="1" x14ac:dyDescent="0.3">
      <c r="A110" s="26">
        <v>45148.746458333335</v>
      </c>
      <c r="B110" s="61">
        <v>45148</v>
      </c>
      <c r="C110" s="108" t="s">
        <v>2524</v>
      </c>
      <c r="D110" s="188" t="s">
        <v>2323</v>
      </c>
      <c r="E110" s="27" t="s">
        <v>300</v>
      </c>
      <c r="F110" s="27" t="s">
        <v>1841</v>
      </c>
      <c r="G110" s="27" t="s">
        <v>2639</v>
      </c>
      <c r="H110" s="27" t="s">
        <v>2640</v>
      </c>
      <c r="I110" s="27" t="s">
        <v>2640</v>
      </c>
      <c r="J110" s="27" t="s">
        <v>2512</v>
      </c>
      <c r="K110" s="27" t="s">
        <v>252</v>
      </c>
      <c r="L110" s="28">
        <v>9451665045</v>
      </c>
      <c r="M110" s="28">
        <v>9451665045</v>
      </c>
      <c r="N110" s="241"/>
      <c r="O110" s="239">
        <v>917277653980</v>
      </c>
      <c r="P110" s="244">
        <v>45209</v>
      </c>
      <c r="Q110" s="27" t="s">
        <v>252</v>
      </c>
      <c r="R110" s="27" t="s">
        <v>1831</v>
      </c>
      <c r="S110" s="27" t="s">
        <v>1813</v>
      </c>
      <c r="T110" s="35" t="s">
        <v>3615</v>
      </c>
    </row>
    <row r="111" spans="1:20" ht="15.75" thickBot="1" x14ac:dyDescent="0.3">
      <c r="A111" s="26">
        <v>45148.748460648145</v>
      </c>
      <c r="B111" s="61">
        <v>45148</v>
      </c>
      <c r="C111" s="108" t="s">
        <v>2524</v>
      </c>
      <c r="D111" s="188" t="s">
        <v>2323</v>
      </c>
      <c r="E111" s="27" t="s">
        <v>300</v>
      </c>
      <c r="F111" s="27" t="s">
        <v>1841</v>
      </c>
      <c r="G111" s="27" t="s">
        <v>2641</v>
      </c>
      <c r="H111" s="27" t="s">
        <v>2642</v>
      </c>
      <c r="I111" s="27" t="s">
        <v>2642</v>
      </c>
      <c r="J111" s="27" t="s">
        <v>2512</v>
      </c>
      <c r="K111" s="27" t="s">
        <v>252</v>
      </c>
      <c r="L111" s="28">
        <v>9519401611</v>
      </c>
      <c r="M111" s="28">
        <v>9519401611</v>
      </c>
      <c r="N111" s="241"/>
      <c r="O111" s="239">
        <v>125364958623</v>
      </c>
      <c r="P111" s="244">
        <v>45172</v>
      </c>
      <c r="Q111" s="27" t="s">
        <v>252</v>
      </c>
      <c r="R111" s="27" t="s">
        <v>1831</v>
      </c>
      <c r="S111" s="27" t="s">
        <v>1813</v>
      </c>
      <c r="T111" s="35" t="s">
        <v>3615</v>
      </c>
    </row>
    <row r="112" spans="1:20" ht="15.75" thickBot="1" x14ac:dyDescent="0.3">
      <c r="A112" s="26">
        <v>45148.841574074075</v>
      </c>
      <c r="B112" s="61">
        <v>45148</v>
      </c>
      <c r="C112" s="108" t="s">
        <v>2524</v>
      </c>
      <c r="D112" s="188" t="s">
        <v>2323</v>
      </c>
      <c r="E112" s="27" t="s">
        <v>1840</v>
      </c>
      <c r="F112" s="27" t="s">
        <v>1837</v>
      </c>
      <c r="G112" s="27" t="s">
        <v>2643</v>
      </c>
      <c r="H112" s="27" t="s">
        <v>2644</v>
      </c>
      <c r="I112" s="27" t="s">
        <v>2645</v>
      </c>
      <c r="J112" s="27" t="s">
        <v>2646</v>
      </c>
      <c r="K112" s="27" t="s">
        <v>25</v>
      </c>
      <c r="L112" s="28">
        <v>9716787396</v>
      </c>
      <c r="M112" s="28">
        <v>9716787396</v>
      </c>
      <c r="N112" s="241" t="s">
        <v>2647</v>
      </c>
      <c r="O112" s="241" t="s">
        <v>2648</v>
      </c>
      <c r="P112" s="244">
        <v>44979</v>
      </c>
      <c r="Q112" s="27" t="s">
        <v>2599</v>
      </c>
      <c r="R112" s="27" t="s">
        <v>1831</v>
      </c>
      <c r="S112" s="27" t="s">
        <v>1813</v>
      </c>
      <c r="T112" s="35" t="s">
        <v>3381</v>
      </c>
    </row>
    <row r="113" spans="1:20" ht="15.75" thickBot="1" x14ac:dyDescent="0.3">
      <c r="A113" s="26">
        <v>45148.847986111112</v>
      </c>
      <c r="B113" s="61">
        <v>45148</v>
      </c>
      <c r="C113" s="108" t="s">
        <v>2524</v>
      </c>
      <c r="D113" s="188" t="s">
        <v>2323</v>
      </c>
      <c r="E113" s="27" t="s">
        <v>1840</v>
      </c>
      <c r="F113" s="27" t="s">
        <v>1837</v>
      </c>
      <c r="G113" s="27" t="s">
        <v>2649</v>
      </c>
      <c r="H113" s="27" t="s">
        <v>679</v>
      </c>
      <c r="I113" s="27" t="s">
        <v>679</v>
      </c>
      <c r="J113" s="27" t="s">
        <v>2650</v>
      </c>
      <c r="K113" s="27" t="s">
        <v>25</v>
      </c>
      <c r="L113" s="28">
        <v>9911603217</v>
      </c>
      <c r="M113" s="28">
        <v>9911603217</v>
      </c>
      <c r="N113" s="241" t="s">
        <v>2651</v>
      </c>
      <c r="O113" s="239">
        <v>852648656021</v>
      </c>
      <c r="P113" s="244">
        <v>45035</v>
      </c>
      <c r="Q113" s="27" t="s">
        <v>2599</v>
      </c>
      <c r="R113" s="27" t="s">
        <v>1831</v>
      </c>
      <c r="S113" s="27" t="s">
        <v>1813</v>
      </c>
      <c r="T113" s="35" t="s">
        <v>3381</v>
      </c>
    </row>
    <row r="114" spans="1:20" ht="15.75" thickBot="1" x14ac:dyDescent="0.3">
      <c r="A114" s="33">
        <v>45149.675115740742</v>
      </c>
      <c r="B114" s="34">
        <v>45149</v>
      </c>
      <c r="C114" s="108" t="s">
        <v>2524</v>
      </c>
      <c r="D114" s="188" t="s">
        <v>2323</v>
      </c>
      <c r="E114" s="35" t="s">
        <v>300</v>
      </c>
      <c r="F114" s="35" t="s">
        <v>1841</v>
      </c>
      <c r="G114" s="35" t="s">
        <v>2725</v>
      </c>
      <c r="H114" s="35" t="s">
        <v>2726</v>
      </c>
      <c r="I114" s="35" t="s">
        <v>2726</v>
      </c>
      <c r="J114" s="35" t="s">
        <v>2512</v>
      </c>
      <c r="K114" s="35" t="s">
        <v>252</v>
      </c>
      <c r="L114" s="36">
        <v>8429101325</v>
      </c>
      <c r="M114" s="36">
        <v>8429101325</v>
      </c>
      <c r="N114" s="233"/>
      <c r="O114" s="232">
        <v>852648321576</v>
      </c>
      <c r="P114" s="246">
        <v>46157</v>
      </c>
      <c r="Q114" s="35" t="s">
        <v>2727</v>
      </c>
      <c r="R114" s="35" t="s">
        <v>1831</v>
      </c>
      <c r="S114" s="35" t="s">
        <v>1813</v>
      </c>
      <c r="T114" s="35" t="s">
        <v>3615</v>
      </c>
    </row>
    <row r="115" spans="1:20" ht="15.75" thickBot="1" x14ac:dyDescent="0.3">
      <c r="A115" s="33">
        <v>45149.677071759259</v>
      </c>
      <c r="B115" s="34">
        <v>45149</v>
      </c>
      <c r="C115" s="108" t="s">
        <v>2524</v>
      </c>
      <c r="D115" s="188" t="s">
        <v>2323</v>
      </c>
      <c r="E115" s="35" t="s">
        <v>300</v>
      </c>
      <c r="F115" s="35" t="s">
        <v>1841</v>
      </c>
      <c r="G115" s="35" t="s">
        <v>2728</v>
      </c>
      <c r="H115" s="35" t="s">
        <v>610</v>
      </c>
      <c r="I115" s="35" t="s">
        <v>610</v>
      </c>
      <c r="J115" s="35" t="s">
        <v>2512</v>
      </c>
      <c r="K115" s="35" t="s">
        <v>252</v>
      </c>
      <c r="L115" s="36">
        <v>8840421887</v>
      </c>
      <c r="M115" s="36">
        <v>8840421887</v>
      </c>
      <c r="N115" s="233"/>
      <c r="O115" s="232">
        <v>895485631590</v>
      </c>
      <c r="P115" s="246">
        <v>46162</v>
      </c>
      <c r="Q115" s="35" t="s">
        <v>2727</v>
      </c>
      <c r="R115" s="35" t="s">
        <v>1831</v>
      </c>
      <c r="S115" s="35" t="s">
        <v>1813</v>
      </c>
      <c r="T115" s="35" t="s">
        <v>3615</v>
      </c>
    </row>
    <row r="116" spans="1:20" ht="15.75" thickBot="1" x14ac:dyDescent="0.3">
      <c r="A116" s="33">
        <v>45149.678854166668</v>
      </c>
      <c r="B116" s="34">
        <v>45149</v>
      </c>
      <c r="C116" s="108" t="s">
        <v>2524</v>
      </c>
      <c r="D116" s="188" t="s">
        <v>2323</v>
      </c>
      <c r="E116" s="35" t="s">
        <v>300</v>
      </c>
      <c r="F116" s="35" t="s">
        <v>1841</v>
      </c>
      <c r="G116" s="35" t="s">
        <v>2729</v>
      </c>
      <c r="H116" s="35" t="s">
        <v>2730</v>
      </c>
      <c r="I116" s="35" t="s">
        <v>2730</v>
      </c>
      <c r="J116" s="35" t="s">
        <v>2512</v>
      </c>
      <c r="K116" s="35" t="s">
        <v>252</v>
      </c>
      <c r="L116" s="36">
        <v>8933994760</v>
      </c>
      <c r="M116" s="36">
        <v>8933994760</v>
      </c>
      <c r="N116" s="233"/>
      <c r="O116" s="232">
        <v>235285674309</v>
      </c>
      <c r="P116" s="246">
        <v>45461</v>
      </c>
      <c r="Q116" s="35" t="s">
        <v>2727</v>
      </c>
      <c r="R116" s="35" t="s">
        <v>1831</v>
      </c>
      <c r="S116" s="35" t="s">
        <v>1484</v>
      </c>
      <c r="T116" s="35" t="s">
        <v>3615</v>
      </c>
    </row>
    <row r="117" spans="1:20" ht="15.75" thickBot="1" x14ac:dyDescent="0.3">
      <c r="A117" s="33">
        <v>45149.681516203702</v>
      </c>
      <c r="B117" s="34">
        <v>45149</v>
      </c>
      <c r="C117" s="108" t="s">
        <v>2524</v>
      </c>
      <c r="D117" s="188" t="s">
        <v>2323</v>
      </c>
      <c r="E117" s="35" t="s">
        <v>1805</v>
      </c>
      <c r="F117" s="35" t="s">
        <v>1837</v>
      </c>
      <c r="G117" s="35" t="s">
        <v>2731</v>
      </c>
      <c r="H117" s="35" t="s">
        <v>2732</v>
      </c>
      <c r="I117" s="35" t="s">
        <v>2732</v>
      </c>
      <c r="J117" s="35" t="s">
        <v>2512</v>
      </c>
      <c r="K117" s="35" t="s">
        <v>252</v>
      </c>
      <c r="L117" s="36">
        <v>9956120960</v>
      </c>
      <c r="M117" s="36">
        <v>9956120960</v>
      </c>
      <c r="N117" s="233"/>
      <c r="O117" s="232">
        <v>883192582039</v>
      </c>
      <c r="P117" s="246">
        <v>45150</v>
      </c>
      <c r="Q117" s="35" t="s">
        <v>2513</v>
      </c>
      <c r="R117" s="35" t="s">
        <v>1836</v>
      </c>
      <c r="S117" s="35" t="s">
        <v>1484</v>
      </c>
      <c r="T117" s="35" t="s">
        <v>3615</v>
      </c>
    </row>
    <row r="118" spans="1:20" ht="15.75" thickBot="1" x14ac:dyDescent="0.3">
      <c r="A118" s="33">
        <v>45149.68372685185</v>
      </c>
      <c r="B118" s="34">
        <v>45149</v>
      </c>
      <c r="C118" s="108" t="s">
        <v>2524</v>
      </c>
      <c r="D118" s="188" t="s">
        <v>2323</v>
      </c>
      <c r="E118" s="35" t="s">
        <v>1805</v>
      </c>
      <c r="F118" s="35" t="s">
        <v>1837</v>
      </c>
      <c r="G118" s="35" t="s">
        <v>2733</v>
      </c>
      <c r="H118" s="35" t="s">
        <v>2734</v>
      </c>
      <c r="I118" s="35" t="s">
        <v>2735</v>
      </c>
      <c r="J118" s="35" t="s">
        <v>2512</v>
      </c>
      <c r="K118" s="35" t="s">
        <v>252</v>
      </c>
      <c r="L118" s="36">
        <v>8840030804</v>
      </c>
      <c r="M118" s="36">
        <v>8840030804</v>
      </c>
      <c r="N118" s="233"/>
      <c r="O118" s="232">
        <v>883192852039</v>
      </c>
      <c r="P118" s="246">
        <v>45455</v>
      </c>
      <c r="Q118" s="35" t="s">
        <v>2513</v>
      </c>
      <c r="R118" s="35" t="s">
        <v>1836</v>
      </c>
      <c r="S118" s="35" t="s">
        <v>1484</v>
      </c>
      <c r="T118" s="35" t="s">
        <v>3615</v>
      </c>
    </row>
    <row r="119" spans="1:20" ht="15.75" thickBot="1" x14ac:dyDescent="0.3">
      <c r="A119" s="33">
        <v>45149.795671296299</v>
      </c>
      <c r="B119" s="34">
        <v>45149</v>
      </c>
      <c r="C119" s="108" t="s">
        <v>2524</v>
      </c>
      <c r="D119" s="188" t="s">
        <v>2323</v>
      </c>
      <c r="E119" s="35" t="s">
        <v>1840</v>
      </c>
      <c r="F119" s="35" t="s">
        <v>1837</v>
      </c>
      <c r="G119" s="35" t="s">
        <v>2736</v>
      </c>
      <c r="H119" s="35" t="s">
        <v>2737</v>
      </c>
      <c r="I119" s="35" t="s">
        <v>2737</v>
      </c>
      <c r="J119" s="35" t="s">
        <v>2738</v>
      </c>
      <c r="K119" s="27" t="s">
        <v>25</v>
      </c>
      <c r="L119" s="36">
        <v>8368173070</v>
      </c>
      <c r="M119" s="36">
        <v>8368173070</v>
      </c>
      <c r="N119" s="233" t="s">
        <v>2739</v>
      </c>
      <c r="O119" s="232">
        <v>298747885620</v>
      </c>
      <c r="P119" s="246">
        <v>45071</v>
      </c>
      <c r="Q119" s="35" t="s">
        <v>2599</v>
      </c>
      <c r="R119" s="35" t="s">
        <v>1831</v>
      </c>
      <c r="S119" s="35" t="s">
        <v>1813</v>
      </c>
      <c r="T119" s="27" t="s">
        <v>2594</v>
      </c>
    </row>
    <row r="120" spans="1:20" ht="15.75" thickBot="1" x14ac:dyDescent="0.3">
      <c r="A120" s="33">
        <v>45149.799641203703</v>
      </c>
      <c r="B120" s="34">
        <v>45149</v>
      </c>
      <c r="C120" s="108" t="s">
        <v>2524</v>
      </c>
      <c r="D120" s="188" t="s">
        <v>2323</v>
      </c>
      <c r="E120" s="35" t="s">
        <v>1805</v>
      </c>
      <c r="F120" s="35" t="s">
        <v>1806</v>
      </c>
      <c r="G120" s="35" t="s">
        <v>2740</v>
      </c>
      <c r="H120" s="35" t="s">
        <v>2741</v>
      </c>
      <c r="I120" s="35" t="s">
        <v>2741</v>
      </c>
      <c r="J120" s="35" t="s">
        <v>2742</v>
      </c>
      <c r="K120" s="35" t="s">
        <v>129</v>
      </c>
      <c r="L120" s="36">
        <v>9818915263</v>
      </c>
      <c r="M120" s="36">
        <v>9818915263</v>
      </c>
      <c r="N120" s="233" t="s">
        <v>2743</v>
      </c>
      <c r="O120" s="233" t="s">
        <v>2744</v>
      </c>
      <c r="P120" s="246">
        <v>44987</v>
      </c>
      <c r="Q120" s="35" t="s">
        <v>1811</v>
      </c>
      <c r="R120" s="35" t="s">
        <v>1812</v>
      </c>
      <c r="S120" s="35" t="s">
        <v>1484</v>
      </c>
      <c r="T120" s="27" t="s">
        <v>2594</v>
      </c>
    </row>
    <row r="121" spans="1:20" ht="15.75" thickBot="1" x14ac:dyDescent="0.3">
      <c r="A121" s="33">
        <v>45149.80369212963</v>
      </c>
      <c r="B121" s="34">
        <v>45149</v>
      </c>
      <c r="C121" s="108" t="s">
        <v>2524</v>
      </c>
      <c r="D121" s="188" t="s">
        <v>2323</v>
      </c>
      <c r="E121" s="35" t="s">
        <v>1805</v>
      </c>
      <c r="F121" s="35" t="s">
        <v>1837</v>
      </c>
      <c r="G121" s="35" t="s">
        <v>2745</v>
      </c>
      <c r="H121" s="35" t="s">
        <v>2746</v>
      </c>
      <c r="I121" s="35" t="s">
        <v>2162</v>
      </c>
      <c r="J121" s="35" t="s">
        <v>2747</v>
      </c>
      <c r="K121" s="27" t="s">
        <v>25</v>
      </c>
      <c r="L121" s="36">
        <v>9958204672</v>
      </c>
      <c r="M121" s="36">
        <v>8860039727</v>
      </c>
      <c r="N121" s="233" t="s">
        <v>2748</v>
      </c>
      <c r="O121" s="232">
        <v>735263663196</v>
      </c>
      <c r="P121" s="246">
        <v>45028</v>
      </c>
      <c r="Q121" s="35" t="s">
        <v>2599</v>
      </c>
      <c r="R121" s="35" t="s">
        <v>1812</v>
      </c>
      <c r="S121" s="35" t="s">
        <v>1484</v>
      </c>
      <c r="T121" s="27" t="s">
        <v>2594</v>
      </c>
    </row>
    <row r="122" spans="1:20" ht="15.75" thickBot="1" x14ac:dyDescent="0.3">
      <c r="A122" s="33">
        <v>45149.896273148152</v>
      </c>
      <c r="B122" s="34">
        <v>45149</v>
      </c>
      <c r="C122" s="108" t="s">
        <v>2524</v>
      </c>
      <c r="D122" s="188" t="s">
        <v>2323</v>
      </c>
      <c r="E122" s="35" t="s">
        <v>2749</v>
      </c>
      <c r="F122" s="35" t="s">
        <v>1806</v>
      </c>
      <c r="G122" s="35" t="s">
        <v>2750</v>
      </c>
      <c r="H122" s="35" t="s">
        <v>504</v>
      </c>
      <c r="I122" s="35" t="s">
        <v>504</v>
      </c>
      <c r="J122" s="35" t="s">
        <v>2751</v>
      </c>
      <c r="K122" s="35" t="s">
        <v>74</v>
      </c>
      <c r="L122" s="36">
        <v>9911527090</v>
      </c>
      <c r="M122" s="36">
        <v>9911527090</v>
      </c>
      <c r="N122" s="233" t="s">
        <v>2752</v>
      </c>
      <c r="O122" s="232">
        <v>799294585905</v>
      </c>
      <c r="P122" s="246">
        <v>46610</v>
      </c>
      <c r="Q122" s="35" t="s">
        <v>2168</v>
      </c>
      <c r="R122" s="35" t="s">
        <v>1836</v>
      </c>
      <c r="S122" s="35" t="s">
        <v>1484</v>
      </c>
      <c r="T122" s="35" t="s">
        <v>196</v>
      </c>
    </row>
    <row r="123" spans="1:20" ht="15.75" thickBot="1" x14ac:dyDescent="0.3">
      <c r="A123" s="33">
        <v>45149.925925925927</v>
      </c>
      <c r="B123" s="34">
        <v>45149</v>
      </c>
      <c r="C123" s="108" t="s">
        <v>2524</v>
      </c>
      <c r="D123" s="188" t="s">
        <v>2323</v>
      </c>
      <c r="E123" s="35" t="s">
        <v>1840</v>
      </c>
      <c r="F123" s="35" t="s">
        <v>1837</v>
      </c>
      <c r="G123" s="35" t="s">
        <v>2753</v>
      </c>
      <c r="H123" s="35" t="s">
        <v>2754</v>
      </c>
      <c r="I123" s="35" t="s">
        <v>2754</v>
      </c>
      <c r="J123" s="35" t="s">
        <v>2755</v>
      </c>
      <c r="K123" s="35" t="s">
        <v>129</v>
      </c>
      <c r="L123" s="36">
        <v>9711467821</v>
      </c>
      <c r="M123" s="36">
        <v>9711467821</v>
      </c>
      <c r="N123" s="233">
        <v>120080099130</v>
      </c>
      <c r="O123" s="233" t="s">
        <v>2756</v>
      </c>
      <c r="P123" s="246">
        <v>45071</v>
      </c>
      <c r="Q123" s="35" t="s">
        <v>2757</v>
      </c>
      <c r="R123" s="35" t="s">
        <v>1831</v>
      </c>
      <c r="S123" s="35" t="s">
        <v>1813</v>
      </c>
      <c r="T123" s="35" t="s">
        <v>3381</v>
      </c>
    </row>
    <row r="124" spans="1:20" ht="15.75" thickBot="1" x14ac:dyDescent="0.3">
      <c r="A124" s="33">
        <v>45149.931828703702</v>
      </c>
      <c r="B124" s="34">
        <v>45149</v>
      </c>
      <c r="C124" s="108" t="s">
        <v>2524</v>
      </c>
      <c r="D124" s="188" t="s">
        <v>2323</v>
      </c>
      <c r="E124" s="35" t="s">
        <v>1805</v>
      </c>
      <c r="F124" s="35" t="s">
        <v>1806</v>
      </c>
      <c r="G124" s="35" t="s">
        <v>2758</v>
      </c>
      <c r="H124" s="35" t="s">
        <v>2759</v>
      </c>
      <c r="I124" s="35" t="s">
        <v>2760</v>
      </c>
      <c r="J124" s="35" t="s">
        <v>2761</v>
      </c>
      <c r="K124" s="35" t="s">
        <v>129</v>
      </c>
      <c r="L124" s="36">
        <v>9910596972</v>
      </c>
      <c r="M124" s="36">
        <v>9910596972</v>
      </c>
      <c r="N124" s="233" t="s">
        <v>2762</v>
      </c>
      <c r="O124" s="233" t="s">
        <v>2763</v>
      </c>
      <c r="P124" s="246">
        <v>45011</v>
      </c>
      <c r="Q124" s="35" t="s">
        <v>2599</v>
      </c>
      <c r="R124" s="35" t="s">
        <v>1831</v>
      </c>
      <c r="S124" s="35" t="s">
        <v>1484</v>
      </c>
      <c r="T124" s="35" t="s">
        <v>3381</v>
      </c>
    </row>
    <row r="125" spans="1:20" ht="15.75" thickBot="1" x14ac:dyDescent="0.3">
      <c r="A125" s="33">
        <v>45149.937326388892</v>
      </c>
      <c r="B125" s="34">
        <v>45149</v>
      </c>
      <c r="C125" s="108" t="s">
        <v>2524</v>
      </c>
      <c r="D125" s="188" t="s">
        <v>2323</v>
      </c>
      <c r="E125" s="35" t="s">
        <v>1805</v>
      </c>
      <c r="F125" s="35" t="s">
        <v>1837</v>
      </c>
      <c r="G125" s="35" t="s">
        <v>2764</v>
      </c>
      <c r="H125" s="35" t="s">
        <v>2765</v>
      </c>
      <c r="I125" s="35" t="s">
        <v>2766</v>
      </c>
      <c r="J125" s="35" t="s">
        <v>2767</v>
      </c>
      <c r="K125" s="35" t="s">
        <v>2306</v>
      </c>
      <c r="L125" s="36">
        <v>7838396320</v>
      </c>
      <c r="M125" s="36">
        <v>7838396320</v>
      </c>
      <c r="N125" s="233" t="s">
        <v>2768</v>
      </c>
      <c r="O125" s="233" t="s">
        <v>2769</v>
      </c>
      <c r="P125" s="246">
        <v>44980</v>
      </c>
      <c r="Q125" s="35" t="s">
        <v>2599</v>
      </c>
      <c r="R125" s="35" t="s">
        <v>1812</v>
      </c>
      <c r="S125" s="35" t="s">
        <v>1484</v>
      </c>
      <c r="T125" s="35" t="s">
        <v>3381</v>
      </c>
    </row>
    <row r="126" spans="1:20" ht="15.75" thickBot="1" x14ac:dyDescent="0.3">
      <c r="A126" s="33">
        <v>45150.793043981481</v>
      </c>
      <c r="B126" s="34">
        <v>45150</v>
      </c>
      <c r="C126" s="108" t="s">
        <v>2524</v>
      </c>
      <c r="D126" s="188" t="s">
        <v>2323</v>
      </c>
      <c r="E126" s="35" t="s">
        <v>1805</v>
      </c>
      <c r="F126" s="35" t="s">
        <v>1806</v>
      </c>
      <c r="G126" s="35" t="s">
        <v>2800</v>
      </c>
      <c r="H126" s="35" t="s">
        <v>2801</v>
      </c>
      <c r="I126" s="35" t="s">
        <v>2801</v>
      </c>
      <c r="J126" s="35" t="s">
        <v>2512</v>
      </c>
      <c r="K126" s="35" t="s">
        <v>252</v>
      </c>
      <c r="L126" s="36">
        <v>8840672334</v>
      </c>
      <c r="M126" s="36">
        <v>8840672334</v>
      </c>
      <c r="N126" s="233"/>
      <c r="O126" s="232">
        <v>856423871268</v>
      </c>
      <c r="P126" s="246">
        <v>45168</v>
      </c>
      <c r="Q126" s="35" t="s">
        <v>2513</v>
      </c>
      <c r="R126" s="35" t="s">
        <v>1836</v>
      </c>
      <c r="S126" s="35" t="s">
        <v>1484</v>
      </c>
      <c r="T126" s="35" t="s">
        <v>3615</v>
      </c>
    </row>
    <row r="127" spans="1:20" ht="15.75" thickBot="1" x14ac:dyDescent="0.3">
      <c r="A127" s="33">
        <v>45150.794074074074</v>
      </c>
      <c r="B127" s="34">
        <v>45150</v>
      </c>
      <c r="C127" s="108" t="s">
        <v>2524</v>
      </c>
      <c r="D127" s="188" t="s">
        <v>2323</v>
      </c>
      <c r="E127" s="35" t="s">
        <v>300</v>
      </c>
      <c r="F127" s="35" t="s">
        <v>2238</v>
      </c>
      <c r="G127" s="35" t="s">
        <v>2802</v>
      </c>
      <c r="H127" s="35" t="s">
        <v>2803</v>
      </c>
      <c r="I127" s="35" t="s">
        <v>2803</v>
      </c>
      <c r="J127" s="35" t="s">
        <v>2804</v>
      </c>
      <c r="K127" s="35" t="s">
        <v>129</v>
      </c>
      <c r="L127" s="36">
        <v>9555692778</v>
      </c>
      <c r="M127" s="36">
        <v>9555692778</v>
      </c>
      <c r="N127" s="233" t="s">
        <v>2805</v>
      </c>
      <c r="O127" s="233" t="s">
        <v>2806</v>
      </c>
      <c r="P127" s="246">
        <v>45038</v>
      </c>
      <c r="Q127" s="35" t="s">
        <v>2599</v>
      </c>
      <c r="R127" s="35" t="s">
        <v>1831</v>
      </c>
      <c r="S127" s="35" t="s">
        <v>1813</v>
      </c>
      <c r="T127" s="27" t="s">
        <v>2594</v>
      </c>
    </row>
    <row r="128" spans="1:20" ht="15.75" thickBot="1" x14ac:dyDescent="0.3">
      <c r="A128" s="33">
        <v>45150.795347222222</v>
      </c>
      <c r="B128" s="34">
        <v>45150</v>
      </c>
      <c r="C128" s="108" t="s">
        <v>2524</v>
      </c>
      <c r="D128" s="188" t="s">
        <v>2323</v>
      </c>
      <c r="E128" s="35" t="s">
        <v>1805</v>
      </c>
      <c r="F128" s="35" t="s">
        <v>1806</v>
      </c>
      <c r="G128" s="35" t="s">
        <v>2807</v>
      </c>
      <c r="H128" s="35" t="s">
        <v>2808</v>
      </c>
      <c r="I128" s="35" t="s">
        <v>2808</v>
      </c>
      <c r="J128" s="35" t="s">
        <v>2512</v>
      </c>
      <c r="K128" s="35" t="s">
        <v>252</v>
      </c>
      <c r="L128" s="36">
        <v>8318589547</v>
      </c>
      <c r="M128" s="36">
        <v>8318589547</v>
      </c>
      <c r="N128" s="233"/>
      <c r="O128" s="232">
        <v>556043631829</v>
      </c>
      <c r="P128" s="246">
        <v>45168</v>
      </c>
      <c r="Q128" s="35" t="s">
        <v>252</v>
      </c>
      <c r="R128" s="35" t="s">
        <v>1831</v>
      </c>
      <c r="S128" s="35" t="s">
        <v>1484</v>
      </c>
      <c r="T128" s="35" t="s">
        <v>3615</v>
      </c>
    </row>
    <row r="129" spans="1:23" ht="15.75" thickBot="1" x14ac:dyDescent="0.3">
      <c r="A129" s="33">
        <v>45150.799131944441</v>
      </c>
      <c r="B129" s="34">
        <v>45150</v>
      </c>
      <c r="C129" s="108" t="s">
        <v>2524</v>
      </c>
      <c r="D129" s="188" t="s">
        <v>2323</v>
      </c>
      <c r="E129" s="35" t="s">
        <v>1805</v>
      </c>
      <c r="F129" s="35" t="s">
        <v>1806</v>
      </c>
      <c r="G129" s="35" t="s">
        <v>2809</v>
      </c>
      <c r="H129" s="35" t="s">
        <v>2810</v>
      </c>
      <c r="I129" s="35" t="s">
        <v>2810</v>
      </c>
      <c r="J129" s="35" t="s">
        <v>2512</v>
      </c>
      <c r="K129" s="35" t="s">
        <v>252</v>
      </c>
      <c r="L129" s="36">
        <v>9696675801</v>
      </c>
      <c r="M129" s="36">
        <v>9696675801</v>
      </c>
      <c r="N129" s="233"/>
      <c r="O129" s="232">
        <v>528064379125</v>
      </c>
      <c r="P129" s="246">
        <v>45154</v>
      </c>
      <c r="Q129" s="35" t="s">
        <v>2513</v>
      </c>
      <c r="R129" s="35" t="s">
        <v>1836</v>
      </c>
      <c r="S129" s="35" t="s">
        <v>1484</v>
      </c>
      <c r="T129" s="35" t="s">
        <v>3615</v>
      </c>
    </row>
    <row r="130" spans="1:23" ht="15.75" thickBot="1" x14ac:dyDescent="0.3">
      <c r="A130" s="33">
        <v>45150.801655092589</v>
      </c>
      <c r="B130" s="34">
        <v>45150</v>
      </c>
      <c r="C130" s="108" t="s">
        <v>2524</v>
      </c>
      <c r="D130" s="188" t="s">
        <v>2323</v>
      </c>
      <c r="E130" s="35" t="s">
        <v>1840</v>
      </c>
      <c r="F130" s="35" t="s">
        <v>1841</v>
      </c>
      <c r="G130" s="35" t="s">
        <v>2811</v>
      </c>
      <c r="H130" s="35" t="s">
        <v>2812</v>
      </c>
      <c r="I130" s="35" t="s">
        <v>2812</v>
      </c>
      <c r="J130" s="35" t="s">
        <v>2512</v>
      </c>
      <c r="K130" s="35" t="s">
        <v>252</v>
      </c>
      <c r="L130" s="36">
        <v>9369306668</v>
      </c>
      <c r="M130" s="36">
        <v>9369306668</v>
      </c>
      <c r="N130" s="233"/>
      <c r="O130" s="232">
        <v>522706842505</v>
      </c>
      <c r="P130" s="246">
        <v>45280</v>
      </c>
      <c r="Q130" s="35" t="s">
        <v>252</v>
      </c>
      <c r="R130" s="35" t="s">
        <v>1831</v>
      </c>
      <c r="S130" s="35" t="s">
        <v>1484</v>
      </c>
      <c r="T130" s="35" t="s">
        <v>3615</v>
      </c>
    </row>
    <row r="131" spans="1:23" ht="15.75" thickBot="1" x14ac:dyDescent="0.3">
      <c r="A131" s="33">
        <v>45150.803425925929</v>
      </c>
      <c r="B131" s="34">
        <v>45150</v>
      </c>
      <c r="C131" s="108" t="s">
        <v>2524</v>
      </c>
      <c r="D131" s="188" t="s">
        <v>2323</v>
      </c>
      <c r="E131" s="35" t="s">
        <v>1805</v>
      </c>
      <c r="F131" s="35" t="s">
        <v>1806</v>
      </c>
      <c r="G131" s="35" t="s">
        <v>2813</v>
      </c>
      <c r="H131" s="35" t="s">
        <v>2814</v>
      </c>
      <c r="I131" s="35" t="s">
        <v>2814</v>
      </c>
      <c r="J131" s="35" t="s">
        <v>2512</v>
      </c>
      <c r="K131" s="35" t="s">
        <v>252</v>
      </c>
      <c r="L131" s="36">
        <v>9793298181</v>
      </c>
      <c r="M131" s="36">
        <v>9793298181</v>
      </c>
      <c r="N131" s="233"/>
      <c r="O131" s="232">
        <v>121436749856</v>
      </c>
      <c r="P131" s="246">
        <v>45306</v>
      </c>
      <c r="Q131" s="35" t="s">
        <v>252</v>
      </c>
      <c r="R131" s="35" t="s">
        <v>1831</v>
      </c>
      <c r="S131" s="35" t="s">
        <v>1484</v>
      </c>
      <c r="T131" s="35" t="s">
        <v>3615</v>
      </c>
    </row>
    <row r="132" spans="1:23" ht="15.75" thickBot="1" x14ac:dyDescent="0.3">
      <c r="A132" s="33">
        <v>45150.848611111112</v>
      </c>
      <c r="B132" s="34">
        <v>45150</v>
      </c>
      <c r="C132" s="108" t="s">
        <v>2524</v>
      </c>
      <c r="D132" s="188" t="s">
        <v>2323</v>
      </c>
      <c r="E132" s="35" t="s">
        <v>300</v>
      </c>
      <c r="F132" s="35" t="s">
        <v>2238</v>
      </c>
      <c r="G132" s="35" t="s">
        <v>2815</v>
      </c>
      <c r="H132" s="35" t="s">
        <v>2816</v>
      </c>
      <c r="I132" s="35" t="s">
        <v>2816</v>
      </c>
      <c r="J132" s="35" t="s">
        <v>2817</v>
      </c>
      <c r="K132" s="35" t="s">
        <v>129</v>
      </c>
      <c r="L132" s="36">
        <v>6003877404</v>
      </c>
      <c r="M132" s="36">
        <v>6003877404</v>
      </c>
      <c r="N132" s="233" t="s">
        <v>2818</v>
      </c>
      <c r="O132" s="233" t="s">
        <v>2819</v>
      </c>
      <c r="P132" s="246">
        <v>45098</v>
      </c>
      <c r="Q132" s="35" t="s">
        <v>2599</v>
      </c>
      <c r="R132" s="35" t="s">
        <v>1831</v>
      </c>
      <c r="S132" s="35" t="s">
        <v>1813</v>
      </c>
      <c r="T132" s="27" t="s">
        <v>2594</v>
      </c>
    </row>
    <row r="133" spans="1:23" ht="15.75" thickBot="1" x14ac:dyDescent="0.3">
      <c r="A133" s="33">
        <v>45150.855312500003</v>
      </c>
      <c r="B133" s="34">
        <v>45150</v>
      </c>
      <c r="C133" s="108" t="s">
        <v>2524</v>
      </c>
      <c r="D133" s="188" t="s">
        <v>2323</v>
      </c>
      <c r="E133" s="35" t="s">
        <v>1840</v>
      </c>
      <c r="F133" s="35" t="s">
        <v>1837</v>
      </c>
      <c r="G133" s="35" t="s">
        <v>2820</v>
      </c>
      <c r="H133" s="35" t="s">
        <v>2821</v>
      </c>
      <c r="I133" s="35" t="s">
        <v>2821</v>
      </c>
      <c r="J133" s="35" t="s">
        <v>2822</v>
      </c>
      <c r="K133" s="35" t="s">
        <v>97</v>
      </c>
      <c r="L133" s="36">
        <v>9546142236</v>
      </c>
      <c r="M133" s="36">
        <v>9546142236</v>
      </c>
      <c r="N133" s="233" t="s">
        <v>2823</v>
      </c>
      <c r="O133" s="233" t="s">
        <v>2824</v>
      </c>
      <c r="P133" s="246">
        <v>45031</v>
      </c>
      <c r="Q133" s="35" t="s">
        <v>2599</v>
      </c>
      <c r="R133" s="35" t="s">
        <v>1812</v>
      </c>
      <c r="S133" s="35" t="s">
        <v>1484</v>
      </c>
      <c r="T133" s="27" t="s">
        <v>2594</v>
      </c>
    </row>
    <row r="134" spans="1:23" ht="15.75" thickBot="1" x14ac:dyDescent="0.3">
      <c r="A134" s="33">
        <v>45150.861574074072</v>
      </c>
      <c r="B134" s="34">
        <v>45150</v>
      </c>
      <c r="C134" s="108" t="s">
        <v>2524</v>
      </c>
      <c r="D134" s="188" t="s">
        <v>2323</v>
      </c>
      <c r="E134" s="35" t="s">
        <v>1840</v>
      </c>
      <c r="F134" s="35" t="s">
        <v>1837</v>
      </c>
      <c r="G134" s="35" t="s">
        <v>2825</v>
      </c>
      <c r="H134" s="35" t="s">
        <v>2826</v>
      </c>
      <c r="I134" s="35" t="s">
        <v>2827</v>
      </c>
      <c r="J134" s="35" t="s">
        <v>2828</v>
      </c>
      <c r="K134" s="35" t="s">
        <v>97</v>
      </c>
      <c r="L134" s="36">
        <v>7838354289</v>
      </c>
      <c r="M134" s="35"/>
      <c r="N134" s="233" t="s">
        <v>2829</v>
      </c>
      <c r="O134" s="232">
        <v>894328537095</v>
      </c>
      <c r="P134" s="246">
        <v>44986</v>
      </c>
      <c r="Q134" s="35" t="s">
        <v>2599</v>
      </c>
      <c r="R134" s="35" t="s">
        <v>1812</v>
      </c>
      <c r="S134" s="35" t="s">
        <v>1813</v>
      </c>
      <c r="T134" s="27" t="s">
        <v>2594</v>
      </c>
    </row>
    <row r="135" spans="1:23" ht="15.75" thickBot="1" x14ac:dyDescent="0.3">
      <c r="A135" s="33">
        <v>45150.873495370368</v>
      </c>
      <c r="B135" s="34">
        <v>45150</v>
      </c>
      <c r="C135" s="108" t="s">
        <v>2524</v>
      </c>
      <c r="D135" s="188" t="s">
        <v>2323</v>
      </c>
      <c r="E135" s="35" t="s">
        <v>1840</v>
      </c>
      <c r="F135" s="35" t="s">
        <v>1837</v>
      </c>
      <c r="G135" s="35" t="s">
        <v>2830</v>
      </c>
      <c r="H135" s="35" t="s">
        <v>2831</v>
      </c>
      <c r="I135" s="35" t="s">
        <v>2832</v>
      </c>
      <c r="J135" s="35" t="s">
        <v>2833</v>
      </c>
      <c r="K135" s="35" t="s">
        <v>3767</v>
      </c>
      <c r="L135" s="36">
        <v>8588079004</v>
      </c>
      <c r="M135" s="36">
        <v>85880790004</v>
      </c>
      <c r="N135" s="233" t="s">
        <v>2834</v>
      </c>
      <c r="O135" s="233" t="s">
        <v>2835</v>
      </c>
      <c r="P135" s="246">
        <v>44984</v>
      </c>
      <c r="Q135" s="35" t="s">
        <v>2836</v>
      </c>
      <c r="R135" s="35" t="s">
        <v>1812</v>
      </c>
      <c r="S135" s="35" t="s">
        <v>1813</v>
      </c>
      <c r="T135" s="27" t="s">
        <v>2594</v>
      </c>
    </row>
    <row r="136" spans="1:23" ht="15.75" thickBot="1" x14ac:dyDescent="0.3">
      <c r="A136" s="33">
        <v>45152.533645833333</v>
      </c>
      <c r="B136" s="34">
        <v>45152</v>
      </c>
      <c r="C136" s="108" t="s">
        <v>2524</v>
      </c>
      <c r="D136" s="188" t="s">
        <v>2323</v>
      </c>
      <c r="E136" s="35" t="s">
        <v>1840</v>
      </c>
      <c r="F136" s="35" t="s">
        <v>1837</v>
      </c>
      <c r="G136" s="35" t="s">
        <v>2877</v>
      </c>
      <c r="H136" s="35" t="s">
        <v>2878</v>
      </c>
      <c r="I136" s="35" t="s">
        <v>2879</v>
      </c>
      <c r="J136" s="35" t="s">
        <v>2880</v>
      </c>
      <c r="K136" s="35" t="s">
        <v>97</v>
      </c>
      <c r="L136" s="36">
        <v>8750719208</v>
      </c>
      <c r="M136" s="36">
        <v>8750719208</v>
      </c>
      <c r="N136" s="233" t="s">
        <v>2881</v>
      </c>
      <c r="O136" s="233" t="s">
        <v>2882</v>
      </c>
      <c r="P136" s="246">
        <v>45042</v>
      </c>
      <c r="Q136" s="35" t="s">
        <v>2599</v>
      </c>
      <c r="R136" s="35" t="s">
        <v>1831</v>
      </c>
      <c r="S136" s="35" t="s">
        <v>1813</v>
      </c>
      <c r="T136" s="27" t="s">
        <v>2594</v>
      </c>
      <c r="U136" s="35"/>
      <c r="V136" s="35"/>
      <c r="W136" s="35"/>
    </row>
    <row r="137" spans="1:23" ht="15.75" thickBot="1" x14ac:dyDescent="0.3">
      <c r="A137" s="33">
        <v>45152.53765046296</v>
      </c>
      <c r="B137" s="34">
        <v>45152</v>
      </c>
      <c r="C137" s="108" t="s">
        <v>2524</v>
      </c>
      <c r="D137" s="188" t="s">
        <v>2323</v>
      </c>
      <c r="E137" s="35" t="s">
        <v>300</v>
      </c>
      <c r="F137" s="35" t="s">
        <v>1837</v>
      </c>
      <c r="G137" s="35" t="s">
        <v>2883</v>
      </c>
      <c r="H137" s="35" t="s">
        <v>2884</v>
      </c>
      <c r="I137" s="35" t="s">
        <v>2885</v>
      </c>
      <c r="J137" s="35" t="s">
        <v>2886</v>
      </c>
      <c r="K137" s="35" t="s">
        <v>97</v>
      </c>
      <c r="L137" s="36">
        <v>8858662662</v>
      </c>
      <c r="M137" s="36">
        <v>8858662662</v>
      </c>
      <c r="N137" s="233" t="s">
        <v>2887</v>
      </c>
      <c r="O137" s="233" t="s">
        <v>2888</v>
      </c>
      <c r="P137" s="246">
        <v>45041</v>
      </c>
      <c r="Q137" s="35" t="s">
        <v>129</v>
      </c>
      <c r="R137" s="35" t="s">
        <v>1831</v>
      </c>
      <c r="S137" s="35" t="s">
        <v>1813</v>
      </c>
      <c r="T137" s="27" t="s">
        <v>2594</v>
      </c>
      <c r="U137" s="35"/>
      <c r="V137" s="35"/>
      <c r="W137" s="35"/>
    </row>
    <row r="138" spans="1:23" ht="15.75" thickBot="1" x14ac:dyDescent="0.3">
      <c r="A138" s="33">
        <v>45152.540532407409</v>
      </c>
      <c r="B138" s="34">
        <v>45152</v>
      </c>
      <c r="C138" s="108" t="s">
        <v>2524</v>
      </c>
      <c r="D138" s="188" t="s">
        <v>2323</v>
      </c>
      <c r="E138" s="35" t="s">
        <v>1805</v>
      </c>
      <c r="F138" s="35" t="s">
        <v>1806</v>
      </c>
      <c r="G138" s="35" t="s">
        <v>2889</v>
      </c>
      <c r="H138" s="35" t="s">
        <v>2890</v>
      </c>
      <c r="I138" s="35" t="s">
        <v>2890</v>
      </c>
      <c r="J138" s="35" t="s">
        <v>2891</v>
      </c>
      <c r="K138" s="27" t="s">
        <v>25</v>
      </c>
      <c r="L138" s="36">
        <v>9818510408</v>
      </c>
      <c r="M138" s="36">
        <v>9818510408</v>
      </c>
      <c r="N138" s="233"/>
      <c r="O138" s="232">
        <v>603576422942</v>
      </c>
      <c r="P138" s="246">
        <v>45056</v>
      </c>
      <c r="Q138" s="35" t="s">
        <v>97</v>
      </c>
      <c r="R138" s="35" t="s">
        <v>1831</v>
      </c>
      <c r="S138" s="35" t="s">
        <v>1484</v>
      </c>
      <c r="T138" s="35" t="s">
        <v>3381</v>
      </c>
      <c r="U138" s="35"/>
      <c r="V138" s="35"/>
      <c r="W138" s="35"/>
    </row>
    <row r="139" spans="1:23" ht="15.75" thickBot="1" x14ac:dyDescent="0.3">
      <c r="A139" s="33">
        <v>45152.548773148148</v>
      </c>
      <c r="B139" s="34">
        <v>45152</v>
      </c>
      <c r="C139" s="108" t="s">
        <v>2524</v>
      </c>
      <c r="D139" s="188" t="s">
        <v>2323</v>
      </c>
      <c r="E139" s="35" t="s">
        <v>1840</v>
      </c>
      <c r="F139" s="35" t="s">
        <v>1837</v>
      </c>
      <c r="G139" s="35" t="s">
        <v>2892</v>
      </c>
      <c r="H139" s="35" t="s">
        <v>2893</v>
      </c>
      <c r="I139" s="35" t="s">
        <v>2893</v>
      </c>
      <c r="J139" s="35" t="s">
        <v>2894</v>
      </c>
      <c r="K139" s="35" t="s">
        <v>97</v>
      </c>
      <c r="L139" s="36">
        <v>9643509889</v>
      </c>
      <c r="M139" s="35" t="s">
        <v>2893</v>
      </c>
      <c r="N139" s="233" t="s">
        <v>2895</v>
      </c>
      <c r="O139" s="232">
        <v>680426700077</v>
      </c>
      <c r="P139" s="246">
        <v>45028</v>
      </c>
      <c r="Q139" s="35" t="s">
        <v>1811</v>
      </c>
      <c r="R139" s="35" t="s">
        <v>1831</v>
      </c>
      <c r="S139" s="35" t="s">
        <v>1484</v>
      </c>
      <c r="T139" s="35" t="s">
        <v>3381</v>
      </c>
      <c r="U139" s="35"/>
      <c r="V139" s="35"/>
      <c r="W139" s="35"/>
    </row>
    <row r="140" spans="1:23" ht="15.75" thickBot="1" x14ac:dyDescent="0.3">
      <c r="A140" s="33">
        <v>45152.556932870371</v>
      </c>
      <c r="B140" s="34">
        <v>45152</v>
      </c>
      <c r="C140" s="108" t="s">
        <v>2524</v>
      </c>
      <c r="D140" s="188" t="s">
        <v>2323</v>
      </c>
      <c r="E140" s="35" t="s">
        <v>1805</v>
      </c>
      <c r="F140" s="35" t="s">
        <v>1806</v>
      </c>
      <c r="G140" s="35" t="s">
        <v>2896</v>
      </c>
      <c r="H140" s="35" t="s">
        <v>2897</v>
      </c>
      <c r="I140" s="35" t="s">
        <v>2897</v>
      </c>
      <c r="J140" s="35" t="s">
        <v>2898</v>
      </c>
      <c r="K140" s="35" t="s">
        <v>97</v>
      </c>
      <c r="L140" s="36">
        <v>8920372613</v>
      </c>
      <c r="M140" s="36">
        <v>8920372613</v>
      </c>
      <c r="N140" s="233" t="s">
        <v>2900</v>
      </c>
      <c r="O140" s="232">
        <v>520736218468</v>
      </c>
      <c r="P140" s="246">
        <v>45033</v>
      </c>
      <c r="Q140" s="35" t="s">
        <v>1811</v>
      </c>
      <c r="R140" s="35" t="s">
        <v>1831</v>
      </c>
      <c r="S140" s="35" t="s">
        <v>1484</v>
      </c>
      <c r="T140" s="35" t="s">
        <v>3381</v>
      </c>
      <c r="U140" s="35"/>
      <c r="V140" s="35"/>
      <c r="W140" s="35"/>
    </row>
    <row r="141" spans="1:23" ht="15.75" thickBot="1" x14ac:dyDescent="0.3">
      <c r="A141" s="33">
        <v>45152.782361111109</v>
      </c>
      <c r="B141" s="34">
        <v>45152</v>
      </c>
      <c r="C141" s="108" t="s">
        <v>2524</v>
      </c>
      <c r="D141" s="188" t="s">
        <v>2323</v>
      </c>
      <c r="E141" s="35" t="s">
        <v>300</v>
      </c>
      <c r="F141" s="35" t="s">
        <v>1837</v>
      </c>
      <c r="G141" s="35" t="s">
        <v>2901</v>
      </c>
      <c r="H141" s="35" t="s">
        <v>2902</v>
      </c>
      <c r="I141" s="35" t="s">
        <v>2903</v>
      </c>
      <c r="J141" s="35" t="s">
        <v>2904</v>
      </c>
      <c r="K141" s="35" t="s">
        <v>74</v>
      </c>
      <c r="L141" s="36">
        <v>8400385848</v>
      </c>
      <c r="M141" s="36">
        <v>8400385848</v>
      </c>
      <c r="N141" s="233" t="s">
        <v>2905</v>
      </c>
      <c r="O141" s="233" t="s">
        <v>2906</v>
      </c>
      <c r="P141" s="246">
        <v>45035</v>
      </c>
      <c r="Q141" s="35" t="s">
        <v>2599</v>
      </c>
      <c r="R141" s="35" t="s">
        <v>1831</v>
      </c>
      <c r="S141" s="35" t="s">
        <v>1813</v>
      </c>
      <c r="T141" s="27" t="s">
        <v>2594</v>
      </c>
      <c r="U141" s="35"/>
      <c r="V141" s="35"/>
      <c r="W141" s="35"/>
    </row>
    <row r="142" spans="1:23" ht="15.75" thickBot="1" x14ac:dyDescent="0.3">
      <c r="A142" s="33">
        <v>45152.78869212963</v>
      </c>
      <c r="B142" s="34">
        <v>45152</v>
      </c>
      <c r="C142" s="108" t="s">
        <v>2524</v>
      </c>
      <c r="D142" s="188" t="s">
        <v>2323</v>
      </c>
      <c r="E142" s="35" t="s">
        <v>1805</v>
      </c>
      <c r="F142" s="35" t="s">
        <v>1837</v>
      </c>
      <c r="G142" s="35" t="s">
        <v>2907</v>
      </c>
      <c r="H142" s="35" t="s">
        <v>2908</v>
      </c>
      <c r="I142" s="35" t="s">
        <v>2909</v>
      </c>
      <c r="J142" s="35" t="s">
        <v>2910</v>
      </c>
      <c r="K142" s="27" t="s">
        <v>25</v>
      </c>
      <c r="L142" s="36">
        <v>9556706980</v>
      </c>
      <c r="M142" s="36">
        <v>9556706980</v>
      </c>
      <c r="N142" s="233" t="s">
        <v>2911</v>
      </c>
      <c r="O142" s="232">
        <v>917251562485</v>
      </c>
      <c r="P142" s="246">
        <v>45055</v>
      </c>
      <c r="Q142" s="35" t="s">
        <v>1811</v>
      </c>
      <c r="R142" s="35" t="s">
        <v>1831</v>
      </c>
      <c r="S142" s="35" t="s">
        <v>1484</v>
      </c>
      <c r="T142" s="35" t="s">
        <v>3381</v>
      </c>
      <c r="U142" s="35"/>
      <c r="V142" s="35"/>
      <c r="W142" s="35"/>
    </row>
    <row r="143" spans="1:23" ht="15.75" thickBot="1" x14ac:dyDescent="0.3">
      <c r="A143" s="33">
        <v>45152.788842592592</v>
      </c>
      <c r="B143" s="34">
        <v>45152</v>
      </c>
      <c r="C143" s="108" t="s">
        <v>2524</v>
      </c>
      <c r="D143" s="188" t="s">
        <v>2323</v>
      </c>
      <c r="E143" s="35" t="s">
        <v>300</v>
      </c>
      <c r="F143" s="35" t="s">
        <v>2238</v>
      </c>
      <c r="G143" s="35" t="s">
        <v>2912</v>
      </c>
      <c r="H143" s="35" t="s">
        <v>2913</v>
      </c>
      <c r="I143" s="35" t="s">
        <v>2913</v>
      </c>
      <c r="J143" s="35" t="s">
        <v>2914</v>
      </c>
      <c r="K143" s="27" t="s">
        <v>231</v>
      </c>
      <c r="L143" s="36">
        <v>8586032505</v>
      </c>
      <c r="M143" s="36">
        <v>8586032505</v>
      </c>
      <c r="N143" s="233" t="s">
        <v>2915</v>
      </c>
      <c r="O143" s="233" t="s">
        <v>2916</v>
      </c>
      <c r="P143" s="246">
        <v>45033</v>
      </c>
      <c r="Q143" s="35" t="s">
        <v>74</v>
      </c>
      <c r="R143" s="35" t="s">
        <v>1831</v>
      </c>
      <c r="S143" s="35" t="s">
        <v>1813</v>
      </c>
      <c r="T143" s="27" t="s">
        <v>2594</v>
      </c>
      <c r="U143" s="35"/>
      <c r="V143" s="35"/>
      <c r="W143" s="35"/>
    </row>
    <row r="144" spans="1:23" ht="15.75" thickBot="1" x14ac:dyDescent="0.3">
      <c r="A144" s="33">
        <v>45152.796273148146</v>
      </c>
      <c r="B144" s="34">
        <v>45152</v>
      </c>
      <c r="C144" s="108" t="s">
        <v>2524</v>
      </c>
      <c r="D144" s="188" t="s">
        <v>2323</v>
      </c>
      <c r="E144" s="35" t="s">
        <v>1840</v>
      </c>
      <c r="F144" s="35" t="s">
        <v>1837</v>
      </c>
      <c r="G144" s="35" t="s">
        <v>2917</v>
      </c>
      <c r="H144" s="35" t="s">
        <v>2918</v>
      </c>
      <c r="I144" s="35" t="s">
        <v>479</v>
      </c>
      <c r="J144" s="35" t="s">
        <v>2919</v>
      </c>
      <c r="K144" s="27" t="s">
        <v>25</v>
      </c>
      <c r="L144" s="36">
        <v>9870381523</v>
      </c>
      <c r="M144" s="36">
        <v>9870381523</v>
      </c>
      <c r="N144" s="233" t="s">
        <v>2920</v>
      </c>
      <c r="O144" s="232">
        <v>872068275306</v>
      </c>
      <c r="P144" s="246">
        <v>45000</v>
      </c>
      <c r="Q144" s="35" t="s">
        <v>2599</v>
      </c>
      <c r="R144" s="35" t="s">
        <v>1831</v>
      </c>
      <c r="S144" s="35" t="s">
        <v>1484</v>
      </c>
      <c r="T144" s="35" t="s">
        <v>3381</v>
      </c>
      <c r="U144" s="35"/>
      <c r="V144" s="35"/>
      <c r="W144" s="35"/>
    </row>
    <row r="145" spans="1:23" ht="15.75" thickBot="1" x14ac:dyDescent="0.3">
      <c r="A145" s="33">
        <v>45152.797662037039</v>
      </c>
      <c r="B145" s="34">
        <v>45152</v>
      </c>
      <c r="C145" s="108" t="s">
        <v>2524</v>
      </c>
      <c r="D145" s="188" t="s">
        <v>2323</v>
      </c>
      <c r="E145" s="35" t="s">
        <v>1805</v>
      </c>
      <c r="F145" s="35" t="s">
        <v>1837</v>
      </c>
      <c r="G145" s="35" t="s">
        <v>2921</v>
      </c>
      <c r="H145" s="35" t="s">
        <v>2922</v>
      </c>
      <c r="I145" s="35" t="s">
        <v>2922</v>
      </c>
      <c r="J145" s="35" t="s">
        <v>2923</v>
      </c>
      <c r="K145" s="35" t="s">
        <v>2924</v>
      </c>
      <c r="L145" s="36">
        <v>7982159856</v>
      </c>
      <c r="M145" s="36">
        <v>7982159856</v>
      </c>
      <c r="N145" s="233" t="s">
        <v>2925</v>
      </c>
      <c r="O145" s="233" t="s">
        <v>2926</v>
      </c>
      <c r="P145" s="246">
        <v>45006</v>
      </c>
      <c r="Q145" s="35" t="s">
        <v>2927</v>
      </c>
      <c r="R145" s="35" t="s">
        <v>1831</v>
      </c>
      <c r="S145" s="35" t="s">
        <v>1484</v>
      </c>
      <c r="T145" s="27" t="s">
        <v>2594</v>
      </c>
      <c r="U145" s="35"/>
      <c r="V145" s="35"/>
      <c r="W145" s="35"/>
    </row>
    <row r="146" spans="1:23" ht="15.75" thickBot="1" x14ac:dyDescent="0.3">
      <c r="A146" s="33">
        <v>45147.739490740743</v>
      </c>
      <c r="B146" s="34">
        <v>45147</v>
      </c>
      <c r="C146" s="108" t="s">
        <v>2524</v>
      </c>
      <c r="D146" s="188" t="s">
        <v>2323</v>
      </c>
      <c r="E146" s="35" t="s">
        <v>2749</v>
      </c>
      <c r="F146" s="35" t="s">
        <v>1806</v>
      </c>
      <c r="G146" s="35" t="s">
        <v>2203</v>
      </c>
      <c r="H146" s="35" t="s">
        <v>2939</v>
      </c>
      <c r="I146" s="35" t="s">
        <v>2939</v>
      </c>
      <c r="J146" s="35" t="s">
        <v>2940</v>
      </c>
      <c r="K146" s="35" t="s">
        <v>252</v>
      </c>
      <c r="L146" s="36">
        <v>8090745760</v>
      </c>
      <c r="M146" s="36">
        <v>8090745760</v>
      </c>
      <c r="N146" s="233" t="s">
        <v>2539</v>
      </c>
      <c r="O146" s="232">
        <v>8564722254</v>
      </c>
      <c r="P146" s="246">
        <v>47283</v>
      </c>
      <c r="Q146" s="35" t="s">
        <v>2513</v>
      </c>
      <c r="R146" s="35" t="s">
        <v>1836</v>
      </c>
      <c r="S146" s="35" t="s">
        <v>1484</v>
      </c>
      <c r="T146" s="35" t="s">
        <v>3615</v>
      </c>
      <c r="U146" s="35"/>
      <c r="V146" s="35"/>
      <c r="W146" s="35"/>
    </row>
    <row r="147" spans="1:23" ht="15.75" thickBot="1" x14ac:dyDescent="0.3">
      <c r="A147" s="33">
        <v>45147.741898148146</v>
      </c>
      <c r="B147" s="34">
        <v>45147</v>
      </c>
      <c r="C147" s="108" t="s">
        <v>2524</v>
      </c>
      <c r="D147" s="188" t="s">
        <v>2323</v>
      </c>
      <c r="E147" s="35" t="s">
        <v>1805</v>
      </c>
      <c r="F147" s="35" t="s">
        <v>1837</v>
      </c>
      <c r="G147" s="35" t="s">
        <v>2941</v>
      </c>
      <c r="H147" s="35" t="s">
        <v>2942</v>
      </c>
      <c r="I147" s="35" t="s">
        <v>2942</v>
      </c>
      <c r="J147" s="35" t="s">
        <v>2943</v>
      </c>
      <c r="K147" s="27" t="s">
        <v>231</v>
      </c>
      <c r="L147" s="36">
        <v>9818454165</v>
      </c>
      <c r="M147" s="36">
        <v>9818454165</v>
      </c>
      <c r="N147" s="233"/>
      <c r="O147" s="232">
        <v>908275613568</v>
      </c>
      <c r="P147" s="246">
        <v>45162</v>
      </c>
      <c r="Q147" s="35" t="s">
        <v>2029</v>
      </c>
      <c r="R147" s="35" t="s">
        <v>1831</v>
      </c>
      <c r="S147" s="35" t="s">
        <v>1484</v>
      </c>
      <c r="T147" s="35" t="s">
        <v>3381</v>
      </c>
      <c r="U147" s="35"/>
      <c r="V147" s="35"/>
      <c r="W147" s="35"/>
    </row>
    <row r="148" spans="1:23" ht="15.75" thickBot="1" x14ac:dyDescent="0.3">
      <c r="A148" s="33">
        <v>45154.555046296293</v>
      </c>
      <c r="B148" s="34">
        <v>45154</v>
      </c>
      <c r="C148" s="218" t="s">
        <v>3010</v>
      </c>
      <c r="D148" s="188" t="s">
        <v>2323</v>
      </c>
      <c r="E148" s="35" t="s">
        <v>1805</v>
      </c>
      <c r="F148" s="35" t="s">
        <v>1806</v>
      </c>
      <c r="G148" s="35" t="s">
        <v>3011</v>
      </c>
      <c r="H148" s="35" t="s">
        <v>3012</v>
      </c>
      <c r="I148" s="35" t="s">
        <v>3013</v>
      </c>
      <c r="J148" s="35" t="s">
        <v>3014</v>
      </c>
      <c r="K148" s="35" t="s">
        <v>3766</v>
      </c>
      <c r="L148" s="36">
        <v>9392470342</v>
      </c>
      <c r="M148" s="35"/>
      <c r="N148" s="233" t="s">
        <v>3015</v>
      </c>
      <c r="O148" s="232">
        <v>753177025177</v>
      </c>
      <c r="P148" s="246">
        <v>45497</v>
      </c>
      <c r="Q148" s="35" t="s">
        <v>3016</v>
      </c>
      <c r="R148" s="35" t="s">
        <v>1831</v>
      </c>
      <c r="S148" s="35" t="s">
        <v>1484</v>
      </c>
      <c r="T148" s="35" t="s">
        <v>3363</v>
      </c>
    </row>
    <row r="149" spans="1:23" ht="15.75" thickBot="1" x14ac:dyDescent="0.3">
      <c r="A149" s="33">
        <v>45154.636643518519</v>
      </c>
      <c r="B149" s="34">
        <v>45154</v>
      </c>
      <c r="C149" s="218" t="s">
        <v>3010</v>
      </c>
      <c r="D149" s="188" t="s">
        <v>2323</v>
      </c>
      <c r="E149" s="35" t="s">
        <v>3017</v>
      </c>
      <c r="F149" s="35" t="s">
        <v>3018</v>
      </c>
      <c r="G149" s="35" t="s">
        <v>3019</v>
      </c>
      <c r="H149" s="35" t="s">
        <v>3020</v>
      </c>
      <c r="I149" s="35" t="s">
        <v>781</v>
      </c>
      <c r="J149" s="35" t="s">
        <v>3021</v>
      </c>
      <c r="K149" s="35" t="s">
        <v>122</v>
      </c>
      <c r="L149" s="36">
        <v>9717504712</v>
      </c>
      <c r="M149" s="36">
        <v>9717504712</v>
      </c>
      <c r="N149" s="233" t="s">
        <v>3022</v>
      </c>
      <c r="O149" s="232">
        <v>996355223357</v>
      </c>
      <c r="P149" s="246">
        <v>45240</v>
      </c>
      <c r="Q149" s="35" t="s">
        <v>3023</v>
      </c>
      <c r="R149" s="35" t="s">
        <v>1836</v>
      </c>
      <c r="S149" s="35" t="s">
        <v>1484</v>
      </c>
      <c r="T149" s="35" t="s">
        <v>3033</v>
      </c>
    </row>
    <row r="150" spans="1:23" ht="15.75" thickBot="1" x14ac:dyDescent="0.3">
      <c r="A150" s="33">
        <v>45154.643125000002</v>
      </c>
      <c r="B150" s="34">
        <v>45154</v>
      </c>
      <c r="C150" s="218" t="s">
        <v>3010</v>
      </c>
      <c r="D150" s="188" t="s">
        <v>2323</v>
      </c>
      <c r="E150" s="35" t="s">
        <v>3025</v>
      </c>
      <c r="F150" s="35" t="s">
        <v>3018</v>
      </c>
      <c r="G150" s="35" t="s">
        <v>3026</v>
      </c>
      <c r="H150" s="35" t="s">
        <v>3027</v>
      </c>
      <c r="I150" s="35" t="s">
        <v>3027</v>
      </c>
      <c r="J150" s="35" t="s">
        <v>3028</v>
      </c>
      <c r="K150" s="35" t="s">
        <v>122</v>
      </c>
      <c r="L150" s="36">
        <v>9871298239</v>
      </c>
      <c r="M150" s="36">
        <v>9871298239</v>
      </c>
      <c r="N150" s="233" t="s">
        <v>3029</v>
      </c>
      <c r="O150" s="232">
        <v>996355223357</v>
      </c>
      <c r="P150" s="246">
        <v>45478</v>
      </c>
      <c r="Q150" s="35" t="s">
        <v>3023</v>
      </c>
      <c r="R150" s="35" t="s">
        <v>1836</v>
      </c>
      <c r="S150" s="35" t="s">
        <v>1484</v>
      </c>
      <c r="T150" s="35" t="s">
        <v>3030</v>
      </c>
    </row>
    <row r="151" spans="1:23" ht="15.75" thickBot="1" x14ac:dyDescent="0.3">
      <c r="A151" s="33">
        <v>45154.646666666667</v>
      </c>
      <c r="B151" s="34">
        <v>45154</v>
      </c>
      <c r="C151" s="218" t="s">
        <v>3010</v>
      </c>
      <c r="D151" s="188" t="s">
        <v>2323</v>
      </c>
      <c r="E151" s="35" t="s">
        <v>1805</v>
      </c>
      <c r="F151" s="35" t="s">
        <v>1837</v>
      </c>
      <c r="G151" s="35" t="s">
        <v>3031</v>
      </c>
      <c r="H151" s="35" t="s">
        <v>3027</v>
      </c>
      <c r="I151" s="35" t="s">
        <v>3027</v>
      </c>
      <c r="J151" s="35" t="s">
        <v>3032</v>
      </c>
      <c r="K151" s="35" t="s">
        <v>122</v>
      </c>
      <c r="L151" s="36">
        <v>9871298239</v>
      </c>
      <c r="M151" s="36">
        <v>9871298239</v>
      </c>
      <c r="N151" s="233" t="s">
        <v>3022</v>
      </c>
      <c r="O151" s="232">
        <v>996355223357</v>
      </c>
      <c r="P151" s="246">
        <v>45240</v>
      </c>
      <c r="Q151" s="35" t="s">
        <v>3023</v>
      </c>
      <c r="R151" s="35" t="s">
        <v>1836</v>
      </c>
      <c r="S151" s="35" t="s">
        <v>1484</v>
      </c>
      <c r="T151" s="35" t="s">
        <v>3033</v>
      </c>
    </row>
    <row r="152" spans="1:23" ht="15.75" thickBot="1" x14ac:dyDescent="0.3">
      <c r="A152" s="33">
        <v>45154.742731481485</v>
      </c>
      <c r="B152" s="34">
        <v>45154</v>
      </c>
      <c r="C152" s="218" t="s">
        <v>3010</v>
      </c>
      <c r="D152" s="188" t="s">
        <v>2323</v>
      </c>
      <c r="E152" s="35" t="s">
        <v>1805</v>
      </c>
      <c r="F152" s="35" t="s">
        <v>1806</v>
      </c>
      <c r="G152" s="35" t="s">
        <v>3034</v>
      </c>
      <c r="H152" s="35" t="s">
        <v>3035</v>
      </c>
      <c r="I152" s="35" t="s">
        <v>3035</v>
      </c>
      <c r="J152" s="35" t="s">
        <v>3036</v>
      </c>
      <c r="K152" s="35" t="s">
        <v>129</v>
      </c>
      <c r="L152" s="36">
        <v>9354816227</v>
      </c>
      <c r="M152" s="36">
        <v>9354816227</v>
      </c>
      <c r="N152" s="233" t="s">
        <v>3037</v>
      </c>
      <c r="O152" s="233" t="s">
        <v>3038</v>
      </c>
      <c r="P152" s="246">
        <v>45000</v>
      </c>
      <c r="Q152" s="35" t="s">
        <v>2599</v>
      </c>
      <c r="R152" s="35" t="s">
        <v>1812</v>
      </c>
      <c r="S152" s="35" t="s">
        <v>1484</v>
      </c>
      <c r="T152" s="27" t="s">
        <v>2594</v>
      </c>
    </row>
    <row r="153" spans="1:23" ht="15.75" thickBot="1" x14ac:dyDescent="0.3">
      <c r="A153" s="33">
        <v>45154.747534722221</v>
      </c>
      <c r="B153" s="34">
        <v>45154</v>
      </c>
      <c r="C153" s="218" t="s">
        <v>3010</v>
      </c>
      <c r="D153" s="188" t="s">
        <v>2323</v>
      </c>
      <c r="E153" s="35" t="s">
        <v>1840</v>
      </c>
      <c r="F153" s="35" t="s">
        <v>1837</v>
      </c>
      <c r="G153" s="35" t="s">
        <v>3039</v>
      </c>
      <c r="H153" s="35" t="s">
        <v>3040</v>
      </c>
      <c r="I153" s="35" t="s">
        <v>3040</v>
      </c>
      <c r="J153" s="35" t="s">
        <v>3041</v>
      </c>
      <c r="K153" s="35" t="s">
        <v>129</v>
      </c>
      <c r="L153" s="36">
        <v>9873119809</v>
      </c>
      <c r="M153" s="36">
        <v>9873119809</v>
      </c>
      <c r="N153" s="233" t="s">
        <v>3042</v>
      </c>
      <c r="O153" s="233" t="s">
        <v>3043</v>
      </c>
      <c r="P153" s="246">
        <v>45028</v>
      </c>
      <c r="Q153" s="35" t="s">
        <v>2599</v>
      </c>
      <c r="R153" s="35" t="s">
        <v>1831</v>
      </c>
      <c r="S153" s="35" t="s">
        <v>1484</v>
      </c>
      <c r="T153" s="27" t="s">
        <v>2594</v>
      </c>
    </row>
    <row r="154" spans="1:23" ht="15.75" thickBot="1" x14ac:dyDescent="0.3">
      <c r="A154" s="33">
        <v>45154.762870370374</v>
      </c>
      <c r="B154" s="34">
        <v>45154</v>
      </c>
      <c r="C154" s="218" t="s">
        <v>3010</v>
      </c>
      <c r="D154" s="188" t="s">
        <v>2323</v>
      </c>
      <c r="E154" s="35" t="s">
        <v>1840</v>
      </c>
      <c r="F154" s="35" t="s">
        <v>1837</v>
      </c>
      <c r="G154" s="35" t="s">
        <v>3044</v>
      </c>
      <c r="H154" s="35" t="s">
        <v>2913</v>
      </c>
      <c r="I154" s="35" t="s">
        <v>2913</v>
      </c>
      <c r="J154" s="35" t="s">
        <v>3045</v>
      </c>
      <c r="K154" s="35" t="s">
        <v>129</v>
      </c>
      <c r="L154" s="36">
        <v>9667704338</v>
      </c>
      <c r="M154" s="36">
        <v>9667704338</v>
      </c>
      <c r="N154" s="233" t="s">
        <v>3046</v>
      </c>
      <c r="O154" s="233" t="s">
        <v>3047</v>
      </c>
      <c r="P154" s="246">
        <v>45055</v>
      </c>
      <c r="Q154" s="35" t="s">
        <v>1811</v>
      </c>
      <c r="R154" s="35" t="s">
        <v>1831</v>
      </c>
      <c r="S154" s="35" t="s">
        <v>1484</v>
      </c>
      <c r="T154" s="35" t="s">
        <v>3381</v>
      </c>
    </row>
    <row r="155" spans="1:23" ht="15.75" thickBot="1" x14ac:dyDescent="0.3">
      <c r="A155" s="33">
        <v>45154.809212962966</v>
      </c>
      <c r="B155" s="34">
        <v>45154</v>
      </c>
      <c r="C155" s="218" t="s">
        <v>3010</v>
      </c>
      <c r="D155" s="188" t="s">
        <v>2323</v>
      </c>
      <c r="E155" s="35" t="s">
        <v>1840</v>
      </c>
      <c r="F155" s="35" t="s">
        <v>1806</v>
      </c>
      <c r="G155" s="35" t="s">
        <v>3048</v>
      </c>
      <c r="H155" s="35" t="s">
        <v>3049</v>
      </c>
      <c r="I155" s="35" t="s">
        <v>3050</v>
      </c>
      <c r="J155" s="35" t="s">
        <v>2512</v>
      </c>
      <c r="K155" s="35" t="s">
        <v>252</v>
      </c>
      <c r="L155" s="36">
        <v>9170992682</v>
      </c>
      <c r="M155" s="36">
        <v>9956920950</v>
      </c>
      <c r="N155" s="233"/>
      <c r="O155" s="232">
        <v>511423586498</v>
      </c>
      <c r="P155" s="246">
        <v>45263</v>
      </c>
      <c r="Q155" s="35" t="s">
        <v>252</v>
      </c>
      <c r="R155" s="35" t="s">
        <v>1831</v>
      </c>
      <c r="S155" s="35" t="s">
        <v>1484</v>
      </c>
      <c r="T155" s="35" t="s">
        <v>3615</v>
      </c>
    </row>
    <row r="156" spans="1:23" ht="15.75" thickBot="1" x14ac:dyDescent="0.3">
      <c r="A156" s="33">
        <v>45154.81077546296</v>
      </c>
      <c r="B156" s="34">
        <v>45154</v>
      </c>
      <c r="C156" s="218" t="s">
        <v>3010</v>
      </c>
      <c r="D156" s="188" t="s">
        <v>2323</v>
      </c>
      <c r="E156" s="35" t="s">
        <v>1840</v>
      </c>
      <c r="F156" s="35" t="s">
        <v>1806</v>
      </c>
      <c r="G156" s="35" t="s">
        <v>3051</v>
      </c>
      <c r="H156" s="35" t="s">
        <v>517</v>
      </c>
      <c r="I156" s="35" t="s">
        <v>517</v>
      </c>
      <c r="J156" s="35" t="s">
        <v>2512</v>
      </c>
      <c r="K156" s="35" t="s">
        <v>252</v>
      </c>
      <c r="L156" s="36">
        <v>9935186968</v>
      </c>
      <c r="M156" s="36">
        <v>9935186968</v>
      </c>
      <c r="N156" s="233"/>
      <c r="O156" s="232">
        <v>124568539823</v>
      </c>
      <c r="P156" s="246">
        <v>45282</v>
      </c>
      <c r="Q156" s="35" t="s">
        <v>252</v>
      </c>
      <c r="R156" s="35" t="s">
        <v>1831</v>
      </c>
      <c r="S156" s="35" t="s">
        <v>1484</v>
      </c>
      <c r="T156" s="35" t="s">
        <v>3615</v>
      </c>
    </row>
    <row r="157" spans="1:23" ht="15.75" thickBot="1" x14ac:dyDescent="0.3">
      <c r="A157" s="33">
        <v>45154.884212962963</v>
      </c>
      <c r="B157" s="34">
        <v>45154</v>
      </c>
      <c r="C157" s="218" t="s">
        <v>3010</v>
      </c>
      <c r="D157" s="188" t="s">
        <v>2323</v>
      </c>
      <c r="E157" s="35" t="s">
        <v>1840</v>
      </c>
      <c r="F157" s="35" t="s">
        <v>1841</v>
      </c>
      <c r="G157" s="35" t="s">
        <v>3052</v>
      </c>
      <c r="H157" s="35" t="s">
        <v>3053</v>
      </c>
      <c r="I157" s="35" t="s">
        <v>3053</v>
      </c>
      <c r="J157" s="35" t="s">
        <v>2512</v>
      </c>
      <c r="K157" s="35" t="s">
        <v>252</v>
      </c>
      <c r="L157" s="36">
        <v>8840284183</v>
      </c>
      <c r="M157" s="36">
        <v>8840284183</v>
      </c>
      <c r="N157" s="233"/>
      <c r="O157" s="232">
        <v>642096075249</v>
      </c>
      <c r="P157" s="246">
        <v>45371</v>
      </c>
      <c r="Q157" s="35" t="s">
        <v>252</v>
      </c>
      <c r="R157" s="35" t="s">
        <v>1831</v>
      </c>
      <c r="S157" s="35" t="s">
        <v>1484</v>
      </c>
      <c r="T157" s="35" t="s">
        <v>3615</v>
      </c>
    </row>
    <row r="158" spans="1:23" ht="15.75" thickBot="1" x14ac:dyDescent="0.3">
      <c r="A158" s="33">
        <v>45154.886180555557</v>
      </c>
      <c r="B158" s="34">
        <v>45154</v>
      </c>
      <c r="C158" s="218" t="s">
        <v>3010</v>
      </c>
      <c r="D158" s="188" t="s">
        <v>2323</v>
      </c>
      <c r="E158" s="35" t="s">
        <v>1840</v>
      </c>
      <c r="F158" s="35" t="s">
        <v>1806</v>
      </c>
      <c r="G158" s="35" t="s">
        <v>3054</v>
      </c>
      <c r="H158" s="35" t="s">
        <v>2520</v>
      </c>
      <c r="I158" s="35" t="s">
        <v>2520</v>
      </c>
      <c r="J158" s="35" t="s">
        <v>2512</v>
      </c>
      <c r="K158" s="35" t="s">
        <v>252</v>
      </c>
      <c r="L158" s="36">
        <v>7752943372</v>
      </c>
      <c r="M158" s="36">
        <v>77529243372</v>
      </c>
      <c r="N158" s="233"/>
      <c r="O158" s="232">
        <v>985346872134</v>
      </c>
      <c r="P158" s="246">
        <v>45189</v>
      </c>
      <c r="Q158" s="35" t="s">
        <v>252</v>
      </c>
      <c r="R158" s="35" t="s">
        <v>1831</v>
      </c>
      <c r="S158" s="35" t="s">
        <v>1484</v>
      </c>
      <c r="T158" s="35" t="s">
        <v>3615</v>
      </c>
    </row>
    <row r="159" spans="1:23" ht="15.75" thickBot="1" x14ac:dyDescent="0.3">
      <c r="A159" s="33">
        <v>45154.887858796297</v>
      </c>
      <c r="B159" s="34">
        <v>45154</v>
      </c>
      <c r="C159" s="218" t="s">
        <v>3010</v>
      </c>
      <c r="D159" s="188" t="s">
        <v>2323</v>
      </c>
      <c r="E159" s="35" t="s">
        <v>1805</v>
      </c>
      <c r="F159" s="35" t="s">
        <v>1806</v>
      </c>
      <c r="G159" s="35" t="s">
        <v>3055</v>
      </c>
      <c r="H159" s="35" t="s">
        <v>3056</v>
      </c>
      <c r="I159" s="35" t="s">
        <v>3056</v>
      </c>
      <c r="J159" s="35" t="s">
        <v>2512</v>
      </c>
      <c r="K159" s="35" t="s">
        <v>252</v>
      </c>
      <c r="L159" s="36">
        <v>9935106391</v>
      </c>
      <c r="M159" s="36">
        <v>9935106391</v>
      </c>
      <c r="N159" s="233"/>
      <c r="O159" s="232">
        <v>967436524864</v>
      </c>
      <c r="P159" s="246">
        <v>45407</v>
      </c>
      <c r="Q159" s="35" t="s">
        <v>252</v>
      </c>
      <c r="R159" s="35" t="s">
        <v>1831</v>
      </c>
      <c r="S159" s="35" t="s">
        <v>1484</v>
      </c>
      <c r="T159" s="35" t="s">
        <v>3615</v>
      </c>
    </row>
    <row r="160" spans="1:23" ht="15.75" thickBot="1" x14ac:dyDescent="0.3">
      <c r="A160" s="33">
        <v>45154.889988425923</v>
      </c>
      <c r="B160" s="34">
        <v>45154</v>
      </c>
      <c r="C160" s="218" t="s">
        <v>3010</v>
      </c>
      <c r="D160" s="188" t="s">
        <v>2323</v>
      </c>
      <c r="E160" s="35" t="s">
        <v>1840</v>
      </c>
      <c r="F160" s="35" t="s">
        <v>1841</v>
      </c>
      <c r="G160" s="35" t="s">
        <v>3057</v>
      </c>
      <c r="H160" s="35" t="s">
        <v>3058</v>
      </c>
      <c r="I160" s="35" t="s">
        <v>3058</v>
      </c>
      <c r="J160" s="35" t="s">
        <v>2512</v>
      </c>
      <c r="K160" s="35" t="s">
        <v>252</v>
      </c>
      <c r="L160" s="36">
        <v>9935106391</v>
      </c>
      <c r="M160" s="36">
        <v>9935106391</v>
      </c>
      <c r="N160" s="233"/>
      <c r="O160" s="233">
        <v>52036579164</v>
      </c>
      <c r="P160" s="246">
        <v>45169</v>
      </c>
      <c r="Q160" s="35" t="s">
        <v>252</v>
      </c>
      <c r="R160" s="35" t="s">
        <v>1831</v>
      </c>
      <c r="S160" s="35" t="s">
        <v>1484</v>
      </c>
      <c r="T160" s="35" t="s">
        <v>3615</v>
      </c>
    </row>
    <row r="161" spans="1:23" ht="15.75" thickBot="1" x14ac:dyDescent="0.3">
      <c r="A161" s="33">
        <v>45154.891932870371</v>
      </c>
      <c r="B161" s="34">
        <v>45154</v>
      </c>
      <c r="C161" s="218" t="s">
        <v>3010</v>
      </c>
      <c r="D161" s="188" t="s">
        <v>2323</v>
      </c>
      <c r="E161" s="35" t="s">
        <v>1805</v>
      </c>
      <c r="F161" s="35" t="s">
        <v>1806</v>
      </c>
      <c r="G161" s="35" t="s">
        <v>3059</v>
      </c>
      <c r="H161" s="35" t="s">
        <v>3060</v>
      </c>
      <c r="I161" s="35" t="s">
        <v>3060</v>
      </c>
      <c r="J161" s="35" t="s">
        <v>2512</v>
      </c>
      <c r="K161" s="35" t="s">
        <v>252</v>
      </c>
      <c r="L161" s="36">
        <v>6307100665</v>
      </c>
      <c r="M161" s="36">
        <v>6307100665</v>
      </c>
      <c r="N161" s="233"/>
      <c r="O161" s="233">
        <v>32166426874</v>
      </c>
      <c r="P161" s="246">
        <v>45308</v>
      </c>
      <c r="Q161" s="35" t="s">
        <v>2513</v>
      </c>
      <c r="R161" s="35" t="s">
        <v>1836</v>
      </c>
      <c r="S161" s="35" t="s">
        <v>1484</v>
      </c>
      <c r="T161" s="35" t="s">
        <v>3615</v>
      </c>
    </row>
    <row r="162" spans="1:23" ht="15.75" thickBot="1" x14ac:dyDescent="0.3">
      <c r="A162" s="33">
        <v>45154.893611111111</v>
      </c>
      <c r="B162" s="34">
        <v>45154</v>
      </c>
      <c r="C162" s="218" t="s">
        <v>3010</v>
      </c>
      <c r="D162" s="188" t="s">
        <v>2323</v>
      </c>
      <c r="E162" s="35" t="s">
        <v>1805</v>
      </c>
      <c r="F162" s="35" t="s">
        <v>1806</v>
      </c>
      <c r="G162" s="35" t="s">
        <v>3061</v>
      </c>
      <c r="H162" s="35" t="s">
        <v>3062</v>
      </c>
      <c r="I162" s="35" t="s">
        <v>3062</v>
      </c>
      <c r="J162" s="35" t="s">
        <v>2512</v>
      </c>
      <c r="K162" s="35" t="s">
        <v>252</v>
      </c>
      <c r="L162" s="36">
        <v>8127985334</v>
      </c>
      <c r="M162" s="36">
        <v>8127985334</v>
      </c>
      <c r="N162" s="233"/>
      <c r="O162" s="232">
        <v>525263418796</v>
      </c>
      <c r="P162" s="246">
        <v>45192</v>
      </c>
      <c r="Q162" s="35" t="s">
        <v>2513</v>
      </c>
      <c r="R162" s="35" t="s">
        <v>1836</v>
      </c>
      <c r="S162" s="35" t="s">
        <v>1484</v>
      </c>
      <c r="T162" s="35" t="s">
        <v>3615</v>
      </c>
    </row>
    <row r="163" spans="1:23" ht="15.75" thickBot="1" x14ac:dyDescent="0.3">
      <c r="A163" s="33">
        <v>45154.895636574074</v>
      </c>
      <c r="B163" s="34">
        <v>45154</v>
      </c>
      <c r="C163" s="218" t="s">
        <v>3010</v>
      </c>
      <c r="D163" s="188" t="s">
        <v>2323</v>
      </c>
      <c r="E163" s="35" t="s">
        <v>1805</v>
      </c>
      <c r="F163" s="35" t="s">
        <v>1806</v>
      </c>
      <c r="G163" s="35" t="s">
        <v>3063</v>
      </c>
      <c r="H163" s="35" t="s">
        <v>3064</v>
      </c>
      <c r="I163" s="35" t="s">
        <v>3064</v>
      </c>
      <c r="J163" s="35" t="s">
        <v>2512</v>
      </c>
      <c r="K163" s="35" t="s">
        <v>252</v>
      </c>
      <c r="L163" s="36">
        <v>9936415485</v>
      </c>
      <c r="M163" s="36">
        <v>9936415485</v>
      </c>
      <c r="N163" s="233"/>
      <c r="O163" s="233">
        <v>45206328621</v>
      </c>
      <c r="P163" s="246">
        <v>45278</v>
      </c>
      <c r="Q163" s="35" t="s">
        <v>252</v>
      </c>
      <c r="R163" s="35" t="s">
        <v>1831</v>
      </c>
      <c r="S163" s="35" t="s">
        <v>1484</v>
      </c>
      <c r="T163" s="35" t="s">
        <v>3615</v>
      </c>
    </row>
    <row r="164" spans="1:23" ht="15.75" thickBot="1" x14ac:dyDescent="0.3">
      <c r="A164" s="33">
        <v>45154.8983912037</v>
      </c>
      <c r="B164" s="34">
        <v>45154</v>
      </c>
      <c r="C164" s="218" t="s">
        <v>3010</v>
      </c>
      <c r="D164" s="188" t="s">
        <v>2323</v>
      </c>
      <c r="E164" s="35" t="s">
        <v>300</v>
      </c>
      <c r="F164" s="35" t="s">
        <v>1841</v>
      </c>
      <c r="G164" s="35" t="s">
        <v>3065</v>
      </c>
      <c r="H164" s="35" t="s">
        <v>3066</v>
      </c>
      <c r="I164" s="35" t="s">
        <v>3066</v>
      </c>
      <c r="J164" s="35" t="s">
        <v>2512</v>
      </c>
      <c r="K164" s="35" t="s">
        <v>252</v>
      </c>
      <c r="L164" s="36">
        <v>7398127228</v>
      </c>
      <c r="M164" s="36">
        <v>7398127228</v>
      </c>
      <c r="N164" s="232">
        <v>20110042131</v>
      </c>
      <c r="O164" s="232">
        <v>653862076781</v>
      </c>
      <c r="P164" s="246">
        <v>45393</v>
      </c>
      <c r="Q164" s="35" t="s">
        <v>252</v>
      </c>
      <c r="R164" s="35" t="s">
        <v>1831</v>
      </c>
      <c r="S164" s="35" t="s">
        <v>1484</v>
      </c>
      <c r="T164" s="35" t="s">
        <v>3615</v>
      </c>
    </row>
    <row r="165" spans="1:23" ht="15.75" thickBot="1" x14ac:dyDescent="0.3">
      <c r="A165" s="33">
        <v>45154.90048611111</v>
      </c>
      <c r="B165" s="34">
        <v>45154</v>
      </c>
      <c r="C165" s="218" t="s">
        <v>3010</v>
      </c>
      <c r="D165" s="188" t="s">
        <v>2323</v>
      </c>
      <c r="E165" s="35" t="s">
        <v>300</v>
      </c>
      <c r="F165" s="35" t="s">
        <v>1841</v>
      </c>
      <c r="G165" s="35" t="s">
        <v>3067</v>
      </c>
      <c r="H165" s="35" t="s">
        <v>397</v>
      </c>
      <c r="I165" s="35" t="s">
        <v>397</v>
      </c>
      <c r="J165" s="35" t="s">
        <v>2512</v>
      </c>
      <c r="K165" s="35" t="s">
        <v>252</v>
      </c>
      <c r="L165" s="36">
        <v>7905538335</v>
      </c>
      <c r="M165" s="36">
        <v>7905538335</v>
      </c>
      <c r="N165" s="233"/>
      <c r="O165" s="232">
        <v>252536984212</v>
      </c>
      <c r="P165" s="246">
        <v>45283</v>
      </c>
      <c r="Q165" s="35" t="s">
        <v>252</v>
      </c>
      <c r="R165" s="35" t="s">
        <v>1831</v>
      </c>
      <c r="S165" s="35" t="s">
        <v>1484</v>
      </c>
      <c r="T165" s="35" t="s">
        <v>3615</v>
      </c>
    </row>
    <row r="166" spans="1:23" ht="15.75" thickBot="1" x14ac:dyDescent="0.3">
      <c r="A166" s="33">
        <v>45154.902418981481</v>
      </c>
      <c r="B166" s="34">
        <v>45154</v>
      </c>
      <c r="C166" s="218" t="s">
        <v>3010</v>
      </c>
      <c r="D166" s="188" t="s">
        <v>2323</v>
      </c>
      <c r="E166" s="35" t="s">
        <v>1805</v>
      </c>
      <c r="F166" s="35" t="s">
        <v>1806</v>
      </c>
      <c r="G166" s="35" t="s">
        <v>3068</v>
      </c>
      <c r="H166" s="35" t="s">
        <v>366</v>
      </c>
      <c r="I166" s="35" t="s">
        <v>366</v>
      </c>
      <c r="J166" s="35" t="s">
        <v>2512</v>
      </c>
      <c r="K166" s="35" t="s">
        <v>252</v>
      </c>
      <c r="L166" s="36">
        <v>9935438560</v>
      </c>
      <c r="M166" s="36">
        <v>9935438560</v>
      </c>
      <c r="N166" s="233"/>
      <c r="O166" s="232">
        <v>338599857986</v>
      </c>
      <c r="P166" s="246">
        <v>45220</v>
      </c>
      <c r="Q166" s="35" t="s">
        <v>2513</v>
      </c>
      <c r="R166" s="35" t="s">
        <v>1836</v>
      </c>
      <c r="S166" s="35" t="s">
        <v>1484</v>
      </c>
      <c r="T166" s="35" t="s">
        <v>3615</v>
      </c>
    </row>
    <row r="167" spans="1:23" ht="15.75" thickBot="1" x14ac:dyDescent="0.3">
      <c r="A167" s="33">
        <v>45154.923472222225</v>
      </c>
      <c r="B167" s="34">
        <v>45154</v>
      </c>
      <c r="C167" s="218" t="s">
        <v>3010</v>
      </c>
      <c r="D167" s="188" t="s">
        <v>2323</v>
      </c>
      <c r="E167" s="35" t="s">
        <v>1805</v>
      </c>
      <c r="F167" s="35" t="s">
        <v>1806</v>
      </c>
      <c r="G167" s="35" t="s">
        <v>3069</v>
      </c>
      <c r="H167" s="35" t="s">
        <v>3070</v>
      </c>
      <c r="I167" s="35" t="s">
        <v>3071</v>
      </c>
      <c r="J167" s="35" t="s">
        <v>3072</v>
      </c>
      <c r="K167" s="35" t="s">
        <v>129</v>
      </c>
      <c r="L167" s="35" t="s">
        <v>3073</v>
      </c>
      <c r="M167" s="36">
        <v>9717611671</v>
      </c>
      <c r="N167" s="233" t="s">
        <v>3074</v>
      </c>
      <c r="O167" s="233" t="s">
        <v>3075</v>
      </c>
      <c r="P167" s="246">
        <v>45029</v>
      </c>
      <c r="Q167" s="35" t="s">
        <v>1811</v>
      </c>
      <c r="R167" s="35" t="s">
        <v>1831</v>
      </c>
      <c r="S167" s="35" t="s">
        <v>1484</v>
      </c>
      <c r="T167" s="35" t="s">
        <v>3381</v>
      </c>
    </row>
    <row r="168" spans="1:23" ht="15.75" thickBot="1" x14ac:dyDescent="0.3">
      <c r="A168" s="33">
        <v>45154.931041666663</v>
      </c>
      <c r="B168" s="34">
        <v>45154</v>
      </c>
      <c r="C168" s="218" t="s">
        <v>3010</v>
      </c>
      <c r="D168" s="188" t="s">
        <v>2323</v>
      </c>
      <c r="E168" s="35" t="s">
        <v>1805</v>
      </c>
      <c r="F168" s="35" t="s">
        <v>1806</v>
      </c>
      <c r="G168" s="35" t="s">
        <v>3076</v>
      </c>
      <c r="H168" s="35" t="s">
        <v>3077</v>
      </c>
      <c r="I168" s="35" t="s">
        <v>3078</v>
      </c>
      <c r="J168" s="35" t="s">
        <v>3079</v>
      </c>
      <c r="K168" s="27" t="s">
        <v>231</v>
      </c>
      <c r="L168" s="36">
        <v>9971383802</v>
      </c>
      <c r="M168" s="36">
        <v>9268211359</v>
      </c>
      <c r="N168" s="233" t="s">
        <v>3080</v>
      </c>
      <c r="O168" s="233" t="s">
        <v>3081</v>
      </c>
      <c r="P168" s="246">
        <v>44874</v>
      </c>
      <c r="Q168" s="35" t="s">
        <v>1811</v>
      </c>
      <c r="R168" s="35" t="s">
        <v>1831</v>
      </c>
      <c r="S168" s="35" t="s">
        <v>1484</v>
      </c>
      <c r="T168" s="35" t="s">
        <v>3381</v>
      </c>
    </row>
    <row r="169" spans="1:23" ht="15.75" thickBot="1" x14ac:dyDescent="0.3">
      <c r="A169" s="33">
        <v>45154.941192129627</v>
      </c>
      <c r="B169" s="34">
        <v>45154</v>
      </c>
      <c r="C169" s="218" t="s">
        <v>3010</v>
      </c>
      <c r="D169" s="188" t="s">
        <v>2323</v>
      </c>
      <c r="E169" s="35" t="s">
        <v>300</v>
      </c>
      <c r="F169" s="35" t="s">
        <v>1841</v>
      </c>
      <c r="G169" s="35" t="s">
        <v>3082</v>
      </c>
      <c r="H169" s="35" t="s">
        <v>3083</v>
      </c>
      <c r="I169" s="35" t="s">
        <v>3084</v>
      </c>
      <c r="J169" s="35" t="s">
        <v>2899</v>
      </c>
      <c r="K169" s="35" t="s">
        <v>97</v>
      </c>
      <c r="L169" s="36">
        <v>9289227195</v>
      </c>
      <c r="M169" s="36">
        <v>9289227195</v>
      </c>
      <c r="N169" s="233" t="s">
        <v>3085</v>
      </c>
      <c r="O169" s="233" t="s">
        <v>3086</v>
      </c>
      <c r="P169" s="246">
        <v>44930</v>
      </c>
      <c r="Q169" s="35" t="s">
        <v>3087</v>
      </c>
      <c r="R169" s="35" t="s">
        <v>1831</v>
      </c>
      <c r="S169" s="35" t="s">
        <v>1813</v>
      </c>
      <c r="T169" s="35" t="s">
        <v>3381</v>
      </c>
    </row>
    <row r="170" spans="1:23" ht="15.75" thickBot="1" x14ac:dyDescent="0.3">
      <c r="A170" s="33">
        <v>45155.491620370369</v>
      </c>
      <c r="B170" s="34">
        <v>45155</v>
      </c>
      <c r="C170" s="218" t="s">
        <v>3010</v>
      </c>
      <c r="D170" s="188" t="s">
        <v>2323</v>
      </c>
      <c r="E170" s="35" t="s">
        <v>1805</v>
      </c>
      <c r="F170" s="35" t="s">
        <v>1806</v>
      </c>
      <c r="G170" s="35" t="s">
        <v>3152</v>
      </c>
      <c r="H170" s="35" t="s">
        <v>3153</v>
      </c>
      <c r="I170" s="35" t="s">
        <v>3153</v>
      </c>
      <c r="J170" s="35" t="s">
        <v>3154</v>
      </c>
      <c r="K170" s="27" t="s">
        <v>140</v>
      </c>
      <c r="L170" s="36">
        <v>8920217211</v>
      </c>
      <c r="M170" s="36">
        <v>8920217211</v>
      </c>
      <c r="N170" s="233" t="s">
        <v>3156</v>
      </c>
      <c r="O170" s="232">
        <v>259101692766</v>
      </c>
      <c r="P170" s="246">
        <v>45166</v>
      </c>
      <c r="Q170" s="35" t="s">
        <v>3157</v>
      </c>
      <c r="R170" s="35" t="s">
        <v>1836</v>
      </c>
      <c r="S170" s="35" t="s">
        <v>1813</v>
      </c>
      <c r="T170" s="35" t="s">
        <v>3158</v>
      </c>
      <c r="U170" s="35"/>
      <c r="V170" s="35"/>
      <c r="W170" s="35"/>
    </row>
    <row r="171" spans="1:23" ht="15.75" thickBot="1" x14ac:dyDescent="0.3">
      <c r="A171" s="33">
        <v>45155.499571759261</v>
      </c>
      <c r="B171" s="34">
        <v>45155</v>
      </c>
      <c r="C171" s="218" t="s">
        <v>3010</v>
      </c>
      <c r="D171" s="188" t="s">
        <v>2323</v>
      </c>
      <c r="E171" s="35" t="s">
        <v>1876</v>
      </c>
      <c r="F171" s="35" t="s">
        <v>1806</v>
      </c>
      <c r="G171" s="35" t="s">
        <v>3159</v>
      </c>
      <c r="H171" s="35" t="s">
        <v>3160</v>
      </c>
      <c r="I171" s="35" t="s">
        <v>3161</v>
      </c>
      <c r="J171" s="35" t="s">
        <v>3157</v>
      </c>
      <c r="K171" s="27" t="s">
        <v>140</v>
      </c>
      <c r="L171" s="36">
        <v>8826441876</v>
      </c>
      <c r="M171" s="36">
        <v>8826441876</v>
      </c>
      <c r="N171" s="233" t="s">
        <v>3162</v>
      </c>
      <c r="O171" s="232">
        <v>892985116001</v>
      </c>
      <c r="P171" s="246">
        <v>45886</v>
      </c>
      <c r="Q171" s="35" t="s">
        <v>3163</v>
      </c>
      <c r="R171" s="35" t="s">
        <v>1836</v>
      </c>
      <c r="S171" s="35" t="s">
        <v>1484</v>
      </c>
      <c r="T171" s="35" t="s">
        <v>3164</v>
      </c>
      <c r="U171" s="35"/>
      <c r="V171" s="35"/>
      <c r="W171" s="35"/>
    </row>
    <row r="172" spans="1:23" ht="15.75" thickBot="1" x14ac:dyDescent="0.3">
      <c r="A172" s="33">
        <v>45155.566724537035</v>
      </c>
      <c r="B172" s="34">
        <v>45155</v>
      </c>
      <c r="C172" s="218" t="s">
        <v>3010</v>
      </c>
      <c r="D172" s="188" t="s">
        <v>2323</v>
      </c>
      <c r="E172" s="35" t="s">
        <v>1805</v>
      </c>
      <c r="F172" s="35" t="s">
        <v>1806</v>
      </c>
      <c r="G172" s="35" t="s">
        <v>3165</v>
      </c>
      <c r="H172" s="35" t="s">
        <v>3166</v>
      </c>
      <c r="I172" s="35" t="s">
        <v>3166</v>
      </c>
      <c r="J172" s="35" t="s">
        <v>3167</v>
      </c>
      <c r="K172" s="35" t="s">
        <v>3004</v>
      </c>
      <c r="L172" s="36">
        <v>9676584774</v>
      </c>
      <c r="M172" s="35"/>
      <c r="N172" s="233" t="s">
        <v>3168</v>
      </c>
      <c r="O172" s="232">
        <v>598776476689</v>
      </c>
      <c r="P172" s="246">
        <v>44060</v>
      </c>
      <c r="Q172" s="35" t="s">
        <v>3004</v>
      </c>
      <c r="R172" s="35" t="s">
        <v>1836</v>
      </c>
      <c r="S172" s="35" t="s">
        <v>1484</v>
      </c>
      <c r="T172" s="35" t="s">
        <v>3363</v>
      </c>
      <c r="U172" s="35"/>
      <c r="V172" s="35"/>
      <c r="W172" s="35"/>
    </row>
    <row r="173" spans="1:23" ht="15.75" thickBot="1" x14ac:dyDescent="0.3">
      <c r="A173" s="33">
        <v>45155.58189814815</v>
      </c>
      <c r="B173" s="34">
        <v>45155</v>
      </c>
      <c r="C173" s="218" t="s">
        <v>3010</v>
      </c>
      <c r="D173" s="188" t="s">
        <v>2323</v>
      </c>
      <c r="E173" s="35" t="s">
        <v>1840</v>
      </c>
      <c r="F173" s="35" t="s">
        <v>2238</v>
      </c>
      <c r="G173" s="35" t="s">
        <v>3169</v>
      </c>
      <c r="H173" s="35" t="s">
        <v>407</v>
      </c>
      <c r="I173" s="35" t="s">
        <v>407</v>
      </c>
      <c r="J173" s="35" t="s">
        <v>3006</v>
      </c>
      <c r="K173" s="35" t="s">
        <v>3004</v>
      </c>
      <c r="L173" s="36">
        <v>9676336038</v>
      </c>
      <c r="M173" s="36">
        <v>9676336038</v>
      </c>
      <c r="N173" s="233" t="s">
        <v>3170</v>
      </c>
      <c r="O173" s="232">
        <v>945113426603</v>
      </c>
      <c r="P173" s="246">
        <v>45215</v>
      </c>
      <c r="Q173" s="35" t="s">
        <v>3004</v>
      </c>
      <c r="R173" s="35" t="s">
        <v>1831</v>
      </c>
      <c r="S173" s="35" t="s">
        <v>1484</v>
      </c>
      <c r="T173" s="35" t="s">
        <v>3363</v>
      </c>
      <c r="U173" s="35"/>
      <c r="V173" s="35"/>
      <c r="W173" s="35"/>
    </row>
    <row r="174" spans="1:23" ht="15.75" thickBot="1" x14ac:dyDescent="0.3">
      <c r="A174" s="33">
        <v>45155.596932870372</v>
      </c>
      <c r="B174" s="34">
        <v>45155</v>
      </c>
      <c r="C174" s="218" t="s">
        <v>3010</v>
      </c>
      <c r="D174" s="188" t="s">
        <v>2323</v>
      </c>
      <c r="E174" s="35" t="s">
        <v>1840</v>
      </c>
      <c r="F174" s="35" t="s">
        <v>2238</v>
      </c>
      <c r="G174" s="35" t="s">
        <v>3171</v>
      </c>
      <c r="H174" s="35" t="s">
        <v>3172</v>
      </c>
      <c r="I174" s="35" t="s">
        <v>3172</v>
      </c>
      <c r="J174" s="35" t="s">
        <v>3173</v>
      </c>
      <c r="K174" s="35" t="s">
        <v>3004</v>
      </c>
      <c r="L174" s="36">
        <v>9156201547</v>
      </c>
      <c r="M174" s="35"/>
      <c r="N174" s="233" t="s">
        <v>3174</v>
      </c>
      <c r="O174" s="232">
        <v>368241056039</v>
      </c>
      <c r="P174" s="246">
        <v>45091</v>
      </c>
      <c r="Q174" s="35" t="s">
        <v>3004</v>
      </c>
      <c r="R174" s="35" t="s">
        <v>1831</v>
      </c>
      <c r="S174" s="35" t="s">
        <v>1484</v>
      </c>
      <c r="T174" s="35" t="s">
        <v>3363</v>
      </c>
      <c r="U174" s="35"/>
      <c r="V174" s="35"/>
      <c r="W174" s="35"/>
    </row>
    <row r="175" spans="1:23" ht="15.75" thickBot="1" x14ac:dyDescent="0.3">
      <c r="A175" s="33">
        <v>45155.608136574076</v>
      </c>
      <c r="B175" s="34">
        <v>45155</v>
      </c>
      <c r="C175" s="218" t="s">
        <v>3010</v>
      </c>
      <c r="D175" s="188" t="s">
        <v>2323</v>
      </c>
      <c r="E175" s="35" t="s">
        <v>1805</v>
      </c>
      <c r="F175" s="35" t="s">
        <v>1837</v>
      </c>
      <c r="G175" s="35" t="s">
        <v>3175</v>
      </c>
      <c r="H175" s="35" t="s">
        <v>1063</v>
      </c>
      <c r="I175" s="35" t="s">
        <v>1063</v>
      </c>
      <c r="J175" s="35" t="s">
        <v>3176</v>
      </c>
      <c r="K175" s="35" t="s">
        <v>1993</v>
      </c>
      <c r="L175" s="36">
        <v>9812050490</v>
      </c>
      <c r="M175" s="36">
        <v>9812050490</v>
      </c>
      <c r="N175" s="233" t="s">
        <v>3177</v>
      </c>
      <c r="O175" s="233" t="s">
        <v>3178</v>
      </c>
      <c r="P175" s="246">
        <v>44972</v>
      </c>
      <c r="Q175" s="35" t="s">
        <v>2599</v>
      </c>
      <c r="R175" s="35" t="s">
        <v>1836</v>
      </c>
      <c r="S175" s="35" t="s">
        <v>1484</v>
      </c>
      <c r="T175" s="27" t="s">
        <v>2594</v>
      </c>
      <c r="U175" s="35"/>
      <c r="V175" s="35"/>
      <c r="W175" s="35"/>
    </row>
    <row r="176" spans="1:23" ht="15.75" thickBot="1" x14ac:dyDescent="0.3">
      <c r="A176" s="33">
        <v>45155.611562500002</v>
      </c>
      <c r="B176" s="34">
        <v>45155</v>
      </c>
      <c r="C176" s="218" t="s">
        <v>3010</v>
      </c>
      <c r="D176" s="188" t="s">
        <v>2323</v>
      </c>
      <c r="E176" s="35" t="s">
        <v>1805</v>
      </c>
      <c r="F176" s="35" t="s">
        <v>1806</v>
      </c>
      <c r="G176" s="35" t="s">
        <v>3179</v>
      </c>
      <c r="H176" s="35" t="s">
        <v>3180</v>
      </c>
      <c r="I176" s="35" t="s">
        <v>3181</v>
      </c>
      <c r="J176" s="35" t="s">
        <v>3182</v>
      </c>
      <c r="K176" s="35" t="s">
        <v>129</v>
      </c>
      <c r="L176" s="36">
        <v>8744023847</v>
      </c>
      <c r="M176" s="36">
        <v>8744023847</v>
      </c>
      <c r="N176" s="233" t="s">
        <v>3183</v>
      </c>
      <c r="O176" s="233" t="s">
        <v>3184</v>
      </c>
      <c r="P176" s="246">
        <v>44966</v>
      </c>
      <c r="Q176" s="35" t="s">
        <v>2599</v>
      </c>
      <c r="R176" s="35" t="s">
        <v>1831</v>
      </c>
      <c r="S176" s="35" t="s">
        <v>1484</v>
      </c>
      <c r="T176" s="27" t="s">
        <v>2594</v>
      </c>
      <c r="U176" s="35"/>
      <c r="V176" s="35"/>
      <c r="W176" s="35"/>
    </row>
    <row r="177" spans="1:23" ht="15.75" thickBot="1" x14ac:dyDescent="0.3">
      <c r="A177" s="33">
        <v>45155.617928240739</v>
      </c>
      <c r="B177" s="34">
        <v>45155</v>
      </c>
      <c r="C177" s="218" t="s">
        <v>3010</v>
      </c>
      <c r="D177" s="188" t="s">
        <v>2323</v>
      </c>
      <c r="E177" s="35" t="s">
        <v>1805</v>
      </c>
      <c r="F177" s="35" t="s">
        <v>1806</v>
      </c>
      <c r="G177" s="35" t="s">
        <v>3185</v>
      </c>
      <c r="H177" s="35" t="s">
        <v>3186</v>
      </c>
      <c r="I177" s="35" t="s">
        <v>3186</v>
      </c>
      <c r="J177" s="35" t="s">
        <v>3187</v>
      </c>
      <c r="K177" s="35" t="s">
        <v>129</v>
      </c>
      <c r="L177" s="36">
        <v>9648514368</v>
      </c>
      <c r="M177" s="36">
        <v>9648514368</v>
      </c>
      <c r="N177" s="233" t="s">
        <v>3188</v>
      </c>
      <c r="O177" s="233" t="s">
        <v>3189</v>
      </c>
      <c r="P177" s="246">
        <v>45098</v>
      </c>
      <c r="Q177" s="35" t="s">
        <v>2599</v>
      </c>
      <c r="R177" s="35" t="s">
        <v>1831</v>
      </c>
      <c r="S177" s="35" t="s">
        <v>1484</v>
      </c>
      <c r="T177" s="27" t="s">
        <v>2594</v>
      </c>
      <c r="U177" s="35"/>
      <c r="V177" s="35"/>
      <c r="W177" s="35"/>
    </row>
    <row r="178" spans="1:23" ht="15.75" thickBot="1" x14ac:dyDescent="0.3">
      <c r="A178" s="33">
        <v>45155.622523148151</v>
      </c>
      <c r="B178" s="34">
        <v>45155</v>
      </c>
      <c r="C178" s="218" t="s">
        <v>3010</v>
      </c>
      <c r="D178" s="188" t="s">
        <v>2323</v>
      </c>
      <c r="E178" s="35" t="s">
        <v>1805</v>
      </c>
      <c r="F178" s="35" t="s">
        <v>1806</v>
      </c>
      <c r="G178" s="35" t="s">
        <v>3190</v>
      </c>
      <c r="H178" s="35" t="s">
        <v>3191</v>
      </c>
      <c r="I178" s="35" t="s">
        <v>3191</v>
      </c>
      <c r="J178" s="35" t="s">
        <v>3192</v>
      </c>
      <c r="K178" s="35" t="s">
        <v>97</v>
      </c>
      <c r="L178" s="36">
        <v>9911929695</v>
      </c>
      <c r="M178" s="36">
        <v>9911929695</v>
      </c>
      <c r="N178" s="233" t="s">
        <v>3193</v>
      </c>
      <c r="O178" s="233" t="s">
        <v>3194</v>
      </c>
      <c r="P178" s="246">
        <v>45041</v>
      </c>
      <c r="Q178" s="35" t="s">
        <v>2599</v>
      </c>
      <c r="R178" s="35" t="s">
        <v>1831</v>
      </c>
      <c r="S178" s="35" t="s">
        <v>1484</v>
      </c>
      <c r="T178" s="27" t="s">
        <v>2594</v>
      </c>
      <c r="U178" s="35"/>
      <c r="V178" s="35"/>
      <c r="W178" s="35"/>
    </row>
    <row r="179" spans="1:23" ht="15.75" thickBot="1" x14ac:dyDescent="0.3">
      <c r="A179" s="33">
        <v>45155.623877314814</v>
      </c>
      <c r="B179" s="34">
        <v>45155</v>
      </c>
      <c r="C179" s="218" t="s">
        <v>3010</v>
      </c>
      <c r="D179" s="188" t="s">
        <v>2323</v>
      </c>
      <c r="E179" s="35" t="s">
        <v>1840</v>
      </c>
      <c r="F179" s="35" t="s">
        <v>1841</v>
      </c>
      <c r="G179" s="35" t="s">
        <v>3195</v>
      </c>
      <c r="H179" s="35" t="s">
        <v>3196</v>
      </c>
      <c r="I179" s="35" t="s">
        <v>3196</v>
      </c>
      <c r="J179" s="35" t="s">
        <v>2410</v>
      </c>
      <c r="K179" s="35" t="s">
        <v>252</v>
      </c>
      <c r="L179" s="36">
        <v>9616152188</v>
      </c>
      <c r="M179" s="35"/>
      <c r="N179" s="233"/>
      <c r="O179" s="232">
        <v>560987653215</v>
      </c>
      <c r="P179" s="246">
        <v>45169</v>
      </c>
      <c r="Q179" s="35" t="s">
        <v>1835</v>
      </c>
      <c r="R179" s="35" t="s">
        <v>1831</v>
      </c>
      <c r="S179" s="35" t="s">
        <v>1484</v>
      </c>
      <c r="T179" s="35" t="s">
        <v>253</v>
      </c>
      <c r="U179" s="35"/>
      <c r="V179" s="35"/>
      <c r="W179" s="35"/>
    </row>
    <row r="180" spans="1:23" ht="15.75" thickBot="1" x14ac:dyDescent="0.3">
      <c r="A180" s="33">
        <v>45155.632337962961</v>
      </c>
      <c r="B180" s="34">
        <v>45155</v>
      </c>
      <c r="C180" s="218" t="s">
        <v>3010</v>
      </c>
      <c r="D180" s="188" t="s">
        <v>2323</v>
      </c>
      <c r="E180" s="35" t="s">
        <v>1805</v>
      </c>
      <c r="F180" s="35" t="s">
        <v>1806</v>
      </c>
      <c r="G180" s="35" t="s">
        <v>3197</v>
      </c>
      <c r="H180" s="35" t="s">
        <v>3198</v>
      </c>
      <c r="I180" s="35" t="s">
        <v>3198</v>
      </c>
      <c r="J180" s="35" t="s">
        <v>3199</v>
      </c>
      <c r="K180" s="27" t="s">
        <v>231</v>
      </c>
      <c r="L180" s="36">
        <v>9667818788</v>
      </c>
      <c r="M180" s="36">
        <v>9667818788</v>
      </c>
      <c r="N180" s="233" t="s">
        <v>3200</v>
      </c>
      <c r="O180" s="233" t="s">
        <v>3201</v>
      </c>
      <c r="P180" s="246">
        <v>45075</v>
      </c>
      <c r="Q180" s="35" t="s">
        <v>2599</v>
      </c>
      <c r="R180" s="35" t="s">
        <v>1812</v>
      </c>
      <c r="S180" s="35" t="s">
        <v>1484</v>
      </c>
      <c r="T180" s="35" t="s">
        <v>3381</v>
      </c>
      <c r="U180" s="35"/>
      <c r="V180" s="35"/>
      <c r="W180" s="35"/>
    </row>
    <row r="181" spans="1:23" ht="15.75" thickBot="1" x14ac:dyDescent="0.3">
      <c r="A181" s="33">
        <v>45155.63616898148</v>
      </c>
      <c r="B181" s="34">
        <v>45155</v>
      </c>
      <c r="C181" s="218" t="s">
        <v>3010</v>
      </c>
      <c r="D181" s="188" t="s">
        <v>2323</v>
      </c>
      <c r="E181" s="35" t="s">
        <v>1805</v>
      </c>
      <c r="F181" s="35" t="s">
        <v>1806</v>
      </c>
      <c r="G181" s="35" t="s">
        <v>3202</v>
      </c>
      <c r="H181" s="35" t="s">
        <v>2644</v>
      </c>
      <c r="I181" s="35" t="s">
        <v>2644</v>
      </c>
      <c r="J181" s="35" t="s">
        <v>3203</v>
      </c>
      <c r="K181" s="35" t="s">
        <v>129</v>
      </c>
      <c r="L181" s="36">
        <v>9599529427</v>
      </c>
      <c r="M181" s="36">
        <v>9599529427</v>
      </c>
      <c r="N181" s="233" t="s">
        <v>3204</v>
      </c>
      <c r="O181" s="233" t="s">
        <v>3205</v>
      </c>
      <c r="P181" s="246">
        <v>45040</v>
      </c>
      <c r="Q181" s="35" t="s">
        <v>2599</v>
      </c>
      <c r="R181" s="35" t="s">
        <v>1812</v>
      </c>
      <c r="S181" s="35" t="s">
        <v>1484</v>
      </c>
      <c r="T181" s="35" t="s">
        <v>3381</v>
      </c>
      <c r="U181" s="35"/>
      <c r="V181" s="35"/>
      <c r="W181" s="35"/>
    </row>
    <row r="182" spans="1:23" ht="15.75" thickBot="1" x14ac:dyDescent="0.3">
      <c r="A182" s="33">
        <v>45155.63925925926</v>
      </c>
      <c r="B182" s="34">
        <v>45155</v>
      </c>
      <c r="C182" s="218" t="s">
        <v>3010</v>
      </c>
      <c r="D182" s="188" t="s">
        <v>2323</v>
      </c>
      <c r="E182" s="35" t="s">
        <v>1805</v>
      </c>
      <c r="F182" s="35" t="s">
        <v>1837</v>
      </c>
      <c r="G182" s="35" t="s">
        <v>3206</v>
      </c>
      <c r="H182" s="35" t="s">
        <v>2172</v>
      </c>
      <c r="I182" s="35" t="s">
        <v>2172</v>
      </c>
      <c r="J182" s="35" t="s">
        <v>3207</v>
      </c>
      <c r="K182" s="35" t="s">
        <v>129</v>
      </c>
      <c r="L182" s="36">
        <v>7011951291</v>
      </c>
      <c r="M182" s="36">
        <v>7011951291</v>
      </c>
      <c r="N182" s="233"/>
      <c r="O182" s="233" t="s">
        <v>3208</v>
      </c>
      <c r="P182" s="246">
        <v>45040</v>
      </c>
      <c r="Q182" s="35" t="s">
        <v>2599</v>
      </c>
      <c r="R182" s="35" t="s">
        <v>1812</v>
      </c>
      <c r="S182" s="35" t="s">
        <v>1484</v>
      </c>
      <c r="T182" s="35" t="s">
        <v>3381</v>
      </c>
      <c r="U182" s="35"/>
      <c r="V182" s="35"/>
      <c r="W182" s="35"/>
    </row>
    <row r="183" spans="1:23" ht="15.75" thickBot="1" x14ac:dyDescent="0.3">
      <c r="A183" s="33">
        <v>45155.683541666665</v>
      </c>
      <c r="B183" s="34">
        <v>45155</v>
      </c>
      <c r="C183" s="218" t="s">
        <v>3010</v>
      </c>
      <c r="D183" s="188" t="s">
        <v>2323</v>
      </c>
      <c r="E183" s="35" t="s">
        <v>1805</v>
      </c>
      <c r="F183" s="35" t="s">
        <v>1806</v>
      </c>
      <c r="G183" s="35" t="s">
        <v>3209</v>
      </c>
      <c r="H183" s="35" t="s">
        <v>3210</v>
      </c>
      <c r="I183" s="35" t="s">
        <v>3211</v>
      </c>
      <c r="J183" s="35" t="s">
        <v>3212</v>
      </c>
      <c r="K183" s="35" t="s">
        <v>2565</v>
      </c>
      <c r="L183" s="36">
        <v>7718012028</v>
      </c>
      <c r="M183" s="36">
        <v>7718012028</v>
      </c>
      <c r="N183" s="233" t="s">
        <v>3213</v>
      </c>
      <c r="O183" s="232">
        <v>233975582719</v>
      </c>
      <c r="P183" s="246">
        <v>45323</v>
      </c>
      <c r="Q183" s="35" t="s">
        <v>3214</v>
      </c>
      <c r="R183" s="35" t="s">
        <v>1836</v>
      </c>
      <c r="S183" s="35" t="s">
        <v>1813</v>
      </c>
      <c r="T183" s="35" t="s">
        <v>3110</v>
      </c>
      <c r="U183" s="35"/>
      <c r="V183" s="35"/>
      <c r="W183" s="35"/>
    </row>
    <row r="184" spans="1:23" ht="15.75" thickBot="1" x14ac:dyDescent="0.3">
      <c r="A184" s="33">
        <v>45155.694444444445</v>
      </c>
      <c r="B184" s="34">
        <v>45155</v>
      </c>
      <c r="C184" s="218" t="s">
        <v>3010</v>
      </c>
      <c r="D184" s="188" t="s">
        <v>2323</v>
      </c>
      <c r="E184" s="35" t="s">
        <v>1805</v>
      </c>
      <c r="F184" s="35" t="s">
        <v>1806</v>
      </c>
      <c r="G184" s="35" t="s">
        <v>3215</v>
      </c>
      <c r="H184" s="35" t="s">
        <v>3216</v>
      </c>
      <c r="I184" s="35" t="s">
        <v>3217</v>
      </c>
      <c r="J184" s="35" t="s">
        <v>3218</v>
      </c>
      <c r="K184" s="35" t="s">
        <v>129</v>
      </c>
      <c r="L184" s="36">
        <v>7838350695</v>
      </c>
      <c r="M184" s="36">
        <v>7838350695</v>
      </c>
      <c r="N184" s="233"/>
      <c r="O184" s="233" t="s">
        <v>3219</v>
      </c>
      <c r="P184" s="246">
        <v>45068</v>
      </c>
      <c r="Q184" s="35" t="s">
        <v>2599</v>
      </c>
      <c r="R184" s="35" t="s">
        <v>1831</v>
      </c>
      <c r="S184" s="35" t="s">
        <v>1484</v>
      </c>
      <c r="T184" s="27" t="s">
        <v>2594</v>
      </c>
      <c r="U184" s="35"/>
      <c r="V184" s="35"/>
      <c r="W184" s="35"/>
    </row>
    <row r="185" spans="1:23" ht="15.75" thickBot="1" x14ac:dyDescent="0.3">
      <c r="A185" s="33">
        <v>45155.708310185182</v>
      </c>
      <c r="B185" s="34">
        <v>45155</v>
      </c>
      <c r="C185" s="218" t="s">
        <v>3010</v>
      </c>
      <c r="D185" s="188" t="s">
        <v>2323</v>
      </c>
      <c r="E185" s="35" t="s">
        <v>1805</v>
      </c>
      <c r="F185" s="35" t="s">
        <v>1806</v>
      </c>
      <c r="G185" s="35" t="s">
        <v>3220</v>
      </c>
      <c r="H185" s="35" t="s">
        <v>3221</v>
      </c>
      <c r="I185" s="35" t="s">
        <v>3222</v>
      </c>
      <c r="J185" s="35" t="s">
        <v>3212</v>
      </c>
      <c r="K185" s="35" t="s">
        <v>2565</v>
      </c>
      <c r="L185" s="36">
        <v>9594358490</v>
      </c>
      <c r="M185" s="36">
        <v>9594358490</v>
      </c>
      <c r="N185" s="233" t="s">
        <v>3223</v>
      </c>
      <c r="O185" s="232">
        <v>860301546894</v>
      </c>
      <c r="P185" s="246">
        <v>49552</v>
      </c>
      <c r="Q185" s="35" t="s">
        <v>3224</v>
      </c>
      <c r="R185" s="35" t="s">
        <v>1836</v>
      </c>
      <c r="S185" s="35" t="s">
        <v>1813</v>
      </c>
      <c r="T185" s="35" t="s">
        <v>3110</v>
      </c>
      <c r="U185" s="35"/>
      <c r="V185" s="35"/>
      <c r="W185" s="35"/>
    </row>
    <row r="186" spans="1:23" ht="15.75" thickBot="1" x14ac:dyDescent="0.3">
      <c r="A186" s="33">
        <v>45155.73741898148</v>
      </c>
      <c r="B186" s="34">
        <v>45155</v>
      </c>
      <c r="C186" s="218" t="s">
        <v>3010</v>
      </c>
      <c r="D186" s="188" t="s">
        <v>2323</v>
      </c>
      <c r="E186" s="35" t="s">
        <v>1805</v>
      </c>
      <c r="F186" s="35" t="s">
        <v>1806</v>
      </c>
      <c r="G186" s="35" t="s">
        <v>3225</v>
      </c>
      <c r="H186" s="35" t="s">
        <v>3226</v>
      </c>
      <c r="I186" s="35" t="s">
        <v>3226</v>
      </c>
      <c r="J186" s="35" t="s">
        <v>2512</v>
      </c>
      <c r="K186" s="35" t="s">
        <v>252</v>
      </c>
      <c r="L186" s="36">
        <v>9026599341</v>
      </c>
      <c r="M186" s="36">
        <v>9026599341</v>
      </c>
      <c r="N186" s="233"/>
      <c r="O186" s="232">
        <v>251526182321</v>
      </c>
      <c r="P186" s="246">
        <v>45285</v>
      </c>
      <c r="Q186" s="35" t="s">
        <v>2513</v>
      </c>
      <c r="R186" s="35" t="s">
        <v>1836</v>
      </c>
      <c r="S186" s="35" t="s">
        <v>1484</v>
      </c>
      <c r="T186" s="35" t="s">
        <v>3615</v>
      </c>
      <c r="U186" s="35"/>
      <c r="V186" s="35"/>
      <c r="W186" s="35"/>
    </row>
    <row r="187" spans="1:23" ht="15.75" thickBot="1" x14ac:dyDescent="0.3">
      <c r="A187" s="33">
        <v>45155.739988425928</v>
      </c>
      <c r="B187" s="34">
        <v>45155</v>
      </c>
      <c r="C187" s="218" t="s">
        <v>3010</v>
      </c>
      <c r="D187" s="188" t="s">
        <v>2323</v>
      </c>
      <c r="E187" s="35" t="s">
        <v>1840</v>
      </c>
      <c r="F187" s="35" t="s">
        <v>1837</v>
      </c>
      <c r="G187" s="35" t="s">
        <v>3227</v>
      </c>
      <c r="H187" s="35" t="s">
        <v>3228</v>
      </c>
      <c r="I187" s="35" t="s">
        <v>3228</v>
      </c>
      <c r="J187" s="35" t="s">
        <v>2512</v>
      </c>
      <c r="K187" s="35" t="s">
        <v>252</v>
      </c>
      <c r="L187" s="36">
        <v>6393339776</v>
      </c>
      <c r="M187" s="36">
        <v>6393339776</v>
      </c>
      <c r="N187" s="233"/>
      <c r="O187" s="232">
        <v>522825152468</v>
      </c>
      <c r="P187" s="246">
        <v>45258</v>
      </c>
      <c r="Q187" s="35" t="s">
        <v>2513</v>
      </c>
      <c r="R187" s="35" t="s">
        <v>1836</v>
      </c>
      <c r="S187" s="35" t="s">
        <v>1484</v>
      </c>
      <c r="T187" s="35" t="s">
        <v>3615</v>
      </c>
      <c r="U187" s="35"/>
      <c r="V187" s="35"/>
      <c r="W187" s="35"/>
    </row>
    <row r="188" spans="1:23" ht="15.75" thickBot="1" x14ac:dyDescent="0.3">
      <c r="A188" s="33">
        <v>45155.743495370371</v>
      </c>
      <c r="B188" s="34">
        <v>45155</v>
      </c>
      <c r="C188" s="218" t="s">
        <v>3010</v>
      </c>
      <c r="D188" s="188" t="s">
        <v>2323</v>
      </c>
      <c r="E188" s="35" t="s">
        <v>1840</v>
      </c>
      <c r="F188" s="35" t="s">
        <v>1841</v>
      </c>
      <c r="G188" s="35" t="s">
        <v>3229</v>
      </c>
      <c r="H188" s="35" t="s">
        <v>3230</v>
      </c>
      <c r="I188" s="35" t="s">
        <v>3230</v>
      </c>
      <c r="J188" s="35" t="s">
        <v>2512</v>
      </c>
      <c r="K188" s="35" t="s">
        <v>252</v>
      </c>
      <c r="L188" s="36">
        <v>8756509436</v>
      </c>
      <c r="M188" s="36">
        <v>8756509436</v>
      </c>
      <c r="N188" s="233"/>
      <c r="O188" s="232">
        <v>681235361215</v>
      </c>
      <c r="P188" s="246">
        <v>45339</v>
      </c>
      <c r="Q188" s="35" t="s">
        <v>252</v>
      </c>
      <c r="R188" s="35" t="s">
        <v>1831</v>
      </c>
      <c r="S188" s="35" t="s">
        <v>1484</v>
      </c>
      <c r="T188" s="35" t="s">
        <v>3615</v>
      </c>
      <c r="U188" s="35"/>
      <c r="V188" s="35"/>
      <c r="W188" s="35"/>
    </row>
    <row r="189" spans="1:23" ht="15.75" thickBot="1" x14ac:dyDescent="0.3">
      <c r="A189" s="33">
        <v>45155.745509259257</v>
      </c>
      <c r="B189" s="34">
        <v>45155</v>
      </c>
      <c r="C189" s="218" t="s">
        <v>3010</v>
      </c>
      <c r="D189" s="188" t="s">
        <v>2323</v>
      </c>
      <c r="E189" s="35" t="s">
        <v>1840</v>
      </c>
      <c r="F189" s="35" t="s">
        <v>1841</v>
      </c>
      <c r="G189" s="35" t="s">
        <v>3231</v>
      </c>
      <c r="H189" s="35" t="s">
        <v>3232</v>
      </c>
      <c r="I189" s="35" t="s">
        <v>3232</v>
      </c>
      <c r="J189" s="35" t="s">
        <v>2512</v>
      </c>
      <c r="K189" s="35" t="s">
        <v>252</v>
      </c>
      <c r="L189" s="36">
        <v>86047367770</v>
      </c>
      <c r="M189" s="36">
        <v>8604736770</v>
      </c>
      <c r="N189" s="233"/>
      <c r="O189" s="232">
        <v>191748520082</v>
      </c>
      <c r="P189" s="246">
        <v>45283</v>
      </c>
      <c r="Q189" s="35" t="s">
        <v>252</v>
      </c>
      <c r="R189" s="35" t="s">
        <v>1831</v>
      </c>
      <c r="S189" s="35" t="s">
        <v>1484</v>
      </c>
      <c r="T189" s="35" t="s">
        <v>3615</v>
      </c>
      <c r="U189" s="35"/>
      <c r="V189" s="35"/>
      <c r="W189" s="35"/>
    </row>
    <row r="190" spans="1:23" ht="15.75" thickBot="1" x14ac:dyDescent="0.3">
      <c r="A190" s="33">
        <v>45155.793958333335</v>
      </c>
      <c r="B190" s="34">
        <v>45155</v>
      </c>
      <c r="C190" s="218" t="s">
        <v>3010</v>
      </c>
      <c r="D190" s="188" t="s">
        <v>2323</v>
      </c>
      <c r="E190" s="35" t="s">
        <v>3233</v>
      </c>
      <c r="F190" s="35" t="s">
        <v>1837</v>
      </c>
      <c r="G190" s="35" t="s">
        <v>3234</v>
      </c>
      <c r="H190" s="35" t="s">
        <v>3235</v>
      </c>
      <c r="I190" s="35" t="s">
        <v>3235</v>
      </c>
      <c r="J190" s="35" t="s">
        <v>3236</v>
      </c>
      <c r="K190" s="35" t="s">
        <v>122</v>
      </c>
      <c r="L190" s="36">
        <v>7073852621</v>
      </c>
      <c r="M190" s="36">
        <v>7073852621</v>
      </c>
      <c r="N190" s="233" t="s">
        <v>3237</v>
      </c>
      <c r="O190" s="232">
        <v>621712049825</v>
      </c>
      <c r="P190" s="246">
        <v>45332</v>
      </c>
      <c r="Q190" s="35" t="s">
        <v>3238</v>
      </c>
      <c r="R190" s="35" t="s">
        <v>1831</v>
      </c>
      <c r="S190" s="35" t="s">
        <v>1484</v>
      </c>
      <c r="T190" s="35" t="s">
        <v>3030</v>
      </c>
      <c r="U190" s="35"/>
      <c r="V190" s="35"/>
      <c r="W190" s="35"/>
    </row>
    <row r="191" spans="1:23" ht="15.75" thickBot="1" x14ac:dyDescent="0.3">
      <c r="A191" s="33">
        <v>45155.795115740744</v>
      </c>
      <c r="B191" s="34">
        <v>45155</v>
      </c>
      <c r="C191" s="218" t="s">
        <v>3010</v>
      </c>
      <c r="D191" s="188" t="s">
        <v>2323</v>
      </c>
      <c r="E191" s="35" t="s">
        <v>300</v>
      </c>
      <c r="F191" s="35" t="s">
        <v>1837</v>
      </c>
      <c r="G191" s="35" t="s">
        <v>3239</v>
      </c>
      <c r="H191" s="35" t="s">
        <v>3240</v>
      </c>
      <c r="I191" s="35" t="s">
        <v>3240</v>
      </c>
      <c r="J191" s="35" t="s">
        <v>3241</v>
      </c>
      <c r="K191" s="35" t="s">
        <v>129</v>
      </c>
      <c r="L191" s="36">
        <v>9716738677</v>
      </c>
      <c r="M191" s="35"/>
      <c r="N191" s="233" t="s">
        <v>3242</v>
      </c>
      <c r="O191" s="233" t="s">
        <v>3243</v>
      </c>
      <c r="P191" s="246">
        <v>44965</v>
      </c>
      <c r="Q191" s="35" t="s">
        <v>1811</v>
      </c>
      <c r="R191" s="35" t="s">
        <v>1831</v>
      </c>
      <c r="S191" s="35" t="s">
        <v>1484</v>
      </c>
      <c r="T191" s="35" t="s">
        <v>3381</v>
      </c>
      <c r="U191" s="35"/>
      <c r="V191" s="35"/>
      <c r="W191" s="35"/>
    </row>
    <row r="192" spans="1:23" ht="15.75" thickBot="1" x14ac:dyDescent="0.3">
      <c r="A192" s="33">
        <v>45155.79954861111</v>
      </c>
      <c r="B192" s="34">
        <v>45155</v>
      </c>
      <c r="C192" s="218" t="s">
        <v>3010</v>
      </c>
      <c r="D192" s="188" t="s">
        <v>2323</v>
      </c>
      <c r="E192" s="35" t="s">
        <v>300</v>
      </c>
      <c r="F192" s="35" t="s">
        <v>1841</v>
      </c>
      <c r="G192" s="35" t="s">
        <v>3244</v>
      </c>
      <c r="H192" s="35" t="s">
        <v>3245</v>
      </c>
      <c r="I192" s="35" t="s">
        <v>3245</v>
      </c>
      <c r="J192" s="35" t="s">
        <v>3246</v>
      </c>
      <c r="K192" s="35" t="s">
        <v>129</v>
      </c>
      <c r="L192" s="36">
        <v>7838554503</v>
      </c>
      <c r="M192" s="35"/>
      <c r="N192" s="233" t="s">
        <v>3247</v>
      </c>
      <c r="O192" s="233" t="s">
        <v>3248</v>
      </c>
      <c r="P192" s="246">
        <v>44846</v>
      </c>
      <c r="Q192" s="35" t="s">
        <v>1811</v>
      </c>
      <c r="R192" s="35" t="s">
        <v>1831</v>
      </c>
      <c r="S192" s="35" t="s">
        <v>1484</v>
      </c>
      <c r="T192" s="35" t="s">
        <v>3381</v>
      </c>
      <c r="U192" s="35"/>
      <c r="V192" s="35"/>
      <c r="W192" s="35"/>
    </row>
    <row r="193" spans="1:23" ht="15.75" thickBot="1" x14ac:dyDescent="0.3">
      <c r="A193" s="33">
        <v>45155.813993055555</v>
      </c>
      <c r="B193" s="34">
        <v>45155</v>
      </c>
      <c r="C193" s="218" t="s">
        <v>3010</v>
      </c>
      <c r="D193" s="188" t="s">
        <v>2323</v>
      </c>
      <c r="E193" s="35" t="s">
        <v>3249</v>
      </c>
      <c r="F193" s="35" t="s">
        <v>3250</v>
      </c>
      <c r="G193" s="35" t="s">
        <v>3251</v>
      </c>
      <c r="H193" s="35" t="s">
        <v>3252</v>
      </c>
      <c r="I193" s="35" t="s">
        <v>3252</v>
      </c>
      <c r="J193" s="35" t="s">
        <v>3253</v>
      </c>
      <c r="K193" s="35" t="s">
        <v>122</v>
      </c>
      <c r="L193" s="36">
        <v>8851951011</v>
      </c>
      <c r="M193" s="36">
        <v>8851951011</v>
      </c>
      <c r="N193" s="233" t="s">
        <v>3254</v>
      </c>
      <c r="O193" s="232">
        <v>740599104229</v>
      </c>
      <c r="P193" s="246">
        <v>45192</v>
      </c>
      <c r="Q193" s="35" t="s">
        <v>3255</v>
      </c>
      <c r="R193" s="35" t="s">
        <v>1831</v>
      </c>
      <c r="S193" s="35" t="s">
        <v>1484</v>
      </c>
      <c r="T193" s="35" t="s">
        <v>3256</v>
      </c>
      <c r="U193" s="35"/>
      <c r="V193" s="35"/>
      <c r="W193" s="35"/>
    </row>
    <row r="194" spans="1:23" ht="15.75" thickBot="1" x14ac:dyDescent="0.3">
      <c r="A194" s="33">
        <v>45155.823576388888</v>
      </c>
      <c r="B194" s="34">
        <v>45155</v>
      </c>
      <c r="C194" s="218" t="s">
        <v>3010</v>
      </c>
      <c r="D194" s="188" t="s">
        <v>2323</v>
      </c>
      <c r="E194" s="35" t="s">
        <v>1876</v>
      </c>
      <c r="F194" s="35" t="s">
        <v>1806</v>
      </c>
      <c r="G194" s="35" t="s">
        <v>3257</v>
      </c>
      <c r="H194" s="35" t="s">
        <v>366</v>
      </c>
      <c r="I194" s="35" t="s">
        <v>366</v>
      </c>
      <c r="J194" s="35" t="s">
        <v>3006</v>
      </c>
      <c r="K194" s="35" t="s">
        <v>3004</v>
      </c>
      <c r="L194" s="36">
        <v>7893134144</v>
      </c>
      <c r="M194" s="36">
        <v>7893134144</v>
      </c>
      <c r="N194" s="233" t="s">
        <v>3258</v>
      </c>
      <c r="O194" s="233" t="s">
        <v>29</v>
      </c>
      <c r="P194" s="246">
        <v>45125</v>
      </c>
      <c r="Q194" s="35" t="s">
        <v>3259</v>
      </c>
      <c r="R194" s="35" t="s">
        <v>1836</v>
      </c>
      <c r="S194" s="35" t="s">
        <v>1484</v>
      </c>
      <c r="T194" s="35" t="s">
        <v>3363</v>
      </c>
      <c r="U194" s="35"/>
      <c r="V194" s="35"/>
      <c r="W194" s="35"/>
    </row>
    <row r="195" spans="1:23" ht="15.75" thickBot="1" x14ac:dyDescent="0.3">
      <c r="A195" s="33">
        <v>45155.913935185185</v>
      </c>
      <c r="B195" s="34">
        <v>45155</v>
      </c>
      <c r="C195" s="218" t="s">
        <v>3010</v>
      </c>
      <c r="D195" s="188" t="s">
        <v>2323</v>
      </c>
      <c r="E195" s="35" t="s">
        <v>1840</v>
      </c>
      <c r="F195" s="35" t="s">
        <v>1837</v>
      </c>
      <c r="G195" s="35" t="s">
        <v>3260</v>
      </c>
      <c r="H195" s="35" t="s">
        <v>2939</v>
      </c>
      <c r="I195" s="35" t="s">
        <v>2939</v>
      </c>
      <c r="J195" s="35" t="s">
        <v>3261</v>
      </c>
      <c r="K195" s="35" t="s">
        <v>74</v>
      </c>
      <c r="L195" s="36">
        <v>9911344048</v>
      </c>
      <c r="M195" s="36">
        <v>9911344048</v>
      </c>
      <c r="N195" s="233" t="s">
        <v>2539</v>
      </c>
      <c r="O195" s="233" t="s">
        <v>2539</v>
      </c>
      <c r="P195" s="246">
        <v>45276</v>
      </c>
      <c r="Q195" s="35" t="s">
        <v>3262</v>
      </c>
      <c r="R195" s="35" t="s">
        <v>1831</v>
      </c>
      <c r="S195" s="35" t="s">
        <v>1484</v>
      </c>
      <c r="T195" s="35" t="s">
        <v>3263</v>
      </c>
      <c r="U195" s="35"/>
      <c r="V195" s="35"/>
      <c r="W195" s="35"/>
    </row>
    <row r="196" spans="1:23" ht="15.75" thickBot="1" x14ac:dyDescent="0.3">
      <c r="A196" s="33">
        <v>45155.927303240744</v>
      </c>
      <c r="B196" s="34">
        <v>45155</v>
      </c>
      <c r="C196" s="218" t="s">
        <v>3010</v>
      </c>
      <c r="D196" s="188" t="s">
        <v>2323</v>
      </c>
      <c r="E196" s="35" t="s">
        <v>1840</v>
      </c>
      <c r="F196" s="35" t="s">
        <v>2034</v>
      </c>
      <c r="G196" s="35" t="s">
        <v>3264</v>
      </c>
      <c r="H196" s="35" t="s">
        <v>3265</v>
      </c>
      <c r="I196" s="35" t="s">
        <v>3266</v>
      </c>
      <c r="J196" s="35" t="s">
        <v>3261</v>
      </c>
      <c r="K196" s="35" t="s">
        <v>74</v>
      </c>
      <c r="L196" s="36">
        <v>8533954872</v>
      </c>
      <c r="M196" s="36">
        <v>8533954872</v>
      </c>
      <c r="N196" s="233" t="s">
        <v>2539</v>
      </c>
      <c r="O196" s="233" t="s">
        <v>2539</v>
      </c>
      <c r="P196" s="246">
        <v>45184</v>
      </c>
      <c r="Q196" s="35" t="s">
        <v>3262</v>
      </c>
      <c r="R196" s="35" t="s">
        <v>1812</v>
      </c>
      <c r="S196" s="35" t="s">
        <v>1484</v>
      </c>
      <c r="T196" s="35" t="s">
        <v>3263</v>
      </c>
      <c r="U196" s="35"/>
      <c r="V196" s="35"/>
      <c r="W196" s="35"/>
    </row>
    <row r="197" spans="1:23" ht="15.75" thickBot="1" x14ac:dyDescent="0.3">
      <c r="A197" s="33">
        <v>45155.930358796293</v>
      </c>
      <c r="B197" s="34">
        <v>45155</v>
      </c>
      <c r="C197" s="218" t="s">
        <v>3010</v>
      </c>
      <c r="D197" s="188" t="s">
        <v>2323</v>
      </c>
      <c r="E197" s="35" t="s">
        <v>1805</v>
      </c>
      <c r="F197" s="35" t="s">
        <v>1837</v>
      </c>
      <c r="G197" s="35" t="s">
        <v>3267</v>
      </c>
      <c r="H197" s="35" t="s">
        <v>3268</v>
      </c>
      <c r="I197" s="35" t="s">
        <v>3268</v>
      </c>
      <c r="J197" s="35" t="s">
        <v>3261</v>
      </c>
      <c r="K197" s="35" t="s">
        <v>74</v>
      </c>
      <c r="L197" s="36">
        <v>9810785327</v>
      </c>
      <c r="M197" s="36">
        <v>9810785327</v>
      </c>
      <c r="N197" s="233" t="s">
        <v>2539</v>
      </c>
      <c r="O197" s="233" t="s">
        <v>2539</v>
      </c>
      <c r="P197" s="246">
        <v>45199</v>
      </c>
      <c r="Q197" s="35" t="s">
        <v>3262</v>
      </c>
      <c r="R197" s="35" t="s">
        <v>1836</v>
      </c>
      <c r="S197" s="35" t="s">
        <v>1484</v>
      </c>
      <c r="T197" s="35" t="s">
        <v>3263</v>
      </c>
      <c r="U197" s="35"/>
      <c r="V197" s="35"/>
      <c r="W197" s="35"/>
    </row>
    <row r="198" spans="1:23" ht="15.75" thickBot="1" x14ac:dyDescent="0.3">
      <c r="A198" s="33">
        <v>45155.935972222222</v>
      </c>
      <c r="B198" s="34">
        <v>45155</v>
      </c>
      <c r="C198" s="218" t="s">
        <v>3010</v>
      </c>
      <c r="D198" s="188" t="s">
        <v>2323</v>
      </c>
      <c r="E198" s="35" t="s">
        <v>1840</v>
      </c>
      <c r="F198" s="35" t="s">
        <v>1806</v>
      </c>
      <c r="G198" s="35" t="s">
        <v>3269</v>
      </c>
      <c r="H198" s="35" t="s">
        <v>528</v>
      </c>
      <c r="I198" s="35" t="s">
        <v>528</v>
      </c>
      <c r="J198" s="35" t="s">
        <v>3261</v>
      </c>
      <c r="K198" s="35" t="s">
        <v>74</v>
      </c>
      <c r="L198" s="36">
        <v>8920379994</v>
      </c>
      <c r="M198" s="36">
        <v>8920379994</v>
      </c>
      <c r="N198" s="233" t="s">
        <v>2539</v>
      </c>
      <c r="O198" s="233" t="s">
        <v>2539</v>
      </c>
      <c r="P198" s="246">
        <v>45155</v>
      </c>
      <c r="Q198" s="35" t="s">
        <v>3262</v>
      </c>
      <c r="R198" s="35" t="s">
        <v>1836</v>
      </c>
      <c r="S198" s="35" t="s">
        <v>1484</v>
      </c>
      <c r="T198" s="35" t="s">
        <v>3270</v>
      </c>
      <c r="U198" s="35"/>
      <c r="V198" s="35"/>
      <c r="W198" s="35"/>
    </row>
    <row r="199" spans="1:23" ht="15.75" thickBot="1" x14ac:dyDescent="0.3">
      <c r="A199" s="33">
        <v>45155.938726851855</v>
      </c>
      <c r="B199" s="34">
        <v>45155</v>
      </c>
      <c r="C199" s="218" t="s">
        <v>3010</v>
      </c>
      <c r="D199" s="188" t="s">
        <v>2323</v>
      </c>
      <c r="E199" s="35" t="s">
        <v>1840</v>
      </c>
      <c r="F199" s="35" t="s">
        <v>1837</v>
      </c>
      <c r="G199" s="35" t="s">
        <v>3271</v>
      </c>
      <c r="H199" s="35" t="s">
        <v>3272</v>
      </c>
      <c r="I199" s="35" t="s">
        <v>3272</v>
      </c>
      <c r="J199" s="35" t="s">
        <v>3261</v>
      </c>
      <c r="K199" s="35" t="s">
        <v>74</v>
      </c>
      <c r="L199" s="36">
        <v>9818915974</v>
      </c>
      <c r="M199" s="36">
        <v>9818915974</v>
      </c>
      <c r="N199" s="233" t="s">
        <v>2539</v>
      </c>
      <c r="O199" s="233" t="s">
        <v>2539</v>
      </c>
      <c r="P199" s="246">
        <v>45248</v>
      </c>
      <c r="Q199" s="35" t="s">
        <v>3262</v>
      </c>
      <c r="R199" s="35" t="s">
        <v>1836</v>
      </c>
      <c r="S199" s="35" t="s">
        <v>1484</v>
      </c>
      <c r="T199" s="35" t="s">
        <v>3270</v>
      </c>
      <c r="U199" s="35"/>
      <c r="V199" s="35"/>
      <c r="W199" s="35"/>
    </row>
    <row r="200" spans="1:23" ht="15.75" thickBot="1" x14ac:dyDescent="0.3">
      <c r="A200" s="33">
        <v>45155.94023148148</v>
      </c>
      <c r="B200" s="34">
        <v>45155</v>
      </c>
      <c r="C200" s="218" t="s">
        <v>3010</v>
      </c>
      <c r="D200" s="188" t="s">
        <v>2323</v>
      </c>
      <c r="E200" s="35" t="s">
        <v>1840</v>
      </c>
      <c r="F200" s="35" t="s">
        <v>1806</v>
      </c>
      <c r="G200" s="35" t="s">
        <v>3273</v>
      </c>
      <c r="H200" s="35" t="s">
        <v>517</v>
      </c>
      <c r="I200" s="35" t="s">
        <v>517</v>
      </c>
      <c r="J200" s="35" t="s">
        <v>3273</v>
      </c>
      <c r="K200" s="35" t="s">
        <v>74</v>
      </c>
      <c r="L200" s="36">
        <v>9557539284</v>
      </c>
      <c r="M200" s="36">
        <v>9557539284</v>
      </c>
      <c r="N200" s="233" t="s">
        <v>2539</v>
      </c>
      <c r="O200" s="233" t="s">
        <v>2539</v>
      </c>
      <c r="P200" s="246">
        <v>45155</v>
      </c>
      <c r="Q200" s="35" t="s">
        <v>3262</v>
      </c>
      <c r="R200" s="35" t="s">
        <v>1836</v>
      </c>
      <c r="S200" s="35" t="s">
        <v>1484</v>
      </c>
      <c r="T200" s="35" t="s">
        <v>3270</v>
      </c>
      <c r="U200" s="35"/>
      <c r="V200" s="35"/>
      <c r="W200" s="35"/>
    </row>
    <row r="201" spans="1:23" ht="15.75" thickBot="1" x14ac:dyDescent="0.3">
      <c r="A201" s="33">
        <v>45156.527592592596</v>
      </c>
      <c r="B201" s="34">
        <v>45156</v>
      </c>
      <c r="C201" s="218" t="s">
        <v>3010</v>
      </c>
      <c r="D201" s="188" t="s">
        <v>2323</v>
      </c>
      <c r="E201" s="35" t="s">
        <v>2749</v>
      </c>
      <c r="F201" s="35" t="s">
        <v>3018</v>
      </c>
      <c r="G201" s="35" t="s">
        <v>3426</v>
      </c>
      <c r="H201" s="35" t="s">
        <v>3427</v>
      </c>
      <c r="I201" s="35" t="s">
        <v>3427</v>
      </c>
      <c r="J201" s="35" t="s">
        <v>3428</v>
      </c>
      <c r="K201" s="27" t="s">
        <v>231</v>
      </c>
      <c r="L201" s="36">
        <v>9873053987</v>
      </c>
      <c r="M201" s="36">
        <v>9873053987</v>
      </c>
      <c r="N201" s="233" t="s">
        <v>3429</v>
      </c>
      <c r="O201" s="232">
        <v>524537864730</v>
      </c>
      <c r="P201" s="246">
        <v>45238</v>
      </c>
      <c r="Q201" s="35" t="s">
        <v>3430</v>
      </c>
      <c r="R201" s="35" t="s">
        <v>1831</v>
      </c>
      <c r="S201" s="35" t="s">
        <v>1484</v>
      </c>
      <c r="T201" s="35" t="s">
        <v>3030</v>
      </c>
      <c r="U201" s="35"/>
      <c r="V201" s="35"/>
      <c r="W201" s="35"/>
    </row>
    <row r="202" spans="1:23" ht="15.75" thickBot="1" x14ac:dyDescent="0.3">
      <c r="A202" s="33">
        <v>45156.528749999998</v>
      </c>
      <c r="B202" s="34">
        <v>45156</v>
      </c>
      <c r="C202" s="218" t="s">
        <v>3010</v>
      </c>
      <c r="D202" s="188" t="s">
        <v>2323</v>
      </c>
      <c r="E202" s="35" t="s">
        <v>3431</v>
      </c>
      <c r="F202" s="35" t="s">
        <v>2034</v>
      </c>
      <c r="G202" s="35" t="s">
        <v>3432</v>
      </c>
      <c r="H202" s="35" t="s">
        <v>2052</v>
      </c>
      <c r="I202" s="35" t="s">
        <v>2052</v>
      </c>
      <c r="J202" s="35" t="s">
        <v>3006</v>
      </c>
      <c r="K202" s="35" t="s">
        <v>3004</v>
      </c>
      <c r="L202" s="36">
        <v>9866706481</v>
      </c>
      <c r="M202" s="36">
        <v>9866706481</v>
      </c>
      <c r="N202" s="233" t="s">
        <v>3433</v>
      </c>
      <c r="O202" s="232">
        <v>713547955348</v>
      </c>
      <c r="P202" s="246">
        <v>45358</v>
      </c>
      <c r="Q202" s="35" t="s">
        <v>3434</v>
      </c>
      <c r="R202" s="35" t="s">
        <v>1836</v>
      </c>
      <c r="S202" s="35" t="s">
        <v>1484</v>
      </c>
      <c r="T202" s="35" t="s">
        <v>3363</v>
      </c>
      <c r="U202" s="35"/>
      <c r="V202" s="35"/>
      <c r="W202" s="35"/>
    </row>
    <row r="203" spans="1:23" ht="15.75" thickBot="1" x14ac:dyDescent="0.3">
      <c r="A203" s="33">
        <v>45156.530023148145</v>
      </c>
      <c r="B203" s="34">
        <v>45156</v>
      </c>
      <c r="C203" s="218" t="s">
        <v>3010</v>
      </c>
      <c r="D203" s="188" t="s">
        <v>2323</v>
      </c>
      <c r="E203" s="35" t="s">
        <v>2749</v>
      </c>
      <c r="F203" s="35" t="s">
        <v>3018</v>
      </c>
      <c r="G203" s="35" t="s">
        <v>3435</v>
      </c>
      <c r="H203" s="35" t="s">
        <v>3427</v>
      </c>
      <c r="I203" s="35" t="s">
        <v>3436</v>
      </c>
      <c r="J203" s="35" t="s">
        <v>3437</v>
      </c>
      <c r="K203" s="27" t="s">
        <v>231</v>
      </c>
      <c r="L203" s="36">
        <v>9650217956</v>
      </c>
      <c r="M203" s="36">
        <v>9873053987</v>
      </c>
      <c r="N203" s="233" t="s">
        <v>3438</v>
      </c>
      <c r="O203" s="232">
        <v>410159049686</v>
      </c>
      <c r="P203" s="246">
        <v>45435</v>
      </c>
      <c r="Q203" s="35" t="s">
        <v>3430</v>
      </c>
      <c r="R203" s="35" t="s">
        <v>1831</v>
      </c>
      <c r="S203" s="35" t="s">
        <v>1484</v>
      </c>
      <c r="T203" s="35" t="s">
        <v>3030</v>
      </c>
      <c r="U203" s="35"/>
      <c r="V203" s="35"/>
      <c r="W203" s="35"/>
    </row>
    <row r="204" spans="1:23" ht="15.75" thickBot="1" x14ac:dyDescent="0.3">
      <c r="A204" s="33">
        <v>45156.531863425924</v>
      </c>
      <c r="B204" s="34">
        <v>45156</v>
      </c>
      <c r="C204" s="218" t="s">
        <v>3010</v>
      </c>
      <c r="D204" s="188" t="s">
        <v>2323</v>
      </c>
      <c r="E204" s="35" t="s">
        <v>2749</v>
      </c>
      <c r="F204" s="35" t="s">
        <v>3018</v>
      </c>
      <c r="G204" s="35" t="s">
        <v>3439</v>
      </c>
      <c r="H204" s="35" t="s">
        <v>3427</v>
      </c>
      <c r="I204" s="35" t="s">
        <v>3440</v>
      </c>
      <c r="J204" s="35" t="s">
        <v>3437</v>
      </c>
      <c r="K204" s="27" t="s">
        <v>231</v>
      </c>
      <c r="L204" s="36">
        <v>7492964010</v>
      </c>
      <c r="M204" s="36">
        <v>9873053987</v>
      </c>
      <c r="N204" s="233" t="s">
        <v>3441</v>
      </c>
      <c r="O204" s="232">
        <v>740022669627</v>
      </c>
      <c r="P204" s="246">
        <v>45290</v>
      </c>
      <c r="Q204" s="35" t="s">
        <v>3442</v>
      </c>
      <c r="R204" s="35" t="s">
        <v>1831</v>
      </c>
      <c r="S204" s="35" t="s">
        <v>1813</v>
      </c>
      <c r="T204" s="35" t="s">
        <v>3030</v>
      </c>
      <c r="U204" s="35"/>
      <c r="V204" s="35"/>
      <c r="W204" s="35"/>
    </row>
    <row r="205" spans="1:23" ht="15.75" thickBot="1" x14ac:dyDescent="0.3">
      <c r="A205" s="33">
        <v>45156.53434027778</v>
      </c>
      <c r="B205" s="34">
        <v>45156</v>
      </c>
      <c r="C205" s="218" t="s">
        <v>3010</v>
      </c>
      <c r="D205" s="188" t="s">
        <v>2323</v>
      </c>
      <c r="E205" s="35" t="s">
        <v>1805</v>
      </c>
      <c r="F205" s="35" t="s">
        <v>1837</v>
      </c>
      <c r="G205" s="35" t="s">
        <v>3443</v>
      </c>
      <c r="H205" s="35" t="s">
        <v>3444</v>
      </c>
      <c r="I205" s="35" t="s">
        <v>3444</v>
      </c>
      <c r="J205" s="35" t="s">
        <v>3445</v>
      </c>
      <c r="K205" s="27" t="s">
        <v>140</v>
      </c>
      <c r="L205" s="36">
        <v>9953963336</v>
      </c>
      <c r="M205" s="36">
        <v>9953963336</v>
      </c>
      <c r="N205" s="233" t="s">
        <v>3446</v>
      </c>
      <c r="O205" s="232">
        <v>764958280392</v>
      </c>
      <c r="P205" s="246">
        <v>45400</v>
      </c>
      <c r="Q205" s="35" t="s">
        <v>25</v>
      </c>
      <c r="R205" s="35" t="s">
        <v>1836</v>
      </c>
      <c r="S205" s="35" t="s">
        <v>1484</v>
      </c>
      <c r="T205" s="35" t="s">
        <v>3164</v>
      </c>
      <c r="U205" s="35"/>
      <c r="V205" s="35"/>
      <c r="W205" s="35"/>
    </row>
    <row r="206" spans="1:23" ht="15.75" thickBot="1" x14ac:dyDescent="0.3">
      <c r="A206" s="33">
        <v>45156.534907407404</v>
      </c>
      <c r="B206" s="34">
        <v>45156</v>
      </c>
      <c r="C206" s="218" t="s">
        <v>3010</v>
      </c>
      <c r="D206" s="188" t="s">
        <v>2323</v>
      </c>
      <c r="E206" s="35" t="s">
        <v>3447</v>
      </c>
      <c r="F206" s="35" t="s">
        <v>1806</v>
      </c>
      <c r="G206" s="35" t="s">
        <v>3448</v>
      </c>
      <c r="H206" s="35" t="s">
        <v>3427</v>
      </c>
      <c r="I206" s="35" t="s">
        <v>3427</v>
      </c>
      <c r="J206" s="35" t="s">
        <v>3437</v>
      </c>
      <c r="K206" s="35" t="s">
        <v>3442</v>
      </c>
      <c r="L206" s="36">
        <v>9873053987</v>
      </c>
      <c r="M206" s="36">
        <v>9873053987</v>
      </c>
      <c r="N206" s="233" t="s">
        <v>3449</v>
      </c>
      <c r="O206" s="232">
        <v>524537864730</v>
      </c>
      <c r="P206" s="246">
        <v>45274</v>
      </c>
      <c r="Q206" s="35" t="s">
        <v>3442</v>
      </c>
      <c r="R206" s="35" t="s">
        <v>1831</v>
      </c>
      <c r="S206" s="35" t="s">
        <v>1813</v>
      </c>
      <c r="T206" s="35" t="s">
        <v>3256</v>
      </c>
      <c r="U206" s="35"/>
      <c r="V206" s="35"/>
      <c r="W206" s="35"/>
    </row>
    <row r="207" spans="1:23" ht="15.75" thickBot="1" x14ac:dyDescent="0.3">
      <c r="A207" s="33">
        <v>45156.53974537037</v>
      </c>
      <c r="B207" s="34">
        <v>45156</v>
      </c>
      <c r="C207" s="218" t="s">
        <v>3010</v>
      </c>
      <c r="D207" s="188" t="s">
        <v>2323</v>
      </c>
      <c r="E207" s="35" t="s">
        <v>1805</v>
      </c>
      <c r="F207" s="35" t="s">
        <v>1806</v>
      </c>
      <c r="G207" s="35" t="s">
        <v>3450</v>
      </c>
      <c r="H207" s="35" t="s">
        <v>3451</v>
      </c>
      <c r="I207" s="35" t="s">
        <v>3451</v>
      </c>
      <c r="J207" s="35" t="s">
        <v>3374</v>
      </c>
      <c r="K207" s="35" t="s">
        <v>129</v>
      </c>
      <c r="L207" s="36">
        <v>9315364460</v>
      </c>
      <c r="M207" s="36">
        <v>9315364460</v>
      </c>
      <c r="N207" s="233" t="s">
        <v>3452</v>
      </c>
      <c r="O207" s="233" t="s">
        <v>3453</v>
      </c>
      <c r="P207" s="246">
        <v>45069</v>
      </c>
      <c r="Q207" s="35" t="s">
        <v>2599</v>
      </c>
      <c r="R207" s="35" t="s">
        <v>1812</v>
      </c>
      <c r="S207" s="35" t="s">
        <v>1484</v>
      </c>
      <c r="T207" s="27" t="s">
        <v>2594</v>
      </c>
      <c r="U207" s="35"/>
      <c r="V207" s="35"/>
      <c r="W207" s="35"/>
    </row>
    <row r="208" spans="1:23" ht="15.75" thickBot="1" x14ac:dyDescent="0.3">
      <c r="A208" s="33">
        <v>45156.543020833335</v>
      </c>
      <c r="B208" s="34">
        <v>45156</v>
      </c>
      <c r="C208" s="218" t="s">
        <v>3010</v>
      </c>
      <c r="D208" s="188" t="s">
        <v>2323</v>
      </c>
      <c r="E208" s="35" t="s">
        <v>1840</v>
      </c>
      <c r="F208" s="35" t="s">
        <v>1837</v>
      </c>
      <c r="G208" s="35" t="s">
        <v>3454</v>
      </c>
      <c r="H208" s="35" t="s">
        <v>3455</v>
      </c>
      <c r="I208" s="35" t="s">
        <v>3455</v>
      </c>
      <c r="J208" s="35" t="s">
        <v>3374</v>
      </c>
      <c r="K208" s="35" t="s">
        <v>129</v>
      </c>
      <c r="L208" s="36">
        <v>7678568711</v>
      </c>
      <c r="M208" s="36">
        <v>7678568711</v>
      </c>
      <c r="N208" s="233" t="s">
        <v>3456</v>
      </c>
      <c r="O208" s="233" t="s">
        <v>3457</v>
      </c>
      <c r="P208" s="246">
        <v>45020</v>
      </c>
      <c r="Q208" s="35" t="s">
        <v>2599</v>
      </c>
      <c r="R208" s="35" t="s">
        <v>1812</v>
      </c>
      <c r="S208" s="35" t="s">
        <v>1484</v>
      </c>
      <c r="T208" s="27" t="s">
        <v>2594</v>
      </c>
      <c r="U208" s="35"/>
      <c r="V208" s="35"/>
      <c r="W208" s="35"/>
    </row>
    <row r="209" spans="1:23" ht="15.75" thickBot="1" x14ac:dyDescent="0.3">
      <c r="A209" s="33">
        <v>45156.545775462961</v>
      </c>
      <c r="B209" s="34">
        <v>45156</v>
      </c>
      <c r="C209" s="218" t="s">
        <v>3010</v>
      </c>
      <c r="D209" s="188" t="s">
        <v>2323</v>
      </c>
      <c r="E209" s="35" t="s">
        <v>1805</v>
      </c>
      <c r="F209" s="35" t="s">
        <v>1806</v>
      </c>
      <c r="G209" s="35" t="s">
        <v>3458</v>
      </c>
      <c r="H209" s="35" t="s">
        <v>3459</v>
      </c>
      <c r="I209" s="35" t="s">
        <v>3460</v>
      </c>
      <c r="J209" s="35" t="s">
        <v>3461</v>
      </c>
      <c r="K209" s="35" t="s">
        <v>2565</v>
      </c>
      <c r="L209" s="36">
        <v>9220081555</v>
      </c>
      <c r="M209" s="36">
        <v>9773245077</v>
      </c>
      <c r="N209" s="233" t="s">
        <v>3462</v>
      </c>
      <c r="O209" s="232">
        <v>541739790094</v>
      </c>
      <c r="P209" s="246">
        <v>45156</v>
      </c>
      <c r="Q209" s="35" t="s">
        <v>3108</v>
      </c>
      <c r="R209" s="35" t="s">
        <v>1836</v>
      </c>
      <c r="S209" s="35" t="s">
        <v>1813</v>
      </c>
      <c r="T209" s="35" t="s">
        <v>3110</v>
      </c>
      <c r="U209" s="35"/>
      <c r="V209" s="35"/>
      <c r="W209" s="35"/>
    </row>
    <row r="210" spans="1:23" ht="15.75" thickBot="1" x14ac:dyDescent="0.3">
      <c r="A210" s="33">
        <v>45156.562071759261</v>
      </c>
      <c r="B210" s="34">
        <v>45156</v>
      </c>
      <c r="C210" s="218" t="s">
        <v>3010</v>
      </c>
      <c r="D210" s="188" t="s">
        <v>2323</v>
      </c>
      <c r="E210" s="35" t="s">
        <v>1805</v>
      </c>
      <c r="F210" s="35" t="s">
        <v>1806</v>
      </c>
      <c r="G210" s="35" t="s">
        <v>3463</v>
      </c>
      <c r="H210" s="35" t="s">
        <v>3464</v>
      </c>
      <c r="I210" s="35" t="s">
        <v>3464</v>
      </c>
      <c r="J210" s="35" t="s">
        <v>3465</v>
      </c>
      <c r="K210" s="35" t="s">
        <v>2565</v>
      </c>
      <c r="L210" s="36">
        <v>7304600355</v>
      </c>
      <c r="M210" s="36">
        <v>7304600355</v>
      </c>
      <c r="N210" s="233" t="s">
        <v>3466</v>
      </c>
      <c r="O210" s="232">
        <v>791049654935</v>
      </c>
      <c r="P210" s="246">
        <v>45156</v>
      </c>
      <c r="Q210" s="35" t="s">
        <v>3467</v>
      </c>
      <c r="R210" s="35" t="s">
        <v>1836</v>
      </c>
      <c r="S210" s="35" t="s">
        <v>1813</v>
      </c>
      <c r="T210" s="35" t="s">
        <v>3110</v>
      </c>
      <c r="U210" s="35"/>
      <c r="V210" s="35"/>
      <c r="W210" s="35"/>
    </row>
    <row r="211" spans="1:23" ht="15.75" thickBot="1" x14ac:dyDescent="0.3">
      <c r="A211" s="33">
        <v>45156.577766203707</v>
      </c>
      <c r="B211" s="34">
        <v>45156</v>
      </c>
      <c r="C211" s="218" t="s">
        <v>3010</v>
      </c>
      <c r="D211" s="188" t="s">
        <v>2323</v>
      </c>
      <c r="E211" s="35" t="s">
        <v>1805</v>
      </c>
      <c r="F211" s="35" t="s">
        <v>1806</v>
      </c>
      <c r="G211" s="35" t="s">
        <v>3468</v>
      </c>
      <c r="H211" s="35" t="s">
        <v>3469</v>
      </c>
      <c r="I211" s="35" t="s">
        <v>3469</v>
      </c>
      <c r="J211" s="35" t="s">
        <v>3461</v>
      </c>
      <c r="K211" s="35" t="s">
        <v>2565</v>
      </c>
      <c r="L211" s="36">
        <v>9987323219</v>
      </c>
      <c r="M211" s="36">
        <v>9987323219</v>
      </c>
      <c r="N211" s="233" t="s">
        <v>3470</v>
      </c>
      <c r="O211" s="232">
        <v>354284110502</v>
      </c>
      <c r="P211" s="246">
        <v>45382</v>
      </c>
      <c r="Q211" s="35" t="s">
        <v>3467</v>
      </c>
      <c r="R211" s="35" t="s">
        <v>1836</v>
      </c>
      <c r="S211" s="35" t="s">
        <v>1813</v>
      </c>
      <c r="T211" s="35" t="s">
        <v>3110</v>
      </c>
      <c r="U211" s="35"/>
      <c r="V211" s="35"/>
      <c r="W211" s="35"/>
    </row>
    <row r="212" spans="1:23" ht="15.75" thickBot="1" x14ac:dyDescent="0.3">
      <c r="A212" s="33">
        <v>45156.577824074076</v>
      </c>
      <c r="B212" s="34">
        <v>45156</v>
      </c>
      <c r="C212" s="218" t="s">
        <v>3010</v>
      </c>
      <c r="D212" s="188" t="s">
        <v>2323</v>
      </c>
      <c r="E212" s="35" t="s">
        <v>1805</v>
      </c>
      <c r="F212" s="35" t="s">
        <v>1806</v>
      </c>
      <c r="G212" s="35" t="s">
        <v>3471</v>
      </c>
      <c r="H212" s="35" t="s">
        <v>3472</v>
      </c>
      <c r="I212" s="35" t="s">
        <v>653</v>
      </c>
      <c r="J212" s="35" t="s">
        <v>3473</v>
      </c>
      <c r="K212" s="35" t="s">
        <v>2565</v>
      </c>
      <c r="L212" s="36">
        <v>9594803954</v>
      </c>
      <c r="M212" s="36">
        <v>7738023876</v>
      </c>
      <c r="N212" s="233" t="s">
        <v>3474</v>
      </c>
      <c r="O212" s="232">
        <v>553340420972</v>
      </c>
      <c r="P212" s="246">
        <v>45351</v>
      </c>
      <c r="Q212" s="35" t="s">
        <v>3475</v>
      </c>
      <c r="R212" s="35" t="s">
        <v>1836</v>
      </c>
      <c r="S212" s="35" t="s">
        <v>1813</v>
      </c>
      <c r="T212" s="35" t="s">
        <v>3476</v>
      </c>
      <c r="U212" s="35"/>
      <c r="V212" s="35"/>
      <c r="W212" s="35"/>
    </row>
    <row r="213" spans="1:23" ht="15.75" thickBot="1" x14ac:dyDescent="0.3">
      <c r="A213" s="33">
        <v>45156.603437500002</v>
      </c>
      <c r="B213" s="34">
        <v>45156</v>
      </c>
      <c r="C213" s="218" t="s">
        <v>3010</v>
      </c>
      <c r="D213" s="188" t="s">
        <v>2323</v>
      </c>
      <c r="E213" s="35" t="s">
        <v>3477</v>
      </c>
      <c r="F213" s="35" t="s">
        <v>3250</v>
      </c>
      <c r="G213" s="35" t="s">
        <v>3478</v>
      </c>
      <c r="H213" s="35" t="s">
        <v>3479</v>
      </c>
      <c r="I213" s="35" t="s">
        <v>3479</v>
      </c>
      <c r="J213" s="35" t="s">
        <v>3480</v>
      </c>
      <c r="K213" s="35" t="s">
        <v>122</v>
      </c>
      <c r="L213" s="36">
        <v>9873813281</v>
      </c>
      <c r="M213" s="36">
        <v>9873813281</v>
      </c>
      <c r="N213" s="233" t="s">
        <v>3481</v>
      </c>
      <c r="O213" s="232">
        <v>668359822005</v>
      </c>
      <c r="P213" s="246">
        <v>45192</v>
      </c>
      <c r="Q213" s="35" t="s">
        <v>3023</v>
      </c>
      <c r="R213" s="35" t="s">
        <v>1836</v>
      </c>
      <c r="S213" s="35" t="s">
        <v>1813</v>
      </c>
      <c r="T213" s="35" t="s">
        <v>3033</v>
      </c>
      <c r="U213" s="35"/>
      <c r="V213" s="35"/>
      <c r="W213" s="35"/>
    </row>
    <row r="214" spans="1:23" ht="15.75" thickBot="1" x14ac:dyDescent="0.3">
      <c r="A214" s="33">
        <v>45156.606365740743</v>
      </c>
      <c r="B214" s="34">
        <v>45156</v>
      </c>
      <c r="C214" s="218" t="s">
        <v>3010</v>
      </c>
      <c r="D214" s="188" t="s">
        <v>2323</v>
      </c>
      <c r="E214" s="35" t="s">
        <v>1805</v>
      </c>
      <c r="F214" s="35" t="s">
        <v>1837</v>
      </c>
      <c r="G214" s="35" t="s">
        <v>3482</v>
      </c>
      <c r="H214" s="35" t="s">
        <v>438</v>
      </c>
      <c r="I214" s="35" t="s">
        <v>438</v>
      </c>
      <c r="J214" s="35" t="s">
        <v>3155</v>
      </c>
      <c r="K214" s="27" t="s">
        <v>140</v>
      </c>
      <c r="L214" s="36">
        <v>9717014201</v>
      </c>
      <c r="M214" s="36">
        <v>9717014201</v>
      </c>
      <c r="N214" s="233" t="s">
        <v>3483</v>
      </c>
      <c r="O214" s="232">
        <v>794181074169</v>
      </c>
      <c r="P214" s="246">
        <v>45156</v>
      </c>
      <c r="Q214" s="35" t="s">
        <v>25</v>
      </c>
      <c r="R214" s="35" t="s">
        <v>1836</v>
      </c>
      <c r="S214" s="35" t="s">
        <v>1813</v>
      </c>
      <c r="T214" s="35" t="s">
        <v>3164</v>
      </c>
      <c r="U214" s="35"/>
      <c r="V214" s="35"/>
      <c r="W214" s="35"/>
    </row>
    <row r="215" spans="1:23" ht="15.75" thickBot="1" x14ac:dyDescent="0.3">
      <c r="A215" s="33">
        <v>45156.613136574073</v>
      </c>
      <c r="B215" s="34">
        <v>45156</v>
      </c>
      <c r="C215" s="218" t="s">
        <v>3010</v>
      </c>
      <c r="D215" s="188" t="s">
        <v>2323</v>
      </c>
      <c r="E215" s="35" t="s">
        <v>1805</v>
      </c>
      <c r="F215" s="35" t="s">
        <v>1837</v>
      </c>
      <c r="G215" s="35" t="s">
        <v>3484</v>
      </c>
      <c r="H215" s="35" t="s">
        <v>3485</v>
      </c>
      <c r="I215" s="35" t="s">
        <v>3485</v>
      </c>
      <c r="J215" s="35" t="s">
        <v>3374</v>
      </c>
      <c r="K215" s="35" t="s">
        <v>129</v>
      </c>
      <c r="L215" s="36">
        <v>8802376718</v>
      </c>
      <c r="M215" s="36">
        <v>8802376718</v>
      </c>
      <c r="N215" s="233" t="s">
        <v>3486</v>
      </c>
      <c r="O215" s="233" t="s">
        <v>3487</v>
      </c>
      <c r="P215" s="246">
        <v>45041</v>
      </c>
      <c r="Q215" s="35" t="s">
        <v>2599</v>
      </c>
      <c r="R215" s="35" t="s">
        <v>1812</v>
      </c>
      <c r="S215" s="35" t="s">
        <v>1484</v>
      </c>
      <c r="T215" s="27" t="s">
        <v>2594</v>
      </c>
      <c r="U215" s="35"/>
      <c r="V215" s="35"/>
      <c r="W215" s="35"/>
    </row>
    <row r="216" spans="1:23" ht="15.75" thickBot="1" x14ac:dyDescent="0.3">
      <c r="A216" s="33">
        <v>45156.61346064815</v>
      </c>
      <c r="B216" s="34">
        <v>45156</v>
      </c>
      <c r="C216" s="218" t="s">
        <v>3010</v>
      </c>
      <c r="D216" s="188" t="s">
        <v>2323</v>
      </c>
      <c r="E216" s="35" t="s">
        <v>1805</v>
      </c>
      <c r="F216" s="35" t="s">
        <v>1806</v>
      </c>
      <c r="G216" s="35" t="s">
        <v>3488</v>
      </c>
      <c r="H216" s="35" t="s">
        <v>3489</v>
      </c>
      <c r="I216" s="35" t="s">
        <v>3489</v>
      </c>
      <c r="J216" s="35" t="s">
        <v>3155</v>
      </c>
      <c r="K216" s="27" t="s">
        <v>140</v>
      </c>
      <c r="L216" s="36">
        <v>9654097110</v>
      </c>
      <c r="M216" s="36">
        <v>9654097110</v>
      </c>
      <c r="N216" s="233" t="s">
        <v>3490</v>
      </c>
      <c r="O216" s="232">
        <v>958526060070</v>
      </c>
      <c r="P216" s="246">
        <v>45156</v>
      </c>
      <c r="Q216" s="35" t="s">
        <v>2349</v>
      </c>
      <c r="R216" s="35" t="s">
        <v>1836</v>
      </c>
      <c r="S216" s="35" t="s">
        <v>1484</v>
      </c>
      <c r="T216" s="35" t="s">
        <v>3164</v>
      </c>
      <c r="U216" s="35"/>
      <c r="V216" s="35"/>
      <c r="W216" s="35"/>
    </row>
    <row r="217" spans="1:23" ht="15.75" thickBot="1" x14ac:dyDescent="0.3">
      <c r="A217" s="33">
        <v>45156.616956018515</v>
      </c>
      <c r="B217" s="34">
        <v>45156</v>
      </c>
      <c r="C217" s="218" t="s">
        <v>3010</v>
      </c>
      <c r="D217" s="188" t="s">
        <v>2323</v>
      </c>
      <c r="E217" s="35" t="s">
        <v>1840</v>
      </c>
      <c r="F217" s="35" t="s">
        <v>2238</v>
      </c>
      <c r="G217" s="35" t="s">
        <v>3491</v>
      </c>
      <c r="H217" s="35" t="s">
        <v>777</v>
      </c>
      <c r="I217" s="35" t="s">
        <v>777</v>
      </c>
      <c r="J217" s="35" t="s">
        <v>140</v>
      </c>
      <c r="K217" s="27" t="s">
        <v>140</v>
      </c>
      <c r="L217" s="36">
        <v>9852585832</v>
      </c>
      <c r="M217" s="36">
        <v>9852585832</v>
      </c>
      <c r="N217" s="233" t="s">
        <v>3492</v>
      </c>
      <c r="O217" s="232">
        <v>735324619961</v>
      </c>
      <c r="P217" s="246">
        <v>45556</v>
      </c>
      <c r="Q217" s="35" t="s">
        <v>25</v>
      </c>
      <c r="R217" s="35" t="s">
        <v>1836</v>
      </c>
      <c r="S217" s="35" t="s">
        <v>1484</v>
      </c>
      <c r="T217" s="35" t="s">
        <v>3158</v>
      </c>
      <c r="U217" s="35"/>
      <c r="V217" s="35"/>
      <c r="W217" s="35"/>
    </row>
    <row r="218" spans="1:23" ht="15.75" thickBot="1" x14ac:dyDescent="0.3">
      <c r="A218" s="33">
        <v>45156.636817129627</v>
      </c>
      <c r="B218" s="34">
        <v>45156</v>
      </c>
      <c r="C218" s="218" t="s">
        <v>3010</v>
      </c>
      <c r="D218" s="188" t="s">
        <v>2323</v>
      </c>
      <c r="E218" s="35" t="s">
        <v>1805</v>
      </c>
      <c r="F218" s="35" t="s">
        <v>1806</v>
      </c>
      <c r="G218" s="35" t="s">
        <v>3493</v>
      </c>
      <c r="H218" s="35" t="s">
        <v>3494</v>
      </c>
      <c r="I218" s="35" t="s">
        <v>3494</v>
      </c>
      <c r="J218" s="35" t="s">
        <v>3495</v>
      </c>
      <c r="K218" s="35" t="s">
        <v>97</v>
      </c>
      <c r="L218" s="36">
        <v>7227170899</v>
      </c>
      <c r="M218" s="35" t="s">
        <v>3494</v>
      </c>
      <c r="N218" s="233" t="s">
        <v>3496</v>
      </c>
      <c r="O218" s="233" t="s">
        <v>3497</v>
      </c>
      <c r="P218" s="246">
        <v>44959</v>
      </c>
      <c r="Q218" s="35" t="s">
        <v>1811</v>
      </c>
      <c r="R218" s="35" t="s">
        <v>1831</v>
      </c>
      <c r="S218" s="35" t="s">
        <v>1484</v>
      </c>
      <c r="T218" s="35" t="s">
        <v>3381</v>
      </c>
      <c r="U218" s="35"/>
      <c r="V218" s="35"/>
      <c r="W218" s="35"/>
    </row>
    <row r="219" spans="1:23" ht="15.75" thickBot="1" x14ac:dyDescent="0.3">
      <c r="A219" s="33">
        <v>45156.642314814817</v>
      </c>
      <c r="B219" s="34">
        <v>45156</v>
      </c>
      <c r="C219" s="218" t="s">
        <v>3010</v>
      </c>
      <c r="D219" s="188" t="s">
        <v>2323</v>
      </c>
      <c r="E219" s="35" t="s">
        <v>1805</v>
      </c>
      <c r="F219" s="35" t="s">
        <v>1806</v>
      </c>
      <c r="G219" s="35" t="s">
        <v>3498</v>
      </c>
      <c r="H219" s="35" t="s">
        <v>3499</v>
      </c>
      <c r="I219" s="35" t="s">
        <v>3499</v>
      </c>
      <c r="J219" s="35" t="s">
        <v>3500</v>
      </c>
      <c r="K219" s="35" t="s">
        <v>97</v>
      </c>
      <c r="L219" s="36">
        <v>8743942414</v>
      </c>
      <c r="M219" s="36">
        <v>8743942414</v>
      </c>
      <c r="N219" s="233" t="s">
        <v>3501</v>
      </c>
      <c r="O219" s="233" t="s">
        <v>3502</v>
      </c>
      <c r="P219" s="246">
        <v>45056</v>
      </c>
      <c r="Q219" s="35" t="s">
        <v>1811</v>
      </c>
      <c r="R219" s="35" t="s">
        <v>1831</v>
      </c>
      <c r="S219" s="35" t="s">
        <v>1484</v>
      </c>
      <c r="T219" s="35" t="s">
        <v>3381</v>
      </c>
      <c r="U219" s="35"/>
      <c r="V219" s="35"/>
      <c r="W219" s="35"/>
    </row>
    <row r="220" spans="1:23" ht="15.75" thickBot="1" x14ac:dyDescent="0.3">
      <c r="A220" s="33">
        <v>45156.646087962959</v>
      </c>
      <c r="B220" s="34">
        <v>45156</v>
      </c>
      <c r="C220" s="218" t="s">
        <v>3010</v>
      </c>
      <c r="D220" s="188" t="s">
        <v>2323</v>
      </c>
      <c r="E220" s="35" t="s">
        <v>1805</v>
      </c>
      <c r="F220" s="35" t="s">
        <v>1806</v>
      </c>
      <c r="G220" s="35" t="s">
        <v>3503</v>
      </c>
      <c r="H220" s="35" t="s">
        <v>3504</v>
      </c>
      <c r="I220" s="35" t="s">
        <v>3504</v>
      </c>
      <c r="J220" s="35" t="s">
        <v>3465</v>
      </c>
      <c r="K220" s="35" t="s">
        <v>2565</v>
      </c>
      <c r="L220" s="36">
        <v>7219161186</v>
      </c>
      <c r="M220" s="36">
        <v>7219161186</v>
      </c>
      <c r="N220" s="233" t="s">
        <v>3505</v>
      </c>
      <c r="O220" s="232">
        <v>942814416006</v>
      </c>
      <c r="P220" s="246">
        <v>45156</v>
      </c>
      <c r="Q220" s="35" t="s">
        <v>3467</v>
      </c>
      <c r="R220" s="35" t="s">
        <v>1836</v>
      </c>
      <c r="S220" s="35" t="s">
        <v>1813</v>
      </c>
      <c r="T220" s="35" t="s">
        <v>3110</v>
      </c>
      <c r="U220" s="35"/>
      <c r="V220" s="35"/>
      <c r="W220" s="35"/>
    </row>
    <row r="221" spans="1:23" ht="15.75" thickBot="1" x14ac:dyDescent="0.3">
      <c r="A221" s="33">
        <v>45156.654629629629</v>
      </c>
      <c r="B221" s="34">
        <v>45156</v>
      </c>
      <c r="C221" s="218" t="s">
        <v>3010</v>
      </c>
      <c r="D221" s="188" t="s">
        <v>2323</v>
      </c>
      <c r="E221" s="35" t="s">
        <v>1805</v>
      </c>
      <c r="F221" s="35" t="s">
        <v>3250</v>
      </c>
      <c r="G221" s="35" t="s">
        <v>3506</v>
      </c>
      <c r="H221" s="35" t="s">
        <v>3507</v>
      </c>
      <c r="I221" s="35" t="s">
        <v>3507</v>
      </c>
      <c r="J221" s="35" t="s">
        <v>3465</v>
      </c>
      <c r="K221" s="35" t="s">
        <v>2565</v>
      </c>
      <c r="L221" s="36">
        <v>9022657835</v>
      </c>
      <c r="M221" s="36">
        <v>9022657835</v>
      </c>
      <c r="N221" s="233" t="s">
        <v>3508</v>
      </c>
      <c r="O221" s="232">
        <v>388098958730</v>
      </c>
      <c r="P221" s="246">
        <v>45322</v>
      </c>
      <c r="Q221" s="35" t="s">
        <v>3467</v>
      </c>
      <c r="R221" s="35" t="s">
        <v>1836</v>
      </c>
      <c r="S221" s="35" t="s">
        <v>1813</v>
      </c>
      <c r="T221" s="35" t="s">
        <v>3110</v>
      </c>
      <c r="U221" s="35"/>
      <c r="V221" s="35"/>
      <c r="W221" s="35"/>
    </row>
    <row r="222" spans="1:23" ht="15.75" thickBot="1" x14ac:dyDescent="0.3">
      <c r="A222" s="33">
        <v>45156.660057870373</v>
      </c>
      <c r="B222" s="34">
        <v>45156</v>
      </c>
      <c r="C222" s="218" t="s">
        <v>3010</v>
      </c>
      <c r="D222" s="188" t="s">
        <v>2323</v>
      </c>
      <c r="E222" s="35" t="s">
        <v>1840</v>
      </c>
      <c r="F222" s="35" t="s">
        <v>2238</v>
      </c>
      <c r="G222" s="35" t="s">
        <v>3509</v>
      </c>
      <c r="H222" s="35" t="s">
        <v>3510</v>
      </c>
      <c r="I222" s="35" t="s">
        <v>3511</v>
      </c>
      <c r="J222" s="35" t="s">
        <v>3512</v>
      </c>
      <c r="K222" s="35" t="s">
        <v>3004</v>
      </c>
      <c r="L222" s="36">
        <v>9182867541</v>
      </c>
      <c r="M222" s="36">
        <v>9182867541</v>
      </c>
      <c r="N222" s="233" t="s">
        <v>3513</v>
      </c>
      <c r="O222" s="232">
        <v>246285776739</v>
      </c>
      <c r="P222" s="246">
        <v>44488</v>
      </c>
      <c r="Q222" s="35" t="s">
        <v>3004</v>
      </c>
      <c r="R222" s="35" t="s">
        <v>1836</v>
      </c>
      <c r="S222" s="35" t="s">
        <v>1484</v>
      </c>
      <c r="T222" s="35" t="s">
        <v>3363</v>
      </c>
      <c r="U222" s="35"/>
      <c r="V222" s="35"/>
      <c r="W222" s="35"/>
    </row>
    <row r="223" spans="1:23" ht="15.75" thickBot="1" x14ac:dyDescent="0.3">
      <c r="A223" s="33">
        <v>45156.665914351855</v>
      </c>
      <c r="B223" s="34">
        <v>45156</v>
      </c>
      <c r="C223" s="218" t="s">
        <v>3010</v>
      </c>
      <c r="D223" s="188" t="s">
        <v>2323</v>
      </c>
      <c r="E223" s="35" t="s">
        <v>1805</v>
      </c>
      <c r="F223" s="35" t="s">
        <v>1806</v>
      </c>
      <c r="G223" s="35" t="s">
        <v>3514</v>
      </c>
      <c r="H223" s="35" t="s">
        <v>3515</v>
      </c>
      <c r="I223" s="35" t="s">
        <v>3515</v>
      </c>
      <c r="J223" s="35" t="s">
        <v>3465</v>
      </c>
      <c r="K223" s="35" t="s">
        <v>2565</v>
      </c>
      <c r="L223" s="36">
        <v>9082222573</v>
      </c>
      <c r="M223" s="36">
        <v>9082222573</v>
      </c>
      <c r="N223" s="233" t="s">
        <v>3516</v>
      </c>
      <c r="O223" s="232">
        <v>892373321631</v>
      </c>
      <c r="P223" s="246">
        <v>45351</v>
      </c>
      <c r="Q223" s="35" t="s">
        <v>3517</v>
      </c>
      <c r="R223" s="35" t="s">
        <v>1836</v>
      </c>
      <c r="S223" s="35" t="s">
        <v>1813</v>
      </c>
      <c r="T223" s="35" t="s">
        <v>3110</v>
      </c>
      <c r="U223" s="35"/>
      <c r="V223" s="35"/>
      <c r="W223" s="35"/>
    </row>
    <row r="224" spans="1:23" ht="15.75" thickBot="1" x14ac:dyDescent="0.3">
      <c r="A224" s="33">
        <v>45156.674293981479</v>
      </c>
      <c r="B224" s="34">
        <v>45156</v>
      </c>
      <c r="C224" s="218" t="s">
        <v>3010</v>
      </c>
      <c r="D224" s="188" t="s">
        <v>2323</v>
      </c>
      <c r="E224" s="35" t="s">
        <v>1805</v>
      </c>
      <c r="F224" s="35" t="s">
        <v>1806</v>
      </c>
      <c r="G224" s="35" t="s">
        <v>3506</v>
      </c>
      <c r="H224" s="35" t="s">
        <v>3515</v>
      </c>
      <c r="I224" s="35" t="s">
        <v>3515</v>
      </c>
      <c r="J224" s="35" t="s">
        <v>3518</v>
      </c>
      <c r="K224" s="35" t="s">
        <v>2565</v>
      </c>
      <c r="L224" s="36">
        <v>9022657835</v>
      </c>
      <c r="M224" s="36">
        <v>9022657835</v>
      </c>
      <c r="N224" s="233" t="s">
        <v>3516</v>
      </c>
      <c r="O224" s="232">
        <v>892373321631</v>
      </c>
      <c r="P224" s="246">
        <v>45379</v>
      </c>
      <c r="Q224" s="35" t="s">
        <v>3519</v>
      </c>
      <c r="R224" s="35" t="s">
        <v>1831</v>
      </c>
      <c r="S224" s="35" t="s">
        <v>1813</v>
      </c>
      <c r="T224" s="35" t="s">
        <v>3520</v>
      </c>
      <c r="U224" s="35"/>
      <c r="V224" s="35"/>
      <c r="W224" s="35"/>
    </row>
    <row r="225" spans="1:23" ht="15.75" thickBot="1" x14ac:dyDescent="0.3">
      <c r="A225" s="33">
        <v>45156.686203703706</v>
      </c>
      <c r="B225" s="34">
        <v>45156</v>
      </c>
      <c r="C225" s="218" t="s">
        <v>3010</v>
      </c>
      <c r="D225" s="188" t="s">
        <v>2323</v>
      </c>
      <c r="E225" s="35" t="s">
        <v>1805</v>
      </c>
      <c r="F225" s="35" t="s">
        <v>1837</v>
      </c>
      <c r="G225" s="35" t="s">
        <v>3521</v>
      </c>
      <c r="H225" s="35" t="s">
        <v>3522</v>
      </c>
      <c r="I225" s="35" t="s">
        <v>3522</v>
      </c>
      <c r="J225" s="35" t="s">
        <v>2899</v>
      </c>
      <c r="K225" s="35" t="s">
        <v>97</v>
      </c>
      <c r="L225" s="36">
        <v>9310836193</v>
      </c>
      <c r="M225" s="36">
        <v>9310836193</v>
      </c>
      <c r="N225" s="233" t="s">
        <v>3523</v>
      </c>
      <c r="O225" s="233" t="s">
        <v>3524</v>
      </c>
      <c r="P225" s="246">
        <v>44874</v>
      </c>
      <c r="Q225" s="35" t="s">
        <v>1811</v>
      </c>
      <c r="R225" s="35" t="s">
        <v>1831</v>
      </c>
      <c r="S225" s="35" t="s">
        <v>1484</v>
      </c>
      <c r="T225" s="35" t="s">
        <v>3381</v>
      </c>
      <c r="U225" s="35"/>
      <c r="V225" s="35"/>
      <c r="W225" s="35"/>
    </row>
    <row r="226" spans="1:23" ht="15.75" thickBot="1" x14ac:dyDescent="0.3">
      <c r="A226" s="33">
        <v>45156.686307870368</v>
      </c>
      <c r="B226" s="34">
        <v>45156</v>
      </c>
      <c r="C226" s="218" t="s">
        <v>3010</v>
      </c>
      <c r="D226" s="188" t="s">
        <v>2323</v>
      </c>
      <c r="E226" s="35" t="s">
        <v>1840</v>
      </c>
      <c r="F226" s="35" t="s">
        <v>1837</v>
      </c>
      <c r="G226" s="35" t="s">
        <v>3525</v>
      </c>
      <c r="H226" s="35" t="s">
        <v>3526</v>
      </c>
      <c r="I226" s="35" t="s">
        <v>3526</v>
      </c>
      <c r="J226" s="35" t="s">
        <v>3374</v>
      </c>
      <c r="K226" s="35" t="s">
        <v>129</v>
      </c>
      <c r="L226" s="36">
        <v>8860934111</v>
      </c>
      <c r="M226" s="36">
        <v>8860934111</v>
      </c>
      <c r="N226" s="233" t="s">
        <v>3527</v>
      </c>
      <c r="O226" s="233" t="s">
        <v>3528</v>
      </c>
      <c r="P226" s="246">
        <v>44978</v>
      </c>
      <c r="Q226" s="35" t="s">
        <v>2599</v>
      </c>
      <c r="R226" s="35" t="s">
        <v>1812</v>
      </c>
      <c r="S226" s="35" t="s">
        <v>1484</v>
      </c>
      <c r="T226" s="27" t="s">
        <v>2594</v>
      </c>
      <c r="U226" s="35"/>
      <c r="V226" s="35"/>
      <c r="W226" s="35"/>
    </row>
    <row r="227" spans="1:23" ht="15.75" thickBot="1" x14ac:dyDescent="0.3">
      <c r="A227" s="33">
        <v>45156.689641203702</v>
      </c>
      <c r="B227" s="34">
        <v>45156</v>
      </c>
      <c r="C227" s="218" t="s">
        <v>3010</v>
      </c>
      <c r="D227" s="188" t="s">
        <v>2323</v>
      </c>
      <c r="E227" s="35" t="s">
        <v>1805</v>
      </c>
      <c r="F227" s="35" t="s">
        <v>1837</v>
      </c>
      <c r="G227" s="35" t="s">
        <v>3529</v>
      </c>
      <c r="H227" s="35" t="s">
        <v>3530</v>
      </c>
      <c r="I227" s="35" t="s">
        <v>3530</v>
      </c>
      <c r="J227" s="35" t="s">
        <v>2899</v>
      </c>
      <c r="K227" s="35" t="s">
        <v>97</v>
      </c>
      <c r="L227" s="36">
        <v>7701904797</v>
      </c>
      <c r="M227" s="36">
        <v>7</v>
      </c>
      <c r="N227" s="233" t="s">
        <v>3531</v>
      </c>
      <c r="O227" s="233" t="s">
        <v>3532</v>
      </c>
      <c r="P227" s="246">
        <v>45056</v>
      </c>
      <c r="Q227" s="35" t="s">
        <v>1811</v>
      </c>
      <c r="R227" s="35" t="s">
        <v>1831</v>
      </c>
      <c r="S227" s="35" t="s">
        <v>1484</v>
      </c>
      <c r="T227" s="35" t="s">
        <v>3381</v>
      </c>
      <c r="U227" s="35"/>
      <c r="V227" s="35"/>
      <c r="W227" s="35"/>
    </row>
    <row r="228" spans="1:23" ht="15.75" thickBot="1" x14ac:dyDescent="0.3">
      <c r="A228" s="33">
        <v>45156.721689814818</v>
      </c>
      <c r="B228" s="34">
        <v>45156</v>
      </c>
      <c r="C228" s="218" t="s">
        <v>3010</v>
      </c>
      <c r="D228" s="188" t="s">
        <v>2323</v>
      </c>
      <c r="E228" s="35" t="s">
        <v>3533</v>
      </c>
      <c r="F228" s="35" t="s">
        <v>1837</v>
      </c>
      <c r="G228" s="35" t="s">
        <v>3534</v>
      </c>
      <c r="H228" s="35" t="s">
        <v>3535</v>
      </c>
      <c r="I228" s="35" t="s">
        <v>3536</v>
      </c>
      <c r="J228" s="35" t="s">
        <v>3537</v>
      </c>
      <c r="K228" s="27" t="s">
        <v>231</v>
      </c>
      <c r="L228" s="36">
        <v>7379256110</v>
      </c>
      <c r="M228" s="36">
        <v>9873176187</v>
      </c>
      <c r="N228" s="233" t="s">
        <v>3538</v>
      </c>
      <c r="O228" s="232">
        <v>211982332522</v>
      </c>
      <c r="P228" s="246">
        <v>45389</v>
      </c>
      <c r="Q228" s="35" t="s">
        <v>3442</v>
      </c>
      <c r="R228" s="35" t="s">
        <v>1831</v>
      </c>
      <c r="S228" s="35" t="s">
        <v>1484</v>
      </c>
      <c r="T228" s="35" t="s">
        <v>3256</v>
      </c>
      <c r="U228" s="35"/>
      <c r="V228" s="35"/>
      <c r="W228" s="35"/>
    </row>
    <row r="229" spans="1:23" ht="15.75" thickBot="1" x14ac:dyDescent="0.3">
      <c r="A229" s="33">
        <v>45156.724548611113</v>
      </c>
      <c r="B229" s="34">
        <v>45156</v>
      </c>
      <c r="C229" s="218" t="s">
        <v>3010</v>
      </c>
      <c r="D229" s="188" t="s">
        <v>2323</v>
      </c>
      <c r="E229" s="35" t="s">
        <v>3539</v>
      </c>
      <c r="F229" s="35" t="s">
        <v>1837</v>
      </c>
      <c r="G229" s="35" t="s">
        <v>3540</v>
      </c>
      <c r="H229" s="35" t="s">
        <v>3541</v>
      </c>
      <c r="I229" s="35" t="s">
        <v>3542</v>
      </c>
      <c r="J229" s="35" t="s">
        <v>3543</v>
      </c>
      <c r="K229" s="27" t="s">
        <v>231</v>
      </c>
      <c r="L229" s="36">
        <v>7827845754</v>
      </c>
      <c r="M229" s="36">
        <v>7827873657</v>
      </c>
      <c r="N229" s="233" t="s">
        <v>3544</v>
      </c>
      <c r="O229" s="232">
        <v>644426836390</v>
      </c>
      <c r="P229" s="246">
        <v>45389</v>
      </c>
      <c r="Q229" s="35" t="s">
        <v>3545</v>
      </c>
      <c r="R229" s="35" t="s">
        <v>1831</v>
      </c>
      <c r="S229" s="35" t="s">
        <v>1484</v>
      </c>
      <c r="T229" s="35" t="s">
        <v>3256</v>
      </c>
      <c r="U229" s="35"/>
      <c r="V229" s="35"/>
      <c r="W229" s="35"/>
    </row>
    <row r="230" spans="1:23" ht="15.75" thickBot="1" x14ac:dyDescent="0.3">
      <c r="A230" s="33">
        <v>45156.774652777778</v>
      </c>
      <c r="B230" s="34">
        <v>45156</v>
      </c>
      <c r="C230" s="218" t="s">
        <v>3010</v>
      </c>
      <c r="D230" s="188" t="s">
        <v>2323</v>
      </c>
      <c r="E230" s="35" t="s">
        <v>1840</v>
      </c>
      <c r="F230" s="35" t="s">
        <v>1837</v>
      </c>
      <c r="G230" s="35" t="s">
        <v>3546</v>
      </c>
      <c r="H230" s="35" t="s">
        <v>3547</v>
      </c>
      <c r="I230" s="35" t="s">
        <v>3547</v>
      </c>
      <c r="J230" s="35" t="s">
        <v>3374</v>
      </c>
      <c r="K230" s="35" t="s">
        <v>129</v>
      </c>
      <c r="L230" s="36">
        <v>9873268287</v>
      </c>
      <c r="M230" s="36">
        <v>9873268287</v>
      </c>
      <c r="N230" s="233" t="s">
        <v>3548</v>
      </c>
      <c r="O230" s="233" t="s">
        <v>3549</v>
      </c>
      <c r="P230" s="246">
        <v>45097</v>
      </c>
      <c r="Q230" s="35" t="s">
        <v>2599</v>
      </c>
      <c r="R230" s="35" t="s">
        <v>1831</v>
      </c>
      <c r="S230" s="35" t="s">
        <v>1484</v>
      </c>
      <c r="T230" s="27" t="s">
        <v>2594</v>
      </c>
      <c r="U230" s="35"/>
      <c r="V230" s="35"/>
      <c r="W230" s="35"/>
    </row>
    <row r="231" spans="1:23" ht="15.75" thickBot="1" x14ac:dyDescent="0.3">
      <c r="A231" s="33">
        <v>45156.920393518521</v>
      </c>
      <c r="B231" s="34">
        <v>45156</v>
      </c>
      <c r="C231" s="218" t="s">
        <v>3010</v>
      </c>
      <c r="D231" s="188" t="s">
        <v>2323</v>
      </c>
      <c r="E231" s="35" t="s">
        <v>3392</v>
      </c>
      <c r="F231" s="35" t="s">
        <v>3250</v>
      </c>
      <c r="G231" s="35" t="s">
        <v>3550</v>
      </c>
      <c r="H231" s="35" t="s">
        <v>3395</v>
      </c>
      <c r="I231" s="35" t="s">
        <v>3395</v>
      </c>
      <c r="J231" s="35" t="s">
        <v>3396</v>
      </c>
      <c r="K231" s="35" t="s">
        <v>74</v>
      </c>
      <c r="L231" s="36">
        <v>9268373121</v>
      </c>
      <c r="M231" s="36">
        <v>9268373121</v>
      </c>
      <c r="N231" s="233">
        <v>720170272752</v>
      </c>
      <c r="O231" s="232">
        <v>709766194803</v>
      </c>
      <c r="P231" s="246">
        <v>45156</v>
      </c>
      <c r="Q231" s="35" t="s">
        <v>3551</v>
      </c>
      <c r="R231" s="35" t="s">
        <v>1831</v>
      </c>
      <c r="S231" s="35" t="s">
        <v>1813</v>
      </c>
      <c r="T231" s="35" t="s">
        <v>3263</v>
      </c>
      <c r="U231" s="35"/>
      <c r="V231" s="35"/>
      <c r="W231" s="35"/>
    </row>
    <row r="232" spans="1:23" ht="15.75" thickBot="1" x14ac:dyDescent="0.3">
      <c r="A232" s="33">
        <v>45157.465937499997</v>
      </c>
      <c r="B232" s="34">
        <v>45157</v>
      </c>
      <c r="C232" s="218" t="s">
        <v>3010</v>
      </c>
      <c r="D232" s="188" t="s">
        <v>2323</v>
      </c>
      <c r="E232" s="35" t="s">
        <v>1805</v>
      </c>
      <c r="F232" s="35" t="s">
        <v>3250</v>
      </c>
      <c r="G232" s="35" t="s">
        <v>3554</v>
      </c>
      <c r="H232" s="35" t="s">
        <v>555</v>
      </c>
      <c r="I232" s="35" t="s">
        <v>555</v>
      </c>
      <c r="J232" s="35" t="s">
        <v>3555</v>
      </c>
      <c r="K232" s="35" t="s">
        <v>2565</v>
      </c>
      <c r="L232" s="36">
        <v>8356936886</v>
      </c>
      <c r="M232" s="36">
        <v>8356936886</v>
      </c>
      <c r="N232" s="233" t="s">
        <v>3556</v>
      </c>
      <c r="O232" s="232">
        <v>575471061034</v>
      </c>
      <c r="P232" s="246">
        <v>45028</v>
      </c>
      <c r="Q232" s="35" t="s">
        <v>3557</v>
      </c>
      <c r="R232" s="35" t="s">
        <v>1836</v>
      </c>
      <c r="S232" s="35" t="s">
        <v>1813</v>
      </c>
      <c r="T232" s="35" t="s">
        <v>3110</v>
      </c>
      <c r="U232" s="35"/>
      <c r="V232" s="35"/>
      <c r="W232" s="35"/>
    </row>
    <row r="233" spans="1:23" ht="15.75" thickBot="1" x14ac:dyDescent="0.3">
      <c r="A233" s="33">
        <v>45157.468773148146</v>
      </c>
      <c r="B233" s="34">
        <v>45157</v>
      </c>
      <c r="C233" s="218" t="s">
        <v>3010</v>
      </c>
      <c r="D233" s="188" t="s">
        <v>2323</v>
      </c>
      <c r="E233" s="35" t="s">
        <v>1805</v>
      </c>
      <c r="F233" s="35" t="s">
        <v>3250</v>
      </c>
      <c r="G233" s="35" t="s">
        <v>3558</v>
      </c>
      <c r="H233" s="35" t="s">
        <v>531</v>
      </c>
      <c r="I233" s="35" t="s">
        <v>531</v>
      </c>
      <c r="J233" s="35" t="s">
        <v>3559</v>
      </c>
      <c r="K233" s="35" t="s">
        <v>3442</v>
      </c>
      <c r="L233" s="36">
        <v>9625926450</v>
      </c>
      <c r="M233" s="36">
        <v>9625926450</v>
      </c>
      <c r="N233" s="233" t="s">
        <v>3560</v>
      </c>
      <c r="O233" s="232">
        <v>325974995432</v>
      </c>
      <c r="P233" s="246">
        <v>45509</v>
      </c>
      <c r="Q233" s="35" t="s">
        <v>3442</v>
      </c>
      <c r="R233" s="35" t="s">
        <v>1831</v>
      </c>
      <c r="S233" s="35" t="s">
        <v>1813</v>
      </c>
      <c r="T233" s="35" t="s">
        <v>3030</v>
      </c>
      <c r="U233" s="35"/>
      <c r="V233" s="35"/>
      <c r="W233" s="35"/>
    </row>
    <row r="234" spans="1:23" ht="15.75" thickBot="1" x14ac:dyDescent="0.3">
      <c r="A234" s="33">
        <v>45157.471828703703</v>
      </c>
      <c r="B234" s="34">
        <v>45157</v>
      </c>
      <c r="C234" s="218" t="s">
        <v>3010</v>
      </c>
      <c r="D234" s="188" t="s">
        <v>2323</v>
      </c>
      <c r="E234" s="35" t="s">
        <v>1876</v>
      </c>
      <c r="F234" s="35" t="s">
        <v>1806</v>
      </c>
      <c r="G234" s="36">
        <v>8424886772</v>
      </c>
      <c r="H234" s="35" t="s">
        <v>3064</v>
      </c>
      <c r="I234" s="35" t="s">
        <v>3064</v>
      </c>
      <c r="J234" s="35" t="s">
        <v>3555</v>
      </c>
      <c r="K234" s="35" t="s">
        <v>2565</v>
      </c>
      <c r="L234" s="36">
        <v>8424886772</v>
      </c>
      <c r="M234" s="36">
        <v>8424886772</v>
      </c>
      <c r="N234" s="233" t="s">
        <v>3561</v>
      </c>
      <c r="O234" s="232">
        <v>947658112537</v>
      </c>
      <c r="P234" s="246">
        <v>45119</v>
      </c>
      <c r="Q234" s="35" t="s">
        <v>3557</v>
      </c>
      <c r="R234" s="35" t="s">
        <v>1836</v>
      </c>
      <c r="S234" s="35" t="s">
        <v>1813</v>
      </c>
      <c r="T234" s="35" t="s">
        <v>3110</v>
      </c>
      <c r="U234" s="35"/>
      <c r="V234" s="35"/>
      <c r="W234" s="35"/>
    </row>
    <row r="235" spans="1:23" ht="15.75" thickBot="1" x14ac:dyDescent="0.3">
      <c r="A235" s="33">
        <v>45157.488668981481</v>
      </c>
      <c r="B235" s="34">
        <v>45157</v>
      </c>
      <c r="C235" s="218" t="s">
        <v>3010</v>
      </c>
      <c r="D235" s="188" t="s">
        <v>2323</v>
      </c>
      <c r="E235" s="35" t="s">
        <v>1805</v>
      </c>
      <c r="F235" s="35" t="s">
        <v>1806</v>
      </c>
      <c r="G235" s="35" t="s">
        <v>3562</v>
      </c>
      <c r="H235" s="35" t="s">
        <v>3563</v>
      </c>
      <c r="I235" s="35" t="s">
        <v>3563</v>
      </c>
      <c r="J235" s="35" t="s">
        <v>3555</v>
      </c>
      <c r="K235" s="35" t="s">
        <v>2565</v>
      </c>
      <c r="L235" s="36">
        <v>9167299076</v>
      </c>
      <c r="M235" s="36">
        <v>9167299076</v>
      </c>
      <c r="N235" s="233" t="s">
        <v>3564</v>
      </c>
      <c r="O235" s="232">
        <v>214065793558</v>
      </c>
      <c r="P235" s="246">
        <v>45139</v>
      </c>
      <c r="Q235" s="35" t="s">
        <v>3557</v>
      </c>
      <c r="R235" s="35" t="s">
        <v>1836</v>
      </c>
      <c r="S235" s="35" t="s">
        <v>1813</v>
      </c>
      <c r="T235" s="35" t="s">
        <v>3110</v>
      </c>
      <c r="U235" s="35"/>
      <c r="V235" s="35"/>
      <c r="W235" s="35"/>
    </row>
    <row r="236" spans="1:23" ht="15.75" thickBot="1" x14ac:dyDescent="0.3">
      <c r="A236" s="33">
        <v>45157.491701388892</v>
      </c>
      <c r="B236" s="34">
        <v>45157</v>
      </c>
      <c r="C236" s="218" t="s">
        <v>3010</v>
      </c>
      <c r="D236" s="188" t="s">
        <v>2323</v>
      </c>
      <c r="E236" s="35" t="s">
        <v>1805</v>
      </c>
      <c r="F236" s="35" t="s">
        <v>1806</v>
      </c>
      <c r="G236" s="35" t="s">
        <v>3565</v>
      </c>
      <c r="H236" s="35" t="s">
        <v>3566</v>
      </c>
      <c r="I236" s="35" t="s">
        <v>3566</v>
      </c>
      <c r="J236" s="35" t="s">
        <v>3465</v>
      </c>
      <c r="K236" s="35" t="s">
        <v>2565</v>
      </c>
      <c r="L236" s="36">
        <v>9920512010</v>
      </c>
      <c r="M236" s="36">
        <v>9920512010</v>
      </c>
      <c r="N236" s="233" t="s">
        <v>3567</v>
      </c>
      <c r="O236" s="232">
        <v>472898684423</v>
      </c>
      <c r="P236" s="246">
        <v>45197</v>
      </c>
      <c r="Q236" s="35" t="s">
        <v>3517</v>
      </c>
      <c r="R236" s="35" t="s">
        <v>1836</v>
      </c>
      <c r="S236" s="35" t="s">
        <v>1813</v>
      </c>
      <c r="T236" s="35" t="s">
        <v>3110</v>
      </c>
      <c r="U236" s="35"/>
      <c r="V236" s="35"/>
      <c r="W236" s="35"/>
    </row>
    <row r="237" spans="1:23" ht="15.75" thickBot="1" x14ac:dyDescent="0.3">
      <c r="A237" s="33">
        <v>45157.496689814812</v>
      </c>
      <c r="B237" s="34">
        <v>45157</v>
      </c>
      <c r="C237" s="218" t="s">
        <v>3010</v>
      </c>
      <c r="D237" s="188" t="s">
        <v>2323</v>
      </c>
      <c r="E237" s="35" t="s">
        <v>1805</v>
      </c>
      <c r="F237" s="35" t="s">
        <v>1837</v>
      </c>
      <c r="G237" s="35" t="s">
        <v>3568</v>
      </c>
      <c r="H237" s="35" t="s">
        <v>3569</v>
      </c>
      <c r="I237" s="35" t="s">
        <v>3569</v>
      </c>
      <c r="J237" s="35" t="s">
        <v>3465</v>
      </c>
      <c r="K237" s="35" t="s">
        <v>2565</v>
      </c>
      <c r="L237" s="36">
        <v>8454811247</v>
      </c>
      <c r="M237" s="36">
        <v>8454811247</v>
      </c>
      <c r="N237" s="233" t="s">
        <v>3570</v>
      </c>
      <c r="O237" s="232">
        <v>443000824757</v>
      </c>
      <c r="P237" s="246">
        <v>45322</v>
      </c>
      <c r="Q237" s="35" t="s">
        <v>3517</v>
      </c>
      <c r="R237" s="35" t="s">
        <v>1836</v>
      </c>
      <c r="S237" s="35" t="s">
        <v>1813</v>
      </c>
      <c r="T237" s="35" t="s">
        <v>3110</v>
      </c>
      <c r="U237" s="35"/>
      <c r="V237" s="35"/>
      <c r="W237" s="35"/>
    </row>
    <row r="238" spans="1:23" ht="15.75" thickBot="1" x14ac:dyDescent="0.3">
      <c r="A238" s="33">
        <v>45157.499259259261</v>
      </c>
      <c r="B238" s="34">
        <v>45157</v>
      </c>
      <c r="C238" s="218" t="s">
        <v>3010</v>
      </c>
      <c r="D238" s="188" t="s">
        <v>2323</v>
      </c>
      <c r="E238" s="35" t="s">
        <v>1805</v>
      </c>
      <c r="F238" s="35" t="s">
        <v>1806</v>
      </c>
      <c r="G238" s="35" t="s">
        <v>3571</v>
      </c>
      <c r="H238" s="35" t="s">
        <v>604</v>
      </c>
      <c r="I238" s="35" t="s">
        <v>604</v>
      </c>
      <c r="J238" s="35" t="s">
        <v>3555</v>
      </c>
      <c r="K238" s="35" t="s">
        <v>2565</v>
      </c>
      <c r="L238" s="36">
        <v>7219180192</v>
      </c>
      <c r="M238" s="36">
        <v>7219180192</v>
      </c>
      <c r="N238" s="233" t="s">
        <v>3572</v>
      </c>
      <c r="O238" s="232">
        <v>546823777296</v>
      </c>
      <c r="P238" s="246">
        <v>45028</v>
      </c>
      <c r="Q238" s="35" t="s">
        <v>3557</v>
      </c>
      <c r="R238" s="35" t="s">
        <v>1836</v>
      </c>
      <c r="S238" s="35" t="s">
        <v>1813</v>
      </c>
      <c r="T238" s="35" t="s">
        <v>3110</v>
      </c>
      <c r="U238" s="35"/>
      <c r="V238" s="35"/>
      <c r="W238" s="35"/>
    </row>
    <row r="239" spans="1:23" ht="15.75" thickBot="1" x14ac:dyDescent="0.3">
      <c r="A239" s="33">
        <v>45157.499363425923</v>
      </c>
      <c r="B239" s="34">
        <v>45157</v>
      </c>
      <c r="C239" s="218" t="s">
        <v>3010</v>
      </c>
      <c r="D239" s="188" t="s">
        <v>2323</v>
      </c>
      <c r="E239" s="35" t="s">
        <v>1840</v>
      </c>
      <c r="F239" s="35" t="s">
        <v>1837</v>
      </c>
      <c r="G239" s="35" t="s">
        <v>3573</v>
      </c>
      <c r="H239" s="35" t="s">
        <v>3574</v>
      </c>
      <c r="I239" s="35" t="s">
        <v>3574</v>
      </c>
      <c r="J239" s="35" t="s">
        <v>3575</v>
      </c>
      <c r="K239" s="27" t="s">
        <v>231</v>
      </c>
      <c r="L239" s="36">
        <v>9821785437</v>
      </c>
      <c r="M239" s="36">
        <v>9821785437</v>
      </c>
      <c r="N239" s="233" t="s">
        <v>3576</v>
      </c>
      <c r="O239" s="233" t="s">
        <v>3577</v>
      </c>
      <c r="P239" s="246">
        <v>44971</v>
      </c>
      <c r="Q239" s="35" t="s">
        <v>2599</v>
      </c>
      <c r="R239" s="35" t="s">
        <v>1812</v>
      </c>
      <c r="S239" s="35" t="s">
        <v>1813</v>
      </c>
      <c r="T239" s="27" t="s">
        <v>2594</v>
      </c>
      <c r="U239" s="35"/>
      <c r="V239" s="35"/>
      <c r="W239" s="35"/>
    </row>
    <row r="240" spans="1:23" ht="15.75" thickBot="1" x14ac:dyDescent="0.3">
      <c r="A240" s="33">
        <v>45157.547361111108</v>
      </c>
      <c r="B240" s="34">
        <v>45157</v>
      </c>
      <c r="C240" s="218" t="s">
        <v>3010</v>
      </c>
      <c r="D240" s="188" t="s">
        <v>2323</v>
      </c>
      <c r="E240" s="35" t="s">
        <v>1805</v>
      </c>
      <c r="F240" s="35" t="s">
        <v>1837</v>
      </c>
      <c r="G240" s="35" t="s">
        <v>3578</v>
      </c>
      <c r="H240" s="35" t="s">
        <v>3579</v>
      </c>
      <c r="I240" s="35" t="s">
        <v>3580</v>
      </c>
      <c r="J240" s="35" t="s">
        <v>3581</v>
      </c>
      <c r="K240" s="35" t="s">
        <v>2565</v>
      </c>
      <c r="L240" s="36">
        <v>8356999514</v>
      </c>
      <c r="M240" s="36">
        <v>9860655230</v>
      </c>
      <c r="N240" s="233" t="s">
        <v>3582</v>
      </c>
      <c r="O240" s="232">
        <v>770049213967</v>
      </c>
      <c r="P240" s="246">
        <v>45346</v>
      </c>
      <c r="Q240" s="35" t="s">
        <v>3517</v>
      </c>
      <c r="R240" s="35" t="s">
        <v>1836</v>
      </c>
      <c r="S240" s="35" t="s">
        <v>1813</v>
      </c>
      <c r="T240" s="35" t="s">
        <v>3110</v>
      </c>
      <c r="U240" s="35"/>
      <c r="V240" s="35"/>
      <c r="W240" s="35"/>
    </row>
    <row r="241" spans="1:23" ht="15.75" thickBot="1" x14ac:dyDescent="0.3">
      <c r="A241" s="33">
        <v>45157.55263888889</v>
      </c>
      <c r="B241" s="34">
        <v>45157</v>
      </c>
      <c r="C241" s="218" t="s">
        <v>3010</v>
      </c>
      <c r="D241" s="188" t="s">
        <v>2323</v>
      </c>
      <c r="E241" s="35" t="s">
        <v>1876</v>
      </c>
      <c r="F241" s="35" t="s">
        <v>1806</v>
      </c>
      <c r="G241" s="35" t="s">
        <v>3583</v>
      </c>
      <c r="H241" s="35" t="s">
        <v>3584</v>
      </c>
      <c r="I241" s="35" t="s">
        <v>3585</v>
      </c>
      <c r="J241" s="35" t="s">
        <v>3006</v>
      </c>
      <c r="K241" s="35" t="s">
        <v>3004</v>
      </c>
      <c r="L241" s="35" t="s">
        <v>2400</v>
      </c>
      <c r="M241" s="35"/>
      <c r="N241" s="233" t="s">
        <v>3586</v>
      </c>
      <c r="O241" s="232">
        <v>920176521474</v>
      </c>
      <c r="P241" s="246">
        <v>44792</v>
      </c>
      <c r="Q241" s="35" t="s">
        <v>3434</v>
      </c>
      <c r="R241" s="35" t="s">
        <v>1836</v>
      </c>
      <c r="S241" s="35" t="s">
        <v>1484</v>
      </c>
      <c r="T241" s="35" t="s">
        <v>3363</v>
      </c>
      <c r="U241" s="35"/>
      <c r="V241" s="35"/>
      <c r="W241" s="35"/>
    </row>
    <row r="242" spans="1:23" ht="15.75" thickBot="1" x14ac:dyDescent="0.3">
      <c r="A242" s="33">
        <v>45157.556990740741</v>
      </c>
      <c r="B242" s="34">
        <v>45157</v>
      </c>
      <c r="C242" s="218" t="s">
        <v>3010</v>
      </c>
      <c r="D242" s="188" t="s">
        <v>2323</v>
      </c>
      <c r="E242" s="35" t="s">
        <v>1805</v>
      </c>
      <c r="F242" s="35" t="s">
        <v>1806</v>
      </c>
      <c r="G242" s="35" t="s">
        <v>3587</v>
      </c>
      <c r="H242" s="35" t="s">
        <v>3588</v>
      </c>
      <c r="I242" s="35" t="s">
        <v>3588</v>
      </c>
      <c r="J242" s="35" t="s">
        <v>3589</v>
      </c>
      <c r="K242" s="35" t="s">
        <v>2565</v>
      </c>
      <c r="L242" s="36">
        <v>8097650490</v>
      </c>
      <c r="M242" s="36">
        <v>8097650490</v>
      </c>
      <c r="N242" s="233" t="s">
        <v>3590</v>
      </c>
      <c r="O242" s="232">
        <v>351598635593</v>
      </c>
      <c r="P242" s="246">
        <v>45501</v>
      </c>
      <c r="Q242" s="35" t="s">
        <v>3557</v>
      </c>
      <c r="R242" s="35" t="s">
        <v>1836</v>
      </c>
      <c r="S242" s="35" t="s">
        <v>1813</v>
      </c>
      <c r="T242" s="35" t="s">
        <v>3110</v>
      </c>
      <c r="U242" s="35"/>
      <c r="V242" s="35"/>
      <c r="W242" s="35"/>
    </row>
    <row r="243" spans="1:23" ht="15.75" thickBot="1" x14ac:dyDescent="0.3">
      <c r="A243" s="33">
        <v>45157.5781712963</v>
      </c>
      <c r="B243" s="34">
        <v>45157</v>
      </c>
      <c r="C243" s="218" t="s">
        <v>3010</v>
      </c>
      <c r="D243" s="188" t="s">
        <v>2323</v>
      </c>
      <c r="E243" s="35" t="s">
        <v>1805</v>
      </c>
      <c r="F243" s="35" t="s">
        <v>1806</v>
      </c>
      <c r="G243" s="35" t="s">
        <v>3591</v>
      </c>
      <c r="H243" s="35" t="s">
        <v>3592</v>
      </c>
      <c r="I243" s="35" t="s">
        <v>3592</v>
      </c>
      <c r="J243" s="35" t="s">
        <v>3589</v>
      </c>
      <c r="K243" s="35" t="s">
        <v>2565</v>
      </c>
      <c r="L243" s="36">
        <v>9702229351</v>
      </c>
      <c r="M243" s="36">
        <v>9702229351</v>
      </c>
      <c r="N243" s="233" t="s">
        <v>3593</v>
      </c>
      <c r="O243" s="232">
        <v>924469652761</v>
      </c>
      <c r="P243" s="246">
        <v>45157</v>
      </c>
      <c r="Q243" s="35" t="s">
        <v>3517</v>
      </c>
      <c r="R243" s="35" t="s">
        <v>1836</v>
      </c>
      <c r="S243" s="35" t="s">
        <v>1813</v>
      </c>
      <c r="T243" s="35" t="s">
        <v>3110</v>
      </c>
      <c r="U243" s="35"/>
      <c r="V243" s="35"/>
      <c r="W243" s="35"/>
    </row>
    <row r="244" spans="1:23" ht="15.75" thickBot="1" x14ac:dyDescent="0.3">
      <c r="A244" s="33">
        <v>45157.609363425923</v>
      </c>
      <c r="B244" s="34">
        <v>45157</v>
      </c>
      <c r="C244" s="218" t="s">
        <v>3010</v>
      </c>
      <c r="D244" s="188" t="s">
        <v>2323</v>
      </c>
      <c r="E244" s="35" t="s">
        <v>3322</v>
      </c>
      <c r="F244" s="35" t="s">
        <v>1806</v>
      </c>
      <c r="G244" s="35" t="s">
        <v>3594</v>
      </c>
      <c r="H244" s="35" t="s">
        <v>3595</v>
      </c>
      <c r="I244" s="35" t="s">
        <v>3595</v>
      </c>
      <c r="J244" s="35" t="s">
        <v>3596</v>
      </c>
      <c r="K244" s="35" t="s">
        <v>3442</v>
      </c>
      <c r="L244" s="36">
        <v>7463871632</v>
      </c>
      <c r="M244" s="36">
        <v>7463871632</v>
      </c>
      <c r="N244" s="233" t="s">
        <v>3597</v>
      </c>
      <c r="O244" s="232">
        <v>796136533669</v>
      </c>
      <c r="P244" s="246">
        <v>45721</v>
      </c>
      <c r="Q244" s="35" t="s">
        <v>3442</v>
      </c>
      <c r="R244" s="35" t="s">
        <v>1831</v>
      </c>
      <c r="S244" s="35" t="s">
        <v>1813</v>
      </c>
      <c r="T244" s="35" t="s">
        <v>3030</v>
      </c>
      <c r="U244" s="35"/>
      <c r="V244" s="35"/>
      <c r="W244" s="35"/>
    </row>
    <row r="245" spans="1:23" ht="15.75" thickBot="1" x14ac:dyDescent="0.3">
      <c r="A245" s="33">
        <v>45157.612326388888</v>
      </c>
      <c r="B245" s="34">
        <v>45157</v>
      </c>
      <c r="C245" s="218" t="s">
        <v>3010</v>
      </c>
      <c r="D245" s="188" t="s">
        <v>2323</v>
      </c>
      <c r="E245" s="35" t="s">
        <v>3598</v>
      </c>
      <c r="F245" s="35" t="s">
        <v>1806</v>
      </c>
      <c r="G245" s="35" t="s">
        <v>3599</v>
      </c>
      <c r="H245" s="35" t="s">
        <v>3595</v>
      </c>
      <c r="I245" s="35" t="s">
        <v>3595</v>
      </c>
      <c r="J245" s="35" t="s">
        <v>3600</v>
      </c>
      <c r="K245" s="27" t="s">
        <v>231</v>
      </c>
      <c r="L245" s="36">
        <v>7463871632</v>
      </c>
      <c r="M245" s="36">
        <v>7463871632</v>
      </c>
      <c r="N245" s="233" t="s">
        <v>3601</v>
      </c>
      <c r="O245" s="232">
        <v>796136532669</v>
      </c>
      <c r="P245" s="246">
        <v>45623</v>
      </c>
      <c r="Q245" s="35" t="s">
        <v>3430</v>
      </c>
      <c r="R245" s="35" t="s">
        <v>1831</v>
      </c>
      <c r="S245" s="35" t="s">
        <v>1813</v>
      </c>
      <c r="T245" s="35" t="s">
        <v>3030</v>
      </c>
      <c r="U245" s="35"/>
      <c r="V245" s="35"/>
      <c r="W245" s="35"/>
    </row>
    <row r="246" spans="1:23" ht="15.75" thickBot="1" x14ac:dyDescent="0.3">
      <c r="A246" s="33">
        <v>45157.612349537034</v>
      </c>
      <c r="B246" s="34">
        <v>45157</v>
      </c>
      <c r="C246" s="218" t="s">
        <v>3010</v>
      </c>
      <c r="D246" s="188" t="s">
        <v>2323</v>
      </c>
      <c r="E246" s="35" t="s">
        <v>1805</v>
      </c>
      <c r="F246" s="35" t="s">
        <v>2034</v>
      </c>
      <c r="G246" s="35" t="s">
        <v>3602</v>
      </c>
      <c r="H246" s="35" t="s">
        <v>3485</v>
      </c>
      <c r="I246" s="35" t="s">
        <v>3485</v>
      </c>
      <c r="J246" s="35" t="s">
        <v>3374</v>
      </c>
      <c r="K246" s="35" t="s">
        <v>129</v>
      </c>
      <c r="L246" s="36">
        <v>8802376718</v>
      </c>
      <c r="M246" s="36">
        <v>8802376718</v>
      </c>
      <c r="N246" s="233" t="s">
        <v>3486</v>
      </c>
      <c r="O246" s="233" t="s">
        <v>3487</v>
      </c>
      <c r="P246" s="246">
        <v>44970</v>
      </c>
      <c r="Q246" s="35" t="s">
        <v>2599</v>
      </c>
      <c r="R246" s="35" t="s">
        <v>1812</v>
      </c>
      <c r="S246" s="35" t="s">
        <v>1484</v>
      </c>
      <c r="T246" s="27" t="s">
        <v>2594</v>
      </c>
      <c r="U246" s="35"/>
      <c r="V246" s="35"/>
      <c r="W246" s="35"/>
    </row>
    <row r="247" spans="1:23" ht="15.75" thickBot="1" x14ac:dyDescent="0.3">
      <c r="A247" s="33">
        <v>45157.615173611113</v>
      </c>
      <c r="B247" s="34">
        <v>45157</v>
      </c>
      <c r="C247" s="218" t="s">
        <v>3010</v>
      </c>
      <c r="D247" s="188" t="s">
        <v>2323</v>
      </c>
      <c r="E247" s="35" t="s">
        <v>3603</v>
      </c>
      <c r="F247" s="35" t="s">
        <v>1806</v>
      </c>
      <c r="G247" s="35" t="s">
        <v>3604</v>
      </c>
      <c r="H247" s="35" t="s">
        <v>3595</v>
      </c>
      <c r="I247" s="35" t="s">
        <v>3595</v>
      </c>
      <c r="J247" s="35" t="s">
        <v>3605</v>
      </c>
      <c r="K247" s="27" t="s">
        <v>231</v>
      </c>
      <c r="L247" s="36">
        <v>7463871632</v>
      </c>
      <c r="M247" s="36">
        <v>7463871632</v>
      </c>
      <c r="N247" s="233" t="s">
        <v>3601</v>
      </c>
      <c r="O247" s="232">
        <v>796136532669</v>
      </c>
      <c r="P247" s="246">
        <v>45471</v>
      </c>
      <c r="Q247" s="35" t="s">
        <v>3442</v>
      </c>
      <c r="R247" s="35" t="s">
        <v>1831</v>
      </c>
      <c r="S247" s="35" t="s">
        <v>1813</v>
      </c>
      <c r="T247" s="35" t="s">
        <v>3256</v>
      </c>
      <c r="U247" s="35"/>
      <c r="V247" s="35"/>
      <c r="W247" s="35"/>
    </row>
    <row r="248" spans="1:23" ht="15.75" thickBot="1" x14ac:dyDescent="0.3">
      <c r="A248" s="33">
        <v>45157.618969907409</v>
      </c>
      <c r="B248" s="34">
        <v>45157</v>
      </c>
      <c r="C248" s="218" t="s">
        <v>3010</v>
      </c>
      <c r="D248" s="188" t="s">
        <v>2323</v>
      </c>
      <c r="E248" s="35" t="s">
        <v>3606</v>
      </c>
      <c r="F248" s="35" t="s">
        <v>1806</v>
      </c>
      <c r="G248" s="35" t="s">
        <v>3607</v>
      </c>
      <c r="H248" s="35" t="s">
        <v>3608</v>
      </c>
      <c r="I248" s="35" t="s">
        <v>3608</v>
      </c>
      <c r="J248" s="35" t="s">
        <v>3609</v>
      </c>
      <c r="K248" s="27" t="s">
        <v>231</v>
      </c>
      <c r="L248" s="36">
        <v>7235913535</v>
      </c>
      <c r="M248" s="36">
        <v>7235913535</v>
      </c>
      <c r="N248" s="233" t="s">
        <v>3610</v>
      </c>
      <c r="O248" s="232">
        <v>598073506526</v>
      </c>
      <c r="P248" s="246">
        <v>45503</v>
      </c>
      <c r="Q248" s="35" t="s">
        <v>3442</v>
      </c>
      <c r="R248" s="35" t="s">
        <v>1831</v>
      </c>
      <c r="S248" s="35" t="s">
        <v>1813</v>
      </c>
      <c r="T248" s="35" t="s">
        <v>3030</v>
      </c>
      <c r="U248" s="35"/>
      <c r="V248" s="35"/>
      <c r="W248" s="35"/>
    </row>
    <row r="249" spans="1:23" ht="15.75" thickBot="1" x14ac:dyDescent="0.3">
      <c r="A249" s="33">
        <v>45157.65284722222</v>
      </c>
      <c r="B249" s="34">
        <v>45157</v>
      </c>
      <c r="C249" s="218" t="s">
        <v>3010</v>
      </c>
      <c r="D249" s="188" t="s">
        <v>2323</v>
      </c>
      <c r="E249" s="35" t="s">
        <v>1805</v>
      </c>
      <c r="F249" s="35" t="s">
        <v>1837</v>
      </c>
      <c r="G249" s="35" t="s">
        <v>3611</v>
      </c>
      <c r="H249" s="35" t="s">
        <v>3612</v>
      </c>
      <c r="I249" s="35" t="s">
        <v>3613</v>
      </c>
      <c r="J249" s="35" t="s">
        <v>2512</v>
      </c>
      <c r="K249" s="35" t="s">
        <v>252</v>
      </c>
      <c r="L249" s="36">
        <v>9260950686</v>
      </c>
      <c r="M249" s="36">
        <v>9260950686</v>
      </c>
      <c r="N249" s="233" t="s">
        <v>3614</v>
      </c>
      <c r="O249" s="232">
        <v>667810823962</v>
      </c>
      <c r="P249" s="246">
        <v>45217</v>
      </c>
      <c r="Q249" s="35" t="s">
        <v>2513</v>
      </c>
      <c r="R249" s="35" t="s">
        <v>1836</v>
      </c>
      <c r="S249" s="35" t="s">
        <v>1484</v>
      </c>
      <c r="T249" s="35" t="s">
        <v>3615</v>
      </c>
      <c r="U249" s="35"/>
      <c r="V249" s="35"/>
      <c r="W249" s="35"/>
    </row>
    <row r="250" spans="1:23" ht="15.75" thickBot="1" x14ac:dyDescent="0.3">
      <c r="A250" s="33">
        <v>45157.657233796293</v>
      </c>
      <c r="B250" s="34">
        <v>45157</v>
      </c>
      <c r="C250" s="218" t="s">
        <v>3010</v>
      </c>
      <c r="D250" s="188" t="s">
        <v>2323</v>
      </c>
      <c r="E250" s="35" t="s">
        <v>300</v>
      </c>
      <c r="F250" s="35" t="s">
        <v>1837</v>
      </c>
      <c r="G250" s="35" t="s">
        <v>3616</v>
      </c>
      <c r="H250" s="35" t="s">
        <v>401</v>
      </c>
      <c r="I250" s="35" t="s">
        <v>401</v>
      </c>
      <c r="J250" s="35" t="s">
        <v>3617</v>
      </c>
      <c r="K250" s="27" t="s">
        <v>231</v>
      </c>
      <c r="L250" s="36">
        <v>8860661773</v>
      </c>
      <c r="M250" s="36">
        <v>8860661773</v>
      </c>
      <c r="N250" s="233" t="s">
        <v>3618</v>
      </c>
      <c r="O250" s="233" t="s">
        <v>3619</v>
      </c>
      <c r="P250" s="246">
        <v>45012</v>
      </c>
      <c r="Q250" s="35" t="s">
        <v>3620</v>
      </c>
      <c r="R250" s="35" t="s">
        <v>1812</v>
      </c>
      <c r="S250" s="35" t="s">
        <v>1813</v>
      </c>
      <c r="T250" s="27" t="s">
        <v>2594</v>
      </c>
      <c r="U250" s="35"/>
      <c r="V250" s="35"/>
      <c r="W250" s="35"/>
    </row>
    <row r="251" spans="1:23" ht="15.75" thickBot="1" x14ac:dyDescent="0.3">
      <c r="A251" s="33">
        <v>45157.670914351853</v>
      </c>
      <c r="B251" s="34">
        <v>45157</v>
      </c>
      <c r="C251" s="218" t="s">
        <v>3010</v>
      </c>
      <c r="D251" s="188" t="s">
        <v>2323</v>
      </c>
      <c r="E251" s="35" t="s">
        <v>1805</v>
      </c>
      <c r="F251" s="35" t="s">
        <v>1806</v>
      </c>
      <c r="G251" s="35" t="s">
        <v>3621</v>
      </c>
      <c r="H251" s="35" t="s">
        <v>3622</v>
      </c>
      <c r="I251" s="35" t="s">
        <v>3622</v>
      </c>
      <c r="J251" s="35" t="s">
        <v>3623</v>
      </c>
      <c r="K251" s="35" t="s">
        <v>129</v>
      </c>
      <c r="L251" s="36">
        <v>9310017945</v>
      </c>
      <c r="M251" s="36">
        <v>9310017945</v>
      </c>
      <c r="N251" s="233" t="s">
        <v>3624</v>
      </c>
      <c r="O251" s="233" t="s">
        <v>3625</v>
      </c>
      <c r="P251" s="246">
        <v>44882</v>
      </c>
      <c r="Q251" s="35" t="s">
        <v>1811</v>
      </c>
      <c r="R251" s="35" t="s">
        <v>1831</v>
      </c>
      <c r="S251" s="35" t="s">
        <v>1484</v>
      </c>
      <c r="T251" s="35" t="s">
        <v>3381</v>
      </c>
      <c r="U251" s="35"/>
      <c r="V251" s="35"/>
      <c r="W251" s="35"/>
    </row>
    <row r="252" spans="1:23" ht="15.75" thickBot="1" x14ac:dyDescent="0.3">
      <c r="A252" s="33">
        <v>45157.678564814814</v>
      </c>
      <c r="B252" s="34">
        <v>45157</v>
      </c>
      <c r="C252" s="218" t="s">
        <v>3010</v>
      </c>
      <c r="D252" s="188" t="s">
        <v>2323</v>
      </c>
      <c r="E252" s="35" t="s">
        <v>1805</v>
      </c>
      <c r="F252" s="35" t="s">
        <v>1837</v>
      </c>
      <c r="G252" s="35" t="s">
        <v>3626</v>
      </c>
      <c r="H252" s="35" t="s">
        <v>3627</v>
      </c>
      <c r="I252" s="35" t="s">
        <v>3628</v>
      </c>
      <c r="J252" s="35" t="s">
        <v>3629</v>
      </c>
      <c r="K252" s="35" t="s">
        <v>129</v>
      </c>
      <c r="L252" s="36">
        <v>8923407989</v>
      </c>
      <c r="M252" s="36">
        <v>8923407989</v>
      </c>
      <c r="N252" s="233" t="s">
        <v>3630</v>
      </c>
      <c r="O252" s="233" t="s">
        <v>3631</v>
      </c>
      <c r="P252" s="246">
        <v>45011</v>
      </c>
      <c r="Q252" s="35" t="s">
        <v>2599</v>
      </c>
      <c r="R252" s="35" t="s">
        <v>1831</v>
      </c>
      <c r="S252" s="35" t="s">
        <v>1484</v>
      </c>
      <c r="T252" s="35" t="s">
        <v>3381</v>
      </c>
      <c r="U252" s="35"/>
      <c r="V252" s="35"/>
      <c r="W252" s="35"/>
    </row>
    <row r="253" spans="1:23" ht="15.75" thickBot="1" x14ac:dyDescent="0.3">
      <c r="A253" s="33">
        <v>45157.716481481482</v>
      </c>
      <c r="B253" s="34">
        <v>45157</v>
      </c>
      <c r="C253" s="218" t="s">
        <v>3010</v>
      </c>
      <c r="D253" s="188" t="s">
        <v>2323</v>
      </c>
      <c r="E253" s="35" t="s">
        <v>1805</v>
      </c>
      <c r="F253" s="35" t="s">
        <v>1806</v>
      </c>
      <c r="G253" s="35" t="s">
        <v>3632</v>
      </c>
      <c r="H253" s="35" t="s">
        <v>3633</v>
      </c>
      <c r="I253" s="35" t="s">
        <v>3633</v>
      </c>
      <c r="J253" s="35" t="s">
        <v>3634</v>
      </c>
      <c r="K253" s="27" t="s">
        <v>231</v>
      </c>
      <c r="L253" s="36">
        <v>9667524352</v>
      </c>
      <c r="M253" s="36">
        <v>9667524352</v>
      </c>
      <c r="N253" s="233" t="s">
        <v>3635</v>
      </c>
      <c r="O253" s="233" t="s">
        <v>3636</v>
      </c>
      <c r="P253" s="246">
        <v>44938</v>
      </c>
      <c r="Q253" s="35" t="s">
        <v>1811</v>
      </c>
      <c r="R253" s="35" t="s">
        <v>1831</v>
      </c>
      <c r="S253" s="35" t="s">
        <v>1484</v>
      </c>
      <c r="T253" s="35" t="s">
        <v>3381</v>
      </c>
      <c r="U253" s="35"/>
      <c r="V253" s="35"/>
      <c r="W253" s="35"/>
    </row>
    <row r="254" spans="1:23" ht="15.75" thickBot="1" x14ac:dyDescent="0.3">
      <c r="A254" s="33">
        <v>45157.719687500001</v>
      </c>
      <c r="B254" s="34">
        <v>45157</v>
      </c>
      <c r="C254" s="218" t="s">
        <v>3010</v>
      </c>
      <c r="D254" s="188" t="s">
        <v>2323</v>
      </c>
      <c r="E254" s="35" t="s">
        <v>1805</v>
      </c>
      <c r="F254" s="35" t="s">
        <v>1806</v>
      </c>
      <c r="G254" s="35" t="s">
        <v>3637</v>
      </c>
      <c r="H254" s="35" t="s">
        <v>3638</v>
      </c>
      <c r="I254" s="35" t="s">
        <v>3638</v>
      </c>
      <c r="J254" s="35" t="s">
        <v>3639</v>
      </c>
      <c r="K254" s="35" t="s">
        <v>129</v>
      </c>
      <c r="L254" s="36">
        <v>8851424190</v>
      </c>
      <c r="M254" s="36">
        <v>8851424190</v>
      </c>
      <c r="N254" s="233" t="s">
        <v>3640</v>
      </c>
      <c r="O254" s="233" t="s">
        <v>3641</v>
      </c>
      <c r="P254" s="246">
        <v>44943</v>
      </c>
      <c r="Q254" s="35" t="s">
        <v>1811</v>
      </c>
      <c r="R254" s="35" t="s">
        <v>1831</v>
      </c>
      <c r="S254" s="35" t="s">
        <v>1813</v>
      </c>
      <c r="T254" s="35" t="s">
        <v>3381</v>
      </c>
      <c r="U254" s="35"/>
      <c r="V254" s="35"/>
      <c r="W254" s="35"/>
    </row>
    <row r="255" spans="1:23" ht="15.75" thickBot="1" x14ac:dyDescent="0.3">
      <c r="A255" s="33">
        <v>45157.776365740741</v>
      </c>
      <c r="B255" s="34">
        <v>45157</v>
      </c>
      <c r="C255" s="218" t="s">
        <v>3010</v>
      </c>
      <c r="D255" s="188" t="s">
        <v>2323</v>
      </c>
      <c r="E255" s="35" t="s">
        <v>1805</v>
      </c>
      <c r="F255" s="35" t="s">
        <v>1806</v>
      </c>
      <c r="G255" s="35" t="s">
        <v>3642</v>
      </c>
      <c r="H255" s="35" t="s">
        <v>3643</v>
      </c>
      <c r="I255" s="35" t="s">
        <v>3644</v>
      </c>
      <c r="J255" s="35" t="s">
        <v>3645</v>
      </c>
      <c r="K255" s="35" t="s">
        <v>3645</v>
      </c>
      <c r="L255" s="36">
        <v>8197015244</v>
      </c>
      <c r="M255" s="35"/>
      <c r="N255" s="233" t="s">
        <v>3646</v>
      </c>
      <c r="O255" s="232">
        <v>633136967156</v>
      </c>
      <c r="P255" s="246">
        <v>45210</v>
      </c>
      <c r="Q255" s="35" t="s">
        <v>3645</v>
      </c>
      <c r="R255" s="35" t="s">
        <v>1836</v>
      </c>
      <c r="S255" s="35" t="s">
        <v>1484</v>
      </c>
      <c r="T255" s="35" t="s">
        <v>3647</v>
      </c>
      <c r="U255" s="35"/>
      <c r="V255" s="35"/>
      <c r="W255" s="35"/>
    </row>
    <row r="256" spans="1:23" ht="15.75" thickBot="1" x14ac:dyDescent="0.3">
      <c r="A256" s="33">
        <v>45157.804537037038</v>
      </c>
      <c r="B256" s="34">
        <v>45157</v>
      </c>
      <c r="C256" s="218" t="s">
        <v>3010</v>
      </c>
      <c r="D256" s="188" t="s">
        <v>2323</v>
      </c>
      <c r="E256" s="35" t="s">
        <v>1805</v>
      </c>
      <c r="F256" s="35" t="s">
        <v>1837</v>
      </c>
      <c r="G256" s="35" t="s">
        <v>3648</v>
      </c>
      <c r="H256" s="35" t="s">
        <v>3649</v>
      </c>
      <c r="I256" s="35" t="s">
        <v>3650</v>
      </c>
      <c r="J256" s="35" t="s">
        <v>3651</v>
      </c>
      <c r="K256" s="35" t="s">
        <v>74</v>
      </c>
      <c r="L256" s="36">
        <v>9873704267</v>
      </c>
      <c r="M256" s="36">
        <v>9873704267</v>
      </c>
      <c r="N256" s="233" t="s">
        <v>3652</v>
      </c>
      <c r="O256" s="232">
        <v>243875645705</v>
      </c>
      <c r="P256" s="246">
        <v>44998</v>
      </c>
      <c r="Q256" s="35" t="s">
        <v>1811</v>
      </c>
      <c r="R256" s="35" t="s">
        <v>1812</v>
      </c>
      <c r="S256" s="35" t="s">
        <v>1484</v>
      </c>
      <c r="T256" s="35" t="s">
        <v>3270</v>
      </c>
      <c r="U256" s="35"/>
      <c r="V256" s="35"/>
      <c r="W256" s="35"/>
    </row>
    <row r="257" spans="1:23" ht="15.75" thickBot="1" x14ac:dyDescent="0.3">
      <c r="A257" s="33">
        <v>45157.927395833336</v>
      </c>
      <c r="B257" s="34">
        <v>45157</v>
      </c>
      <c r="C257" s="218" t="s">
        <v>3010</v>
      </c>
      <c r="D257" s="188" t="s">
        <v>2323</v>
      </c>
      <c r="E257" s="35" t="s">
        <v>1805</v>
      </c>
      <c r="F257" s="35" t="s">
        <v>1837</v>
      </c>
      <c r="G257" s="35" t="s">
        <v>3654</v>
      </c>
      <c r="H257" s="35" t="s">
        <v>3655</v>
      </c>
      <c r="I257" s="35" t="s">
        <v>3655</v>
      </c>
      <c r="J257" s="35" t="s">
        <v>2512</v>
      </c>
      <c r="K257" s="35" t="s">
        <v>252</v>
      </c>
      <c r="L257" s="36">
        <v>8887662644</v>
      </c>
      <c r="M257" s="36">
        <v>8887662644</v>
      </c>
      <c r="N257" s="233" t="s">
        <v>3656</v>
      </c>
      <c r="O257" s="232">
        <v>716610958560</v>
      </c>
      <c r="P257" s="246">
        <v>45451</v>
      </c>
      <c r="Q257" s="35" t="s">
        <v>2513</v>
      </c>
      <c r="R257" s="35" t="s">
        <v>1836</v>
      </c>
      <c r="S257" s="35" t="s">
        <v>1484</v>
      </c>
      <c r="T257" s="35" t="s">
        <v>3615</v>
      </c>
      <c r="U257" s="35"/>
      <c r="V257" s="35"/>
      <c r="W257" s="35"/>
    </row>
    <row r="258" spans="1:23" ht="15.75" thickBot="1" x14ac:dyDescent="0.3">
      <c r="A258" s="33">
        <v>45157.930497685185</v>
      </c>
      <c r="B258" s="34">
        <v>45157</v>
      </c>
      <c r="C258" s="218" t="s">
        <v>3010</v>
      </c>
      <c r="D258" s="188" t="s">
        <v>2323</v>
      </c>
      <c r="E258" s="35" t="s">
        <v>1805</v>
      </c>
      <c r="F258" s="35" t="s">
        <v>1837</v>
      </c>
      <c r="G258" s="35" t="s">
        <v>3657</v>
      </c>
      <c r="H258" s="35" t="s">
        <v>3658</v>
      </c>
      <c r="I258" s="35" t="s">
        <v>3658</v>
      </c>
      <c r="J258" s="35" t="s">
        <v>2512</v>
      </c>
      <c r="K258" s="35" t="s">
        <v>252</v>
      </c>
      <c r="L258" s="36">
        <v>7905630536</v>
      </c>
      <c r="M258" s="36">
        <v>7905630536</v>
      </c>
      <c r="N258" s="233" t="s">
        <v>3659</v>
      </c>
      <c r="O258" s="232">
        <v>525364856798</v>
      </c>
      <c r="P258" s="246">
        <v>45187</v>
      </c>
      <c r="Q258" s="35" t="s">
        <v>2513</v>
      </c>
      <c r="R258" s="35" t="s">
        <v>1836</v>
      </c>
      <c r="S258" s="35" t="s">
        <v>1484</v>
      </c>
      <c r="T258" s="35" t="s">
        <v>3615</v>
      </c>
      <c r="U258" s="35"/>
      <c r="V258" s="35"/>
      <c r="W258" s="35"/>
    </row>
    <row r="259" spans="1:23" ht="15.75" thickBot="1" x14ac:dyDescent="0.3">
      <c r="A259" s="33">
        <v>45158.316562499997</v>
      </c>
      <c r="B259" s="34">
        <v>45158</v>
      </c>
      <c r="C259" s="218" t="s">
        <v>3010</v>
      </c>
      <c r="D259" s="188" t="s">
        <v>2323</v>
      </c>
      <c r="E259" s="35" t="s">
        <v>1805</v>
      </c>
      <c r="F259" s="35" t="s">
        <v>1806</v>
      </c>
      <c r="G259" s="35" t="s">
        <v>3152</v>
      </c>
      <c r="H259" s="35" t="s">
        <v>3153</v>
      </c>
      <c r="I259" s="35" t="s">
        <v>3160</v>
      </c>
      <c r="J259" s="35" t="s">
        <v>3155</v>
      </c>
      <c r="K259" s="27" t="s">
        <v>140</v>
      </c>
      <c r="L259" s="36">
        <v>8826441876</v>
      </c>
      <c r="M259" s="36">
        <v>8920217211</v>
      </c>
      <c r="N259" s="233" t="s">
        <v>3162</v>
      </c>
      <c r="O259" s="232">
        <v>892985116001</v>
      </c>
      <c r="P259" s="246">
        <v>45694</v>
      </c>
      <c r="Q259" s="35" t="s">
        <v>3660</v>
      </c>
      <c r="R259" s="35" t="s">
        <v>1836</v>
      </c>
      <c r="S259" s="35" t="s">
        <v>1484</v>
      </c>
      <c r="T259" s="35" t="s">
        <v>3164</v>
      </c>
      <c r="U259" s="35"/>
      <c r="V259" s="35"/>
      <c r="W259" s="35"/>
    </row>
    <row r="260" spans="1:23" ht="15.75" thickBot="1" x14ac:dyDescent="0.3">
      <c r="A260" s="33">
        <v>45158.735601851855</v>
      </c>
      <c r="B260" s="34">
        <v>45158</v>
      </c>
      <c r="C260" s="218" t="s">
        <v>3010</v>
      </c>
      <c r="D260" s="188" t="s">
        <v>2323</v>
      </c>
      <c r="E260" s="35" t="s">
        <v>3661</v>
      </c>
      <c r="F260" s="35" t="s">
        <v>1837</v>
      </c>
      <c r="G260" s="35" t="s">
        <v>3662</v>
      </c>
      <c r="H260" s="35" t="s">
        <v>3663</v>
      </c>
      <c r="I260" s="35" t="s">
        <v>3664</v>
      </c>
      <c r="J260" s="35" t="s">
        <v>3665</v>
      </c>
      <c r="K260" s="35" t="s">
        <v>122</v>
      </c>
      <c r="L260" s="36">
        <v>9818929573</v>
      </c>
      <c r="M260" s="36">
        <v>9818929573</v>
      </c>
      <c r="N260" s="233" t="s">
        <v>3666</v>
      </c>
      <c r="O260" s="232">
        <v>623445673489</v>
      </c>
      <c r="P260" s="246">
        <v>45167</v>
      </c>
      <c r="Q260" s="35" t="s">
        <v>122</v>
      </c>
      <c r="R260" s="35" t="s">
        <v>1831</v>
      </c>
      <c r="S260" s="35" t="s">
        <v>1813</v>
      </c>
      <c r="T260" s="35" t="s">
        <v>3256</v>
      </c>
      <c r="U260" s="35"/>
      <c r="V260" s="35"/>
      <c r="W260" s="35"/>
    </row>
    <row r="261" spans="1:23" ht="15.75" thickBot="1" x14ac:dyDescent="0.3">
      <c r="A261" s="26">
        <v>45159.398761574077</v>
      </c>
      <c r="B261" s="188">
        <v>45159</v>
      </c>
      <c r="C261" s="218" t="s">
        <v>3010</v>
      </c>
      <c r="D261" s="188" t="s">
        <v>2323</v>
      </c>
      <c r="E261" s="27" t="s">
        <v>300</v>
      </c>
      <c r="F261" s="27" t="s">
        <v>1806</v>
      </c>
      <c r="G261" s="27" t="s">
        <v>3667</v>
      </c>
      <c r="H261" s="27" t="s">
        <v>604</v>
      </c>
      <c r="I261" s="27" t="s">
        <v>604</v>
      </c>
      <c r="J261" s="27" t="s">
        <v>3668</v>
      </c>
      <c r="K261" s="35" t="s">
        <v>2565</v>
      </c>
      <c r="L261" s="28">
        <v>8976589226</v>
      </c>
      <c r="M261" s="28">
        <v>8976589226</v>
      </c>
      <c r="N261" s="241" t="s">
        <v>3669</v>
      </c>
      <c r="O261" s="239">
        <v>801865848556</v>
      </c>
      <c r="P261" s="252">
        <v>45516</v>
      </c>
      <c r="Q261" s="27" t="s">
        <v>3670</v>
      </c>
      <c r="R261" s="27" t="s">
        <v>1836</v>
      </c>
      <c r="S261" s="27" t="s">
        <v>1813</v>
      </c>
      <c r="T261" s="27" t="s">
        <v>3110</v>
      </c>
      <c r="U261" s="35" t="s">
        <v>3110</v>
      </c>
      <c r="V261" s="35"/>
      <c r="W261" s="35"/>
    </row>
    <row r="262" spans="1:23" ht="15.75" thickBot="1" x14ac:dyDescent="0.3">
      <c r="A262" s="26">
        <v>45159.405856481484</v>
      </c>
      <c r="B262" s="188">
        <v>45159</v>
      </c>
      <c r="C262" s="218" t="s">
        <v>3010</v>
      </c>
      <c r="D262" s="188" t="s">
        <v>2323</v>
      </c>
      <c r="E262" s="27" t="s">
        <v>1805</v>
      </c>
      <c r="F262" s="27" t="s">
        <v>1806</v>
      </c>
      <c r="G262" s="27" t="s">
        <v>3671</v>
      </c>
      <c r="H262" s="27" t="s">
        <v>3672</v>
      </c>
      <c r="I262" s="27" t="s">
        <v>3672</v>
      </c>
      <c r="J262" s="27" t="s">
        <v>3668</v>
      </c>
      <c r="K262" s="35" t="s">
        <v>2565</v>
      </c>
      <c r="L262" s="28">
        <v>8931996554</v>
      </c>
      <c r="M262" s="28">
        <v>8931996554</v>
      </c>
      <c r="N262" s="241" t="s">
        <v>3673</v>
      </c>
      <c r="O262" s="239">
        <v>705547287598</v>
      </c>
      <c r="P262" s="252">
        <v>45427</v>
      </c>
      <c r="Q262" s="27" t="s">
        <v>3557</v>
      </c>
      <c r="R262" s="27" t="s">
        <v>1836</v>
      </c>
      <c r="S262" s="27" t="s">
        <v>1813</v>
      </c>
      <c r="T262" s="27" t="s">
        <v>3110</v>
      </c>
      <c r="U262" s="35" t="s">
        <v>3110</v>
      </c>
      <c r="V262" s="35"/>
      <c r="W262" s="35"/>
    </row>
    <row r="263" spans="1:23" ht="15.75" thickBot="1" x14ac:dyDescent="0.3">
      <c r="A263" s="26">
        <v>45159.412905092591</v>
      </c>
      <c r="B263" s="188">
        <v>45159</v>
      </c>
      <c r="C263" s="218" t="s">
        <v>3010</v>
      </c>
      <c r="D263" s="188" t="s">
        <v>2323</v>
      </c>
      <c r="E263" s="27" t="s">
        <v>1805</v>
      </c>
      <c r="F263" s="27" t="s">
        <v>1806</v>
      </c>
      <c r="G263" s="27" t="s">
        <v>3674</v>
      </c>
      <c r="H263" s="27" t="s">
        <v>2272</v>
      </c>
      <c r="I263" s="27" t="s">
        <v>2272</v>
      </c>
      <c r="J263" s="27" t="s">
        <v>3668</v>
      </c>
      <c r="K263" s="35" t="s">
        <v>2565</v>
      </c>
      <c r="L263" s="28">
        <v>8931996554</v>
      </c>
      <c r="M263" s="28">
        <v>8931996554</v>
      </c>
      <c r="N263" s="241" t="s">
        <v>3675</v>
      </c>
      <c r="O263" s="239">
        <v>705547287598</v>
      </c>
      <c r="P263" s="252">
        <v>45576</v>
      </c>
      <c r="Q263" s="27" t="s">
        <v>3557</v>
      </c>
      <c r="R263" s="27" t="s">
        <v>1836</v>
      </c>
      <c r="S263" s="27" t="s">
        <v>1813</v>
      </c>
      <c r="T263" s="27" t="s">
        <v>3110</v>
      </c>
      <c r="U263" s="35" t="s">
        <v>3110</v>
      </c>
      <c r="V263" s="35"/>
      <c r="W263" s="35"/>
    </row>
    <row r="264" spans="1:23" ht="15.75" thickBot="1" x14ac:dyDescent="0.3">
      <c r="A264" s="26">
        <v>45159.441423611112</v>
      </c>
      <c r="B264" s="188">
        <v>45159</v>
      </c>
      <c r="C264" s="218" t="s">
        <v>3010</v>
      </c>
      <c r="D264" s="188" t="s">
        <v>2323</v>
      </c>
      <c r="E264" s="27" t="s">
        <v>1805</v>
      </c>
      <c r="F264" s="27" t="s">
        <v>1806</v>
      </c>
      <c r="G264" s="27" t="s">
        <v>3769</v>
      </c>
      <c r="H264" s="27" t="s">
        <v>914</v>
      </c>
      <c r="I264" s="27" t="s">
        <v>914</v>
      </c>
      <c r="J264" s="27" t="s">
        <v>3770</v>
      </c>
      <c r="K264" s="35" t="s">
        <v>2565</v>
      </c>
      <c r="L264" s="28">
        <v>8097995655</v>
      </c>
      <c r="M264" s="28">
        <v>8097995655</v>
      </c>
      <c r="N264" s="241" t="s">
        <v>3771</v>
      </c>
      <c r="O264" s="239">
        <v>789017442145</v>
      </c>
      <c r="P264" s="252">
        <v>45224</v>
      </c>
      <c r="Q264" s="27" t="s">
        <v>3557</v>
      </c>
      <c r="R264" s="27" t="s">
        <v>1836</v>
      </c>
      <c r="S264" s="27" t="s">
        <v>1813</v>
      </c>
      <c r="T264" s="27" t="s">
        <v>3110</v>
      </c>
    </row>
    <row r="265" spans="1:23" ht="15.75" thickBot="1" x14ac:dyDescent="0.3">
      <c r="A265" s="26">
        <v>45159.45113425926</v>
      </c>
      <c r="B265" s="188">
        <v>45159</v>
      </c>
      <c r="C265" s="218" t="s">
        <v>3010</v>
      </c>
      <c r="D265" s="188" t="s">
        <v>2323</v>
      </c>
      <c r="E265" s="27" t="s">
        <v>1805</v>
      </c>
      <c r="F265" s="27" t="s">
        <v>1806</v>
      </c>
      <c r="G265" s="27" t="s">
        <v>3772</v>
      </c>
      <c r="H265" s="27" t="s">
        <v>3773</v>
      </c>
      <c r="I265" s="27" t="s">
        <v>3773</v>
      </c>
      <c r="J265" s="27" t="s">
        <v>3770</v>
      </c>
      <c r="K265" s="35" t="s">
        <v>2565</v>
      </c>
      <c r="L265" s="28">
        <v>9702778711</v>
      </c>
      <c r="M265" s="28">
        <v>9702778711</v>
      </c>
      <c r="N265" s="241" t="s">
        <v>3774</v>
      </c>
      <c r="O265" s="239">
        <v>805265002235</v>
      </c>
      <c r="P265" s="252">
        <v>45429</v>
      </c>
      <c r="Q265" s="27" t="s">
        <v>3557</v>
      </c>
      <c r="R265" s="27" t="s">
        <v>1836</v>
      </c>
      <c r="S265" s="27" t="s">
        <v>1813</v>
      </c>
      <c r="T265" s="27" t="s">
        <v>3110</v>
      </c>
    </row>
    <row r="266" spans="1:23" x14ac:dyDescent="0.25">
      <c r="A266" s="26">
        <v>45159.494062500002</v>
      </c>
      <c r="B266" s="188">
        <v>45159</v>
      </c>
      <c r="C266" s="218" t="s">
        <v>3010</v>
      </c>
      <c r="D266" s="188" t="s">
        <v>2323</v>
      </c>
      <c r="E266" s="27" t="s">
        <v>1805</v>
      </c>
      <c r="F266" s="27" t="s">
        <v>1806</v>
      </c>
      <c r="G266" s="27" t="s">
        <v>3775</v>
      </c>
      <c r="H266" s="27" t="s">
        <v>3499</v>
      </c>
      <c r="I266" s="27" t="s">
        <v>3776</v>
      </c>
      <c r="J266" s="27" t="s">
        <v>3155</v>
      </c>
      <c r="K266" s="27" t="s">
        <v>140</v>
      </c>
      <c r="L266" s="28">
        <v>9899578035</v>
      </c>
      <c r="M266" s="28">
        <v>9899578035</v>
      </c>
      <c r="N266" s="241" t="s">
        <v>3777</v>
      </c>
      <c r="O266" s="239">
        <v>320761934127</v>
      </c>
      <c r="P266" s="252">
        <v>45468</v>
      </c>
      <c r="Q266" s="27" t="s">
        <v>25</v>
      </c>
      <c r="R266" s="27" t="s">
        <v>1836</v>
      </c>
      <c r="S266" s="27" t="s">
        <v>1484</v>
      </c>
      <c r="T266" s="27" t="s">
        <v>3164</v>
      </c>
    </row>
    <row r="267" spans="1:23" ht="15.75" thickBot="1" x14ac:dyDescent="0.3">
      <c r="A267" s="26">
        <v>45159.505844907406</v>
      </c>
      <c r="B267" s="188">
        <v>45159</v>
      </c>
      <c r="C267" s="218" t="s">
        <v>3010</v>
      </c>
      <c r="D267" s="188" t="s">
        <v>2323</v>
      </c>
      <c r="E267" s="27" t="s">
        <v>1840</v>
      </c>
      <c r="F267" s="27" t="s">
        <v>2238</v>
      </c>
      <c r="G267" s="27" t="s">
        <v>3778</v>
      </c>
      <c r="H267" s="27" t="s">
        <v>3779</v>
      </c>
      <c r="I267" s="27" t="s">
        <v>3779</v>
      </c>
      <c r="J267" s="27" t="s">
        <v>3512</v>
      </c>
      <c r="K267" s="27" t="s">
        <v>3004</v>
      </c>
      <c r="L267" s="28">
        <v>8143695550</v>
      </c>
      <c r="M267" s="28">
        <v>8143695550</v>
      </c>
      <c r="N267" s="241" t="s">
        <v>3780</v>
      </c>
      <c r="O267" s="239">
        <v>410290547870</v>
      </c>
      <c r="P267" s="252">
        <v>44393</v>
      </c>
      <c r="Q267" s="27" t="s">
        <v>3004</v>
      </c>
      <c r="R267" s="27" t="s">
        <v>1812</v>
      </c>
      <c r="S267" s="27" t="s">
        <v>1484</v>
      </c>
      <c r="T267" s="27" t="s">
        <v>3363</v>
      </c>
    </row>
    <row r="268" spans="1:23" ht="15.75" thickBot="1" x14ac:dyDescent="0.3">
      <c r="A268" s="26">
        <v>45159.516018518516</v>
      </c>
      <c r="B268" s="188">
        <v>45159</v>
      </c>
      <c r="C268" s="218" t="s">
        <v>3010</v>
      </c>
      <c r="D268" s="188" t="s">
        <v>2323</v>
      </c>
      <c r="E268" s="27" t="s">
        <v>379</v>
      </c>
      <c r="F268" s="27" t="s">
        <v>1806</v>
      </c>
      <c r="G268" s="27" t="s">
        <v>3781</v>
      </c>
      <c r="H268" s="27" t="s">
        <v>3782</v>
      </c>
      <c r="I268" s="27" t="s">
        <v>3782</v>
      </c>
      <c r="J268" s="27" t="s">
        <v>3783</v>
      </c>
      <c r="K268" s="27" t="s">
        <v>1296</v>
      </c>
      <c r="L268" s="28">
        <v>9380272667</v>
      </c>
      <c r="M268" s="28">
        <v>9380272667</v>
      </c>
      <c r="N268" s="241" t="s">
        <v>3784</v>
      </c>
      <c r="O268" s="239">
        <v>834524247336</v>
      </c>
      <c r="P268" s="252">
        <v>45247</v>
      </c>
      <c r="Q268" s="27" t="s">
        <v>3785</v>
      </c>
      <c r="R268" s="27" t="s">
        <v>1836</v>
      </c>
      <c r="S268" s="27" t="s">
        <v>1813</v>
      </c>
      <c r="T268" s="35" t="s">
        <v>3992</v>
      </c>
    </row>
    <row r="269" spans="1:23" ht="15.75" thickBot="1" x14ac:dyDescent="0.3">
      <c r="A269" s="26">
        <v>45159.517500000002</v>
      </c>
      <c r="B269" s="188">
        <v>45159</v>
      </c>
      <c r="C269" s="218" t="s">
        <v>3010</v>
      </c>
      <c r="D269" s="188" t="s">
        <v>2323</v>
      </c>
      <c r="E269" s="27" t="s">
        <v>300</v>
      </c>
      <c r="F269" s="27" t="s">
        <v>1806</v>
      </c>
      <c r="G269" s="27" t="s">
        <v>3787</v>
      </c>
      <c r="H269" s="27" t="s">
        <v>3788</v>
      </c>
      <c r="I269" s="27" t="s">
        <v>3788</v>
      </c>
      <c r="J269" s="27" t="s">
        <v>3581</v>
      </c>
      <c r="K269" s="35" t="s">
        <v>2565</v>
      </c>
      <c r="L269" s="28">
        <v>9653694366</v>
      </c>
      <c r="M269" s="28">
        <v>9653694366</v>
      </c>
      <c r="N269" s="241" t="s">
        <v>3789</v>
      </c>
      <c r="O269" s="239">
        <v>802366654626</v>
      </c>
      <c r="P269" s="252">
        <v>45591</v>
      </c>
      <c r="Q269" s="27" t="s">
        <v>3557</v>
      </c>
      <c r="R269" s="27" t="s">
        <v>1836</v>
      </c>
      <c r="S269" s="27" t="s">
        <v>1484</v>
      </c>
      <c r="T269" s="27" t="s">
        <v>3110</v>
      </c>
    </row>
    <row r="270" spans="1:23" ht="15.75" thickBot="1" x14ac:dyDescent="0.3">
      <c r="A270" s="26">
        <v>45159.537476851852</v>
      </c>
      <c r="B270" s="188">
        <v>45159</v>
      </c>
      <c r="C270" s="218" t="s">
        <v>3010</v>
      </c>
      <c r="D270" s="188" t="s">
        <v>2323</v>
      </c>
      <c r="E270" s="27" t="s">
        <v>379</v>
      </c>
      <c r="F270" s="27" t="s">
        <v>1806</v>
      </c>
      <c r="G270" s="27" t="s">
        <v>3790</v>
      </c>
      <c r="H270" s="27" t="s">
        <v>3791</v>
      </c>
      <c r="I270" s="27" t="s">
        <v>3791</v>
      </c>
      <c r="J270" s="27" t="s">
        <v>3792</v>
      </c>
      <c r="K270" s="27" t="s">
        <v>1296</v>
      </c>
      <c r="L270" s="28">
        <v>8095464965</v>
      </c>
      <c r="M270" s="28">
        <v>809564965</v>
      </c>
      <c r="N270" s="241" t="s">
        <v>3793</v>
      </c>
      <c r="O270" s="239">
        <v>813072261727</v>
      </c>
      <c r="P270" s="252">
        <v>45503</v>
      </c>
      <c r="Q270" s="27" t="s">
        <v>3794</v>
      </c>
      <c r="R270" s="27" t="s">
        <v>1831</v>
      </c>
      <c r="S270" s="27" t="s">
        <v>1813</v>
      </c>
      <c r="T270" s="35" t="s">
        <v>3992</v>
      </c>
    </row>
    <row r="271" spans="1:23" ht="15.75" thickBot="1" x14ac:dyDescent="0.3">
      <c r="A271" s="26">
        <v>45159.549259259256</v>
      </c>
      <c r="B271" s="188">
        <v>45159</v>
      </c>
      <c r="C271" s="218" t="s">
        <v>3010</v>
      </c>
      <c r="D271" s="188" t="s">
        <v>2323</v>
      </c>
      <c r="E271" s="27" t="s">
        <v>1805</v>
      </c>
      <c r="F271" s="27" t="s">
        <v>2034</v>
      </c>
      <c r="G271" s="27" t="s">
        <v>3795</v>
      </c>
      <c r="H271" s="27" t="s">
        <v>630</v>
      </c>
      <c r="I271" s="27" t="s">
        <v>630</v>
      </c>
      <c r="J271" s="27" t="s">
        <v>3581</v>
      </c>
      <c r="K271" s="35" t="s">
        <v>2565</v>
      </c>
      <c r="L271" s="28">
        <v>9969656263</v>
      </c>
      <c r="M271" s="28">
        <v>9969656263</v>
      </c>
      <c r="N271" s="241" t="s">
        <v>3796</v>
      </c>
      <c r="O271" s="239">
        <v>733985059732</v>
      </c>
      <c r="P271" s="252">
        <v>45589</v>
      </c>
      <c r="Q271" s="27" t="s">
        <v>3557</v>
      </c>
      <c r="R271" s="27" t="s">
        <v>1836</v>
      </c>
      <c r="S271" s="27" t="s">
        <v>1813</v>
      </c>
      <c r="T271" s="27" t="s">
        <v>3110</v>
      </c>
    </row>
    <row r="272" spans="1:23" x14ac:dyDescent="0.25">
      <c r="A272" s="26">
        <v>45159.557997685188</v>
      </c>
      <c r="B272" s="188">
        <v>45159</v>
      </c>
      <c r="C272" s="218" t="s">
        <v>3010</v>
      </c>
      <c r="D272" s="188" t="s">
        <v>2323</v>
      </c>
      <c r="E272" s="27" t="s">
        <v>1805</v>
      </c>
      <c r="F272" s="27" t="s">
        <v>2034</v>
      </c>
      <c r="G272" s="27" t="s">
        <v>3797</v>
      </c>
      <c r="H272" s="27" t="s">
        <v>3798</v>
      </c>
      <c r="I272" s="27" t="s">
        <v>3799</v>
      </c>
      <c r="J272" s="27" t="s">
        <v>140</v>
      </c>
      <c r="K272" s="27" t="s">
        <v>140</v>
      </c>
      <c r="L272" s="28">
        <v>8285166904</v>
      </c>
      <c r="M272" s="28">
        <v>8285166904</v>
      </c>
      <c r="N272" s="241" t="s">
        <v>3800</v>
      </c>
      <c r="O272" s="239">
        <v>374224156197</v>
      </c>
      <c r="P272" s="252">
        <v>45240</v>
      </c>
      <c r="Q272" s="27" t="s">
        <v>3801</v>
      </c>
      <c r="R272" s="27" t="s">
        <v>1836</v>
      </c>
      <c r="S272" s="27" t="s">
        <v>1484</v>
      </c>
      <c r="T272" s="27" t="s">
        <v>3158</v>
      </c>
    </row>
    <row r="273" spans="1:20" x14ac:dyDescent="0.25">
      <c r="A273" s="26">
        <v>45159.561979166669</v>
      </c>
      <c r="B273" s="188">
        <v>45159</v>
      </c>
      <c r="C273" s="218" t="s">
        <v>3010</v>
      </c>
      <c r="D273" s="188" t="s">
        <v>2323</v>
      </c>
      <c r="E273" s="27" t="s">
        <v>1805</v>
      </c>
      <c r="F273" s="27" t="s">
        <v>1837</v>
      </c>
      <c r="G273" s="27" t="s">
        <v>3802</v>
      </c>
      <c r="H273" s="27" t="s">
        <v>3803</v>
      </c>
      <c r="I273" s="27" t="s">
        <v>3799</v>
      </c>
      <c r="J273" s="27" t="s">
        <v>140</v>
      </c>
      <c r="K273" s="27" t="s">
        <v>140</v>
      </c>
      <c r="L273" s="28">
        <v>8285166904</v>
      </c>
      <c r="M273" s="28">
        <v>8285166904</v>
      </c>
      <c r="N273" s="241" t="s">
        <v>3804</v>
      </c>
      <c r="O273" s="239">
        <v>374224156197</v>
      </c>
      <c r="P273" s="252">
        <v>45272</v>
      </c>
      <c r="Q273" s="27" t="s">
        <v>25</v>
      </c>
      <c r="R273" s="27" t="s">
        <v>1836</v>
      </c>
      <c r="S273" s="27" t="s">
        <v>1484</v>
      </c>
      <c r="T273" s="27" t="s">
        <v>3164</v>
      </c>
    </row>
    <row r="274" spans="1:20" x14ac:dyDescent="0.25">
      <c r="A274" s="26">
        <v>45159.567465277774</v>
      </c>
      <c r="B274" s="188">
        <v>45159</v>
      </c>
      <c r="C274" s="218" t="s">
        <v>3010</v>
      </c>
      <c r="D274" s="188" t="s">
        <v>2323</v>
      </c>
      <c r="E274" s="27" t="s">
        <v>1805</v>
      </c>
      <c r="F274" s="27" t="s">
        <v>2034</v>
      </c>
      <c r="G274" s="27" t="s">
        <v>3805</v>
      </c>
      <c r="H274" s="27" t="s">
        <v>3806</v>
      </c>
      <c r="I274" s="27" t="s">
        <v>3799</v>
      </c>
      <c r="J274" s="27" t="s">
        <v>3155</v>
      </c>
      <c r="K274" s="27" t="s">
        <v>140</v>
      </c>
      <c r="L274" s="28">
        <v>8285166904</v>
      </c>
      <c r="M274" s="28">
        <v>8285166904</v>
      </c>
      <c r="N274" s="241" t="s">
        <v>3800</v>
      </c>
      <c r="O274" s="239">
        <v>374224156197</v>
      </c>
      <c r="P274" s="252">
        <v>45189</v>
      </c>
      <c r="Q274" s="27" t="s">
        <v>25</v>
      </c>
      <c r="R274" s="27" t="s">
        <v>1836</v>
      </c>
      <c r="S274" s="27" t="s">
        <v>1484</v>
      </c>
      <c r="T274" s="27" t="s">
        <v>3158</v>
      </c>
    </row>
    <row r="275" spans="1:20" x14ac:dyDescent="0.25">
      <c r="A275" s="26">
        <v>45159.568298611113</v>
      </c>
      <c r="B275" s="188">
        <v>45159</v>
      </c>
      <c r="C275" s="218" t="s">
        <v>3010</v>
      </c>
      <c r="D275" s="188" t="s">
        <v>2323</v>
      </c>
      <c r="E275" s="27" t="s">
        <v>300</v>
      </c>
      <c r="F275" s="27" t="s">
        <v>2238</v>
      </c>
      <c r="G275" s="27" t="s">
        <v>3807</v>
      </c>
      <c r="H275" s="27" t="s">
        <v>3808</v>
      </c>
      <c r="I275" s="27" t="s">
        <v>3809</v>
      </c>
      <c r="J275" s="27" t="s">
        <v>3810</v>
      </c>
      <c r="K275" s="27" t="s">
        <v>74</v>
      </c>
      <c r="L275" s="28">
        <v>8826048988</v>
      </c>
      <c r="M275" s="28">
        <v>8826048988</v>
      </c>
      <c r="N275" s="241" t="s">
        <v>3811</v>
      </c>
      <c r="O275" s="241" t="s">
        <v>3812</v>
      </c>
      <c r="P275" s="252">
        <v>45159</v>
      </c>
      <c r="Q275" s="27" t="s">
        <v>2599</v>
      </c>
      <c r="R275" s="27" t="s">
        <v>1831</v>
      </c>
      <c r="S275" s="27" t="s">
        <v>1484</v>
      </c>
      <c r="T275" s="27" t="s">
        <v>2594</v>
      </c>
    </row>
    <row r="276" spans="1:20" ht="15.75" thickBot="1" x14ac:dyDescent="0.3">
      <c r="A276" s="26">
        <v>45159.56925925926</v>
      </c>
      <c r="B276" s="188">
        <v>45159</v>
      </c>
      <c r="C276" s="218" t="s">
        <v>3010</v>
      </c>
      <c r="D276" s="188" t="s">
        <v>2323</v>
      </c>
      <c r="E276" s="27" t="s">
        <v>1805</v>
      </c>
      <c r="F276" s="27" t="s">
        <v>1806</v>
      </c>
      <c r="G276" s="27" t="s">
        <v>3813</v>
      </c>
      <c r="H276" s="27" t="s">
        <v>3814</v>
      </c>
      <c r="I276" s="27" t="s">
        <v>3814</v>
      </c>
      <c r="J276" s="27" t="s">
        <v>140</v>
      </c>
      <c r="K276" s="27" t="s">
        <v>140</v>
      </c>
      <c r="L276" s="28">
        <v>9870440985</v>
      </c>
      <c r="M276" s="28">
        <v>9870440985</v>
      </c>
      <c r="N276" s="241" t="s">
        <v>3815</v>
      </c>
      <c r="O276" s="239">
        <v>913335301686</v>
      </c>
      <c r="P276" s="252">
        <v>45212</v>
      </c>
      <c r="Q276" s="27" t="s">
        <v>25</v>
      </c>
      <c r="R276" s="27" t="s">
        <v>1836</v>
      </c>
      <c r="S276" s="27" t="s">
        <v>1484</v>
      </c>
      <c r="T276" s="27" t="s">
        <v>3158</v>
      </c>
    </row>
    <row r="277" spans="1:20" ht="15.75" thickBot="1" x14ac:dyDescent="0.3">
      <c r="A277" s="26">
        <v>45159.572314814817</v>
      </c>
      <c r="B277" s="188">
        <v>45159</v>
      </c>
      <c r="C277" s="218" t="s">
        <v>3010</v>
      </c>
      <c r="D277" s="188" t="s">
        <v>2323</v>
      </c>
      <c r="E277" s="27" t="s">
        <v>1805</v>
      </c>
      <c r="F277" s="27" t="s">
        <v>1806</v>
      </c>
      <c r="G277" s="27" t="s">
        <v>3816</v>
      </c>
      <c r="H277" s="27" t="s">
        <v>3817</v>
      </c>
      <c r="I277" s="27" t="s">
        <v>3818</v>
      </c>
      <c r="J277" s="27" t="s">
        <v>3819</v>
      </c>
      <c r="K277" s="35" t="s">
        <v>97</v>
      </c>
      <c r="L277" s="28">
        <v>8447386229</v>
      </c>
      <c r="M277" s="28">
        <v>8447386229</v>
      </c>
      <c r="N277" s="241" t="s">
        <v>3820</v>
      </c>
      <c r="O277" s="241" t="s">
        <v>3821</v>
      </c>
      <c r="P277" s="252">
        <v>44957</v>
      </c>
      <c r="Q277" s="27" t="s">
        <v>2599</v>
      </c>
      <c r="R277" s="27" t="s">
        <v>1812</v>
      </c>
      <c r="S277" s="27" t="s">
        <v>1484</v>
      </c>
      <c r="T277" s="27" t="s">
        <v>2594</v>
      </c>
    </row>
    <row r="278" spans="1:20" ht="15.75" thickBot="1" x14ac:dyDescent="0.3">
      <c r="A278" s="26">
        <v>45159.581331018519</v>
      </c>
      <c r="B278" s="188">
        <v>45159</v>
      </c>
      <c r="C278" s="218" t="s">
        <v>3010</v>
      </c>
      <c r="D278" s="188" t="s">
        <v>2323</v>
      </c>
      <c r="E278" s="27" t="s">
        <v>1840</v>
      </c>
      <c r="F278" s="27" t="s">
        <v>1806</v>
      </c>
      <c r="G278" s="27" t="s">
        <v>3822</v>
      </c>
      <c r="H278" s="27" t="s">
        <v>3823</v>
      </c>
      <c r="I278" s="27" t="s">
        <v>3823</v>
      </c>
      <c r="J278" s="27" t="s">
        <v>3824</v>
      </c>
      <c r="K278" s="27" t="s">
        <v>231</v>
      </c>
      <c r="L278" s="28">
        <v>8210784082</v>
      </c>
      <c r="M278" s="28">
        <v>8210784082</v>
      </c>
      <c r="N278" s="241" t="s">
        <v>3825</v>
      </c>
      <c r="O278" s="239">
        <v>397731488179</v>
      </c>
      <c r="P278" s="252">
        <v>45159</v>
      </c>
      <c r="Q278" s="27" t="s">
        <v>3402</v>
      </c>
      <c r="R278" s="27" t="s">
        <v>1836</v>
      </c>
      <c r="S278" s="27" t="s">
        <v>1484</v>
      </c>
      <c r="T278" s="35" t="s">
        <v>3270</v>
      </c>
    </row>
    <row r="279" spans="1:20" ht="15.75" thickBot="1" x14ac:dyDescent="0.3">
      <c r="A279" s="26">
        <v>45159.585150462961</v>
      </c>
      <c r="B279" s="188">
        <v>45159</v>
      </c>
      <c r="C279" s="218" t="s">
        <v>3010</v>
      </c>
      <c r="D279" s="188" t="s">
        <v>2323</v>
      </c>
      <c r="E279" s="27" t="s">
        <v>1840</v>
      </c>
      <c r="F279" s="27" t="s">
        <v>1806</v>
      </c>
      <c r="G279" s="27" t="s">
        <v>3826</v>
      </c>
      <c r="H279" s="27" t="s">
        <v>3827</v>
      </c>
      <c r="I279" s="27" t="s">
        <v>3827</v>
      </c>
      <c r="J279" s="27" t="s">
        <v>3828</v>
      </c>
      <c r="K279" s="27" t="s">
        <v>231</v>
      </c>
      <c r="L279" s="28">
        <v>7827673165</v>
      </c>
      <c r="M279" s="28">
        <v>7827673165</v>
      </c>
      <c r="N279" s="241" t="s">
        <v>3829</v>
      </c>
      <c r="O279" s="239">
        <v>618007546864</v>
      </c>
      <c r="P279" s="252">
        <v>45159</v>
      </c>
      <c r="Q279" s="27" t="s">
        <v>3830</v>
      </c>
      <c r="R279" s="27" t="s">
        <v>1812</v>
      </c>
      <c r="S279" s="27" t="s">
        <v>1484</v>
      </c>
      <c r="T279" s="27" t="s">
        <v>3263</v>
      </c>
    </row>
    <row r="280" spans="1:20" ht="15.75" thickBot="1" x14ac:dyDescent="0.3">
      <c r="A280" s="26">
        <v>45159.593078703707</v>
      </c>
      <c r="B280" s="188">
        <v>45159</v>
      </c>
      <c r="C280" s="218" t="s">
        <v>3010</v>
      </c>
      <c r="D280" s="188" t="s">
        <v>2323</v>
      </c>
      <c r="E280" s="27" t="s">
        <v>300</v>
      </c>
      <c r="F280" s="27" t="s">
        <v>1837</v>
      </c>
      <c r="G280" s="27" t="s">
        <v>3831</v>
      </c>
      <c r="H280" s="27" t="s">
        <v>3832</v>
      </c>
      <c r="I280" s="27" t="s">
        <v>3832</v>
      </c>
      <c r="J280" s="27" t="s">
        <v>3833</v>
      </c>
      <c r="K280" s="35" t="s">
        <v>97</v>
      </c>
      <c r="L280" s="28">
        <v>9761212144</v>
      </c>
      <c r="M280" s="28">
        <v>9761212144</v>
      </c>
      <c r="N280" s="241" t="s">
        <v>3834</v>
      </c>
      <c r="O280" s="241" t="s">
        <v>3835</v>
      </c>
      <c r="P280" s="252">
        <v>44819</v>
      </c>
      <c r="Q280" s="27" t="s">
        <v>1811</v>
      </c>
      <c r="R280" s="27" t="s">
        <v>1831</v>
      </c>
      <c r="S280" s="27" t="s">
        <v>1484</v>
      </c>
      <c r="T280" s="35" t="s">
        <v>3381</v>
      </c>
    </row>
    <row r="281" spans="1:20" ht="15.75" thickBot="1" x14ac:dyDescent="0.3">
      <c r="A281" s="26">
        <v>45159.597812499997</v>
      </c>
      <c r="B281" s="188">
        <v>45159</v>
      </c>
      <c r="C281" s="218" t="s">
        <v>3010</v>
      </c>
      <c r="D281" s="188" t="s">
        <v>2323</v>
      </c>
      <c r="E281" s="27" t="s">
        <v>1840</v>
      </c>
      <c r="F281" s="27" t="s">
        <v>1806</v>
      </c>
      <c r="G281" s="27" t="s">
        <v>3836</v>
      </c>
      <c r="H281" s="27" t="s">
        <v>3837</v>
      </c>
      <c r="I281" s="27" t="s">
        <v>3837</v>
      </c>
      <c r="J281" s="27" t="s">
        <v>3838</v>
      </c>
      <c r="K281" s="27" t="s">
        <v>231</v>
      </c>
      <c r="L281" s="28">
        <v>9582257507</v>
      </c>
      <c r="M281" s="28">
        <v>9582257507</v>
      </c>
      <c r="N281" s="241" t="s">
        <v>3839</v>
      </c>
      <c r="O281" s="241" t="s">
        <v>3840</v>
      </c>
      <c r="P281" s="252">
        <v>45028</v>
      </c>
      <c r="Q281" s="27" t="s">
        <v>1811</v>
      </c>
      <c r="R281" s="27" t="s">
        <v>1831</v>
      </c>
      <c r="S281" s="27" t="s">
        <v>1484</v>
      </c>
      <c r="T281" s="35" t="s">
        <v>3381</v>
      </c>
    </row>
    <row r="282" spans="1:20" ht="15.75" thickBot="1" x14ac:dyDescent="0.3">
      <c r="A282" s="26">
        <v>45159.610011574077</v>
      </c>
      <c r="B282" s="188">
        <v>45159</v>
      </c>
      <c r="C282" s="218" t="s">
        <v>3010</v>
      </c>
      <c r="D282" s="188" t="s">
        <v>2323</v>
      </c>
      <c r="E282" s="27" t="s">
        <v>1840</v>
      </c>
      <c r="F282" s="27" t="s">
        <v>2238</v>
      </c>
      <c r="G282" s="27" t="s">
        <v>3841</v>
      </c>
      <c r="H282" s="27" t="s">
        <v>3842</v>
      </c>
      <c r="I282" s="27" t="s">
        <v>3843</v>
      </c>
      <c r="J282" s="27" t="s">
        <v>3844</v>
      </c>
      <c r="K282" s="27" t="s">
        <v>3845</v>
      </c>
      <c r="L282" s="28">
        <v>8123235342</v>
      </c>
      <c r="M282" s="27"/>
      <c r="N282" s="239">
        <v>8123235342</v>
      </c>
      <c r="O282" s="239">
        <v>625912344842</v>
      </c>
      <c r="P282" s="252">
        <v>45290</v>
      </c>
      <c r="Q282" s="27" t="s">
        <v>3846</v>
      </c>
      <c r="R282" s="27" t="s">
        <v>1831</v>
      </c>
      <c r="S282" s="27" t="s">
        <v>1484</v>
      </c>
      <c r="T282" s="27" t="s">
        <v>3847</v>
      </c>
    </row>
    <row r="283" spans="1:20" ht="15.75" thickBot="1" x14ac:dyDescent="0.3">
      <c r="A283" s="26">
        <v>45159.625162037039</v>
      </c>
      <c r="B283" s="188">
        <v>45159</v>
      </c>
      <c r="C283" s="218" t="s">
        <v>3010</v>
      </c>
      <c r="D283" s="188" t="s">
        <v>2323</v>
      </c>
      <c r="E283" s="27" t="s">
        <v>1805</v>
      </c>
      <c r="F283" s="27" t="s">
        <v>3250</v>
      </c>
      <c r="G283" s="27" t="s">
        <v>3848</v>
      </c>
      <c r="H283" s="27" t="s">
        <v>531</v>
      </c>
      <c r="I283" s="27" t="s">
        <v>531</v>
      </c>
      <c r="J283" s="27" t="s">
        <v>3668</v>
      </c>
      <c r="K283" s="35" t="s">
        <v>2565</v>
      </c>
      <c r="L283" s="28">
        <v>9768555594</v>
      </c>
      <c r="M283" s="28">
        <v>9768555594</v>
      </c>
      <c r="N283" s="241" t="s">
        <v>3849</v>
      </c>
      <c r="O283" s="239">
        <v>526885462556</v>
      </c>
      <c r="P283" s="252">
        <v>45491</v>
      </c>
      <c r="Q283" s="27" t="s">
        <v>3557</v>
      </c>
      <c r="R283" s="27" t="s">
        <v>1836</v>
      </c>
      <c r="S283" s="27" t="s">
        <v>1813</v>
      </c>
      <c r="T283" s="27" t="s">
        <v>3110</v>
      </c>
    </row>
    <row r="284" spans="1:20" ht="15.75" thickBot="1" x14ac:dyDescent="0.3">
      <c r="A284" s="26">
        <v>45159.634965277779</v>
      </c>
      <c r="B284" s="188">
        <v>45159</v>
      </c>
      <c r="C284" s="218" t="s">
        <v>3010</v>
      </c>
      <c r="D284" s="188" t="s">
        <v>2323</v>
      </c>
      <c r="E284" s="27" t="s">
        <v>1805</v>
      </c>
      <c r="F284" s="27" t="s">
        <v>1837</v>
      </c>
      <c r="G284" s="27" t="s">
        <v>3850</v>
      </c>
      <c r="H284" s="27" t="s">
        <v>604</v>
      </c>
      <c r="I284" s="27" t="s">
        <v>604</v>
      </c>
      <c r="J284" s="27" t="s">
        <v>3668</v>
      </c>
      <c r="K284" s="35" t="s">
        <v>2565</v>
      </c>
      <c r="L284" s="28">
        <v>9768663155</v>
      </c>
      <c r="M284" s="28">
        <v>9768663155</v>
      </c>
      <c r="N284" s="241" t="s">
        <v>3851</v>
      </c>
      <c r="O284" s="239">
        <v>658080065085</v>
      </c>
      <c r="P284" s="252">
        <v>45488</v>
      </c>
      <c r="Q284" s="27" t="s">
        <v>3557</v>
      </c>
      <c r="R284" s="27" t="s">
        <v>1836</v>
      </c>
      <c r="S284" s="27" t="s">
        <v>1813</v>
      </c>
      <c r="T284" s="27" t="s">
        <v>3110</v>
      </c>
    </row>
    <row r="285" spans="1:20" ht="15.75" thickBot="1" x14ac:dyDescent="0.3">
      <c r="A285" s="26">
        <v>45159.639282407406</v>
      </c>
      <c r="B285" s="188">
        <v>45159</v>
      </c>
      <c r="C285" s="218" t="s">
        <v>3010</v>
      </c>
      <c r="D285" s="188" t="s">
        <v>2323</v>
      </c>
      <c r="E285" s="27" t="s">
        <v>1805</v>
      </c>
      <c r="F285" s="27" t="s">
        <v>1806</v>
      </c>
      <c r="G285" s="27" t="s">
        <v>3852</v>
      </c>
      <c r="H285" s="27" t="s">
        <v>3853</v>
      </c>
      <c r="I285" s="27" t="s">
        <v>3853</v>
      </c>
      <c r="J285" s="27" t="s">
        <v>3581</v>
      </c>
      <c r="K285" s="35" t="s">
        <v>2565</v>
      </c>
      <c r="L285" s="28">
        <v>9702162802</v>
      </c>
      <c r="M285" s="28">
        <v>9702162802</v>
      </c>
      <c r="N285" s="241" t="s">
        <v>3854</v>
      </c>
      <c r="O285" s="239">
        <v>438116629082</v>
      </c>
      <c r="P285" s="252">
        <v>45407</v>
      </c>
      <c r="Q285" s="27" t="s">
        <v>3557</v>
      </c>
      <c r="R285" s="27" t="s">
        <v>1836</v>
      </c>
      <c r="S285" s="27" t="s">
        <v>1813</v>
      </c>
      <c r="T285" s="27" t="s">
        <v>3110</v>
      </c>
    </row>
    <row r="286" spans="1:20" ht="15.75" thickBot="1" x14ac:dyDescent="0.3">
      <c r="A286" s="26">
        <v>45159.648472222223</v>
      </c>
      <c r="B286" s="188">
        <v>45159</v>
      </c>
      <c r="C286" s="218" t="s">
        <v>3010</v>
      </c>
      <c r="D286" s="188" t="s">
        <v>2323</v>
      </c>
      <c r="E286" s="27" t="s">
        <v>1805</v>
      </c>
      <c r="F286" s="27" t="s">
        <v>1806</v>
      </c>
      <c r="G286" s="27" t="s">
        <v>3855</v>
      </c>
      <c r="H286" s="27" t="s">
        <v>3856</v>
      </c>
      <c r="I286" s="27" t="s">
        <v>3857</v>
      </c>
      <c r="J286" s="27" t="s">
        <v>3668</v>
      </c>
      <c r="K286" s="35" t="s">
        <v>2565</v>
      </c>
      <c r="L286" s="28">
        <v>7977265240</v>
      </c>
      <c r="M286" s="28">
        <v>7977265240</v>
      </c>
      <c r="N286" s="241" t="s">
        <v>3858</v>
      </c>
      <c r="O286" s="239">
        <v>312906078136</v>
      </c>
      <c r="P286" s="252">
        <v>45260</v>
      </c>
      <c r="Q286" s="27" t="s">
        <v>3557</v>
      </c>
      <c r="R286" s="27" t="s">
        <v>1836</v>
      </c>
      <c r="S286" s="27" t="s">
        <v>1813</v>
      </c>
      <c r="T286" s="27" t="s">
        <v>3110</v>
      </c>
    </row>
    <row r="287" spans="1:20" ht="15.75" thickBot="1" x14ac:dyDescent="0.3">
      <c r="A287" s="26">
        <v>45159.670694444445</v>
      </c>
      <c r="B287" s="188">
        <v>45159</v>
      </c>
      <c r="C287" s="218" t="s">
        <v>3010</v>
      </c>
      <c r="D287" s="188" t="s">
        <v>2323</v>
      </c>
      <c r="E287" s="27" t="s">
        <v>1840</v>
      </c>
      <c r="F287" s="27" t="s">
        <v>2238</v>
      </c>
      <c r="G287" s="27" t="s">
        <v>3859</v>
      </c>
      <c r="H287" s="27" t="s">
        <v>3860</v>
      </c>
      <c r="I287" s="27" t="s">
        <v>3860</v>
      </c>
      <c r="J287" s="27" t="s">
        <v>3861</v>
      </c>
      <c r="K287" s="35" t="s">
        <v>97</v>
      </c>
      <c r="L287" s="28">
        <v>8587848651</v>
      </c>
      <c r="M287" s="28">
        <v>8587848651</v>
      </c>
      <c r="N287" s="241" t="s">
        <v>3862</v>
      </c>
      <c r="O287" s="241" t="s">
        <v>3863</v>
      </c>
      <c r="P287" s="252">
        <v>45040</v>
      </c>
      <c r="Q287" s="27" t="s">
        <v>2599</v>
      </c>
      <c r="R287" s="27" t="s">
        <v>1812</v>
      </c>
      <c r="S287" s="27" t="s">
        <v>1484</v>
      </c>
      <c r="T287" s="27" t="s">
        <v>2594</v>
      </c>
    </row>
    <row r="288" spans="1:20" ht="15.75" thickBot="1" x14ac:dyDescent="0.3">
      <c r="A288" s="26">
        <v>45159.692743055559</v>
      </c>
      <c r="B288" s="188">
        <v>45159</v>
      </c>
      <c r="C288" s="218" t="s">
        <v>3010</v>
      </c>
      <c r="D288" s="188" t="s">
        <v>2323</v>
      </c>
      <c r="E288" s="27" t="s">
        <v>1805</v>
      </c>
      <c r="F288" s="27" t="s">
        <v>1806</v>
      </c>
      <c r="G288" s="27" t="s">
        <v>3864</v>
      </c>
      <c r="H288" s="27" t="s">
        <v>3865</v>
      </c>
      <c r="I288" s="27" t="s">
        <v>3865</v>
      </c>
      <c r="J288" s="27" t="s">
        <v>3581</v>
      </c>
      <c r="K288" s="35" t="s">
        <v>2565</v>
      </c>
      <c r="L288" s="28">
        <v>7738666513</v>
      </c>
      <c r="M288" s="28">
        <v>7738666513</v>
      </c>
      <c r="N288" s="241" t="s">
        <v>3866</v>
      </c>
      <c r="O288" s="239">
        <v>654812779758</v>
      </c>
      <c r="P288" s="252">
        <v>45254</v>
      </c>
      <c r="Q288" s="27" t="s">
        <v>3557</v>
      </c>
      <c r="R288" s="27" t="s">
        <v>1836</v>
      </c>
      <c r="S288" s="27" t="s">
        <v>1813</v>
      </c>
      <c r="T288" s="27" t="s">
        <v>3110</v>
      </c>
    </row>
    <row r="289" spans="1:23" x14ac:dyDescent="0.25">
      <c r="A289" s="26">
        <v>45159.710613425923</v>
      </c>
      <c r="B289" s="188">
        <v>45159</v>
      </c>
      <c r="C289" s="218" t="s">
        <v>3010</v>
      </c>
      <c r="D289" s="188" t="s">
        <v>2323</v>
      </c>
      <c r="E289" s="27" t="s">
        <v>1840</v>
      </c>
      <c r="F289" s="27" t="s">
        <v>2238</v>
      </c>
      <c r="G289" s="27" t="s">
        <v>3867</v>
      </c>
      <c r="H289" s="27" t="s">
        <v>3868</v>
      </c>
      <c r="I289" s="27" t="s">
        <v>3869</v>
      </c>
      <c r="J289" s="27" t="s">
        <v>3512</v>
      </c>
      <c r="K289" s="27" t="s">
        <v>3004</v>
      </c>
      <c r="L289" s="28">
        <v>9573210072</v>
      </c>
      <c r="M289" s="27"/>
      <c r="N289" s="241" t="s">
        <v>3870</v>
      </c>
      <c r="O289" s="239">
        <v>261517653605</v>
      </c>
      <c r="P289" s="252">
        <v>44672</v>
      </c>
      <c r="Q289" s="27" t="s">
        <v>3004</v>
      </c>
      <c r="R289" s="27" t="s">
        <v>1831</v>
      </c>
      <c r="S289" s="27" t="s">
        <v>1484</v>
      </c>
      <c r="T289" s="27" t="s">
        <v>3363</v>
      </c>
    </row>
    <row r="290" spans="1:23" x14ac:dyDescent="0.25">
      <c r="A290" s="26">
        <v>45159.717013888891</v>
      </c>
      <c r="B290" s="188">
        <v>45159</v>
      </c>
      <c r="C290" s="218" t="s">
        <v>3010</v>
      </c>
      <c r="D290" s="188" t="s">
        <v>2323</v>
      </c>
      <c r="E290" s="27" t="s">
        <v>3871</v>
      </c>
      <c r="F290" s="27" t="s">
        <v>1837</v>
      </c>
      <c r="G290" s="27" t="s">
        <v>3872</v>
      </c>
      <c r="H290" s="27" t="s">
        <v>3873</v>
      </c>
      <c r="I290" s="27" t="s">
        <v>2172</v>
      </c>
      <c r="J290" s="27" t="s">
        <v>3874</v>
      </c>
      <c r="K290" s="27" t="s">
        <v>122</v>
      </c>
      <c r="L290" s="28">
        <v>9716281161</v>
      </c>
      <c r="M290" s="28">
        <v>9971525067</v>
      </c>
      <c r="N290" s="241" t="s">
        <v>3875</v>
      </c>
      <c r="O290" s="239">
        <v>333401707969</v>
      </c>
      <c r="P290" s="252">
        <v>45509</v>
      </c>
      <c r="Q290" s="27" t="s">
        <v>3430</v>
      </c>
      <c r="R290" s="27" t="s">
        <v>1831</v>
      </c>
      <c r="S290" s="27" t="s">
        <v>1484</v>
      </c>
      <c r="T290" s="27" t="s">
        <v>3030</v>
      </c>
    </row>
    <row r="291" spans="1:23" x14ac:dyDescent="0.25">
      <c r="A291" s="26">
        <v>45159.720717592594</v>
      </c>
      <c r="B291" s="188">
        <v>45159</v>
      </c>
      <c r="C291" s="218" t="s">
        <v>3010</v>
      </c>
      <c r="D291" s="188" t="s">
        <v>2323</v>
      </c>
      <c r="E291" s="27" t="s">
        <v>3871</v>
      </c>
      <c r="F291" s="27" t="s">
        <v>1837</v>
      </c>
      <c r="G291" s="27" t="s">
        <v>3876</v>
      </c>
      <c r="H291" s="27" t="s">
        <v>3877</v>
      </c>
      <c r="I291" s="27" t="s">
        <v>2172</v>
      </c>
      <c r="J291" s="27" t="s">
        <v>3874</v>
      </c>
      <c r="K291" s="27" t="s">
        <v>122</v>
      </c>
      <c r="L291" s="28">
        <v>9716281161</v>
      </c>
      <c r="M291" s="28">
        <v>9971525067</v>
      </c>
      <c r="N291" s="241" t="s">
        <v>3875</v>
      </c>
      <c r="O291" s="239">
        <v>333401707969</v>
      </c>
      <c r="P291" s="252">
        <v>45560</v>
      </c>
      <c r="Q291" s="27" t="s">
        <v>3430</v>
      </c>
      <c r="R291" s="27" t="s">
        <v>1831</v>
      </c>
      <c r="S291" s="27" t="s">
        <v>1484</v>
      </c>
      <c r="T291" s="27" t="s">
        <v>3030</v>
      </c>
    </row>
    <row r="292" spans="1:23" x14ac:dyDescent="0.25">
      <c r="A292" s="26">
        <v>45159.729583333334</v>
      </c>
      <c r="B292" s="188">
        <v>45159</v>
      </c>
      <c r="C292" s="218" t="s">
        <v>3010</v>
      </c>
      <c r="D292" s="188" t="s">
        <v>2323</v>
      </c>
      <c r="E292" s="27" t="s">
        <v>2749</v>
      </c>
      <c r="F292" s="27" t="s">
        <v>1841</v>
      </c>
      <c r="G292" s="27" t="s">
        <v>3878</v>
      </c>
      <c r="H292" s="27" t="s">
        <v>3877</v>
      </c>
      <c r="I292" s="27" t="s">
        <v>2172</v>
      </c>
      <c r="J292" s="27" t="s">
        <v>3874</v>
      </c>
      <c r="K292" s="27" t="s">
        <v>122</v>
      </c>
      <c r="L292" s="28">
        <v>9716281161</v>
      </c>
      <c r="M292" s="28">
        <v>9971525067</v>
      </c>
      <c r="N292" s="241" t="s">
        <v>3875</v>
      </c>
      <c r="O292" s="239">
        <v>333401707969</v>
      </c>
      <c r="P292" s="252">
        <v>45434</v>
      </c>
      <c r="Q292" s="27" t="s">
        <v>3442</v>
      </c>
      <c r="R292" s="27" t="s">
        <v>1831</v>
      </c>
      <c r="S292" s="27" t="s">
        <v>1813</v>
      </c>
      <c r="T292" s="27" t="s">
        <v>3030</v>
      </c>
    </row>
    <row r="293" spans="1:23" x14ac:dyDescent="0.25">
      <c r="A293" s="26">
        <v>45159.733518518522</v>
      </c>
      <c r="B293" s="188">
        <v>45159</v>
      </c>
      <c r="C293" s="218" t="s">
        <v>3010</v>
      </c>
      <c r="D293" s="188" t="s">
        <v>2323</v>
      </c>
      <c r="E293" s="27" t="s">
        <v>3879</v>
      </c>
      <c r="F293" s="27" t="s">
        <v>3018</v>
      </c>
      <c r="G293" s="27" t="s">
        <v>3880</v>
      </c>
      <c r="H293" s="27" t="s">
        <v>3873</v>
      </c>
      <c r="I293" s="27" t="s">
        <v>2172</v>
      </c>
      <c r="J293" s="27" t="s">
        <v>3881</v>
      </c>
      <c r="K293" s="27" t="s">
        <v>122</v>
      </c>
      <c r="L293" s="28">
        <v>9716281161</v>
      </c>
      <c r="M293" s="28">
        <v>9971525067</v>
      </c>
      <c r="N293" s="241" t="s">
        <v>3875</v>
      </c>
      <c r="O293" s="239">
        <v>333401707969</v>
      </c>
      <c r="P293" s="252">
        <v>45408</v>
      </c>
      <c r="Q293" s="27" t="s">
        <v>3430</v>
      </c>
      <c r="R293" s="27" t="s">
        <v>1831</v>
      </c>
      <c r="S293" s="27" t="s">
        <v>1484</v>
      </c>
      <c r="T293" s="27" t="s">
        <v>3030</v>
      </c>
    </row>
    <row r="294" spans="1:23" ht="15.75" thickBot="1" x14ac:dyDescent="0.3">
      <c r="A294" s="26">
        <v>45159.738078703704</v>
      </c>
      <c r="B294" s="188">
        <v>45159</v>
      </c>
      <c r="C294" s="218" t="s">
        <v>3010</v>
      </c>
      <c r="D294" s="188" t="s">
        <v>2323</v>
      </c>
      <c r="E294" s="27" t="s">
        <v>379</v>
      </c>
      <c r="F294" s="27" t="s">
        <v>1841</v>
      </c>
      <c r="G294" s="27" t="s">
        <v>3882</v>
      </c>
      <c r="H294" s="27" t="s">
        <v>3873</v>
      </c>
      <c r="I294" s="27" t="s">
        <v>2172</v>
      </c>
      <c r="J294" s="27" t="s">
        <v>3881</v>
      </c>
      <c r="K294" s="27" t="s">
        <v>122</v>
      </c>
      <c r="L294" s="28">
        <v>9716281161</v>
      </c>
      <c r="M294" s="28">
        <v>9971525067</v>
      </c>
      <c r="N294" s="241" t="s">
        <v>3875</v>
      </c>
      <c r="O294" s="239">
        <v>333401707969</v>
      </c>
      <c r="P294" s="252">
        <v>45356</v>
      </c>
      <c r="Q294" s="27" t="s">
        <v>3442</v>
      </c>
      <c r="R294" s="27" t="s">
        <v>1836</v>
      </c>
      <c r="S294" s="27" t="s">
        <v>1484</v>
      </c>
      <c r="T294" s="27" t="s">
        <v>3030</v>
      </c>
    </row>
    <row r="295" spans="1:23" ht="15.75" thickBot="1" x14ac:dyDescent="0.3">
      <c r="A295" s="26">
        <v>45159.761400462965</v>
      </c>
      <c r="B295" s="188">
        <v>45159</v>
      </c>
      <c r="C295" s="218" t="s">
        <v>3010</v>
      </c>
      <c r="D295" s="188" t="s">
        <v>2323</v>
      </c>
      <c r="E295" s="27" t="s">
        <v>3327</v>
      </c>
      <c r="F295" s="27" t="s">
        <v>1806</v>
      </c>
      <c r="G295" s="27" t="s">
        <v>3883</v>
      </c>
      <c r="H295" s="27" t="s">
        <v>3884</v>
      </c>
      <c r="I295" s="27" t="s">
        <v>3885</v>
      </c>
      <c r="J295" s="27" t="s">
        <v>3886</v>
      </c>
      <c r="K295" s="27" t="s">
        <v>231</v>
      </c>
      <c r="L295" s="28">
        <v>9311081205</v>
      </c>
      <c r="M295" s="28">
        <v>9311081205</v>
      </c>
      <c r="N295" s="241" t="s">
        <v>3887</v>
      </c>
      <c r="O295" s="239">
        <v>463824569212</v>
      </c>
      <c r="P295" s="252">
        <v>45524</v>
      </c>
      <c r="Q295" s="27" t="s">
        <v>3888</v>
      </c>
      <c r="R295" s="27" t="s">
        <v>1812</v>
      </c>
      <c r="S295" s="27" t="s">
        <v>1484</v>
      </c>
      <c r="T295" s="35" t="s">
        <v>3033</v>
      </c>
    </row>
    <row r="296" spans="1:23" ht="15.75" thickBot="1" x14ac:dyDescent="0.3">
      <c r="A296" s="26">
        <v>45159.764074074075</v>
      </c>
      <c r="B296" s="188">
        <v>45159</v>
      </c>
      <c r="C296" s="218" t="s">
        <v>3010</v>
      </c>
      <c r="D296" s="188" t="s">
        <v>2323</v>
      </c>
      <c r="E296" s="27" t="s">
        <v>3327</v>
      </c>
      <c r="F296" s="27" t="s">
        <v>1806</v>
      </c>
      <c r="G296" s="27" t="s">
        <v>3889</v>
      </c>
      <c r="H296" s="27" t="s">
        <v>3884</v>
      </c>
      <c r="I296" s="27" t="s">
        <v>604</v>
      </c>
      <c r="J296" s="27" t="s">
        <v>3890</v>
      </c>
      <c r="K296" s="27" t="s">
        <v>231</v>
      </c>
      <c r="L296" s="28">
        <v>8810270858</v>
      </c>
      <c r="M296" s="28">
        <v>9311081205</v>
      </c>
      <c r="N296" s="241" t="s">
        <v>3891</v>
      </c>
      <c r="O296" s="239">
        <v>427506736005</v>
      </c>
      <c r="P296" s="252">
        <v>45525</v>
      </c>
      <c r="Q296" s="27" t="s">
        <v>3888</v>
      </c>
      <c r="R296" s="27" t="s">
        <v>1812</v>
      </c>
      <c r="S296" s="27" t="s">
        <v>1484</v>
      </c>
      <c r="T296" s="35" t="s">
        <v>3033</v>
      </c>
    </row>
    <row r="297" spans="1:23" ht="15.75" thickBot="1" x14ac:dyDescent="0.3">
      <c r="A297" s="33">
        <v>45159.779467592591</v>
      </c>
      <c r="B297" s="188">
        <v>45159</v>
      </c>
      <c r="C297" s="218" t="s">
        <v>3010</v>
      </c>
      <c r="D297" s="188" t="s">
        <v>2323</v>
      </c>
      <c r="E297" s="35" t="s">
        <v>3392</v>
      </c>
      <c r="F297" s="35" t="s">
        <v>3250</v>
      </c>
      <c r="G297" s="35" t="s">
        <v>3892</v>
      </c>
      <c r="H297" s="35" t="s">
        <v>3893</v>
      </c>
      <c r="I297" s="35" t="s">
        <v>3893</v>
      </c>
      <c r="J297" s="35" t="s">
        <v>3894</v>
      </c>
      <c r="K297" s="35" t="s">
        <v>122</v>
      </c>
      <c r="L297" s="36">
        <v>8527371048</v>
      </c>
      <c r="M297" s="36">
        <v>8527371048</v>
      </c>
      <c r="N297" s="233" t="s">
        <v>3895</v>
      </c>
      <c r="O297" s="232">
        <v>965685589356</v>
      </c>
      <c r="P297" s="253">
        <v>45445</v>
      </c>
      <c r="Q297" s="35" t="s">
        <v>3888</v>
      </c>
      <c r="R297" s="35" t="s">
        <v>1831</v>
      </c>
      <c r="S297" s="35" t="s">
        <v>1813</v>
      </c>
      <c r="T297" s="35" t="s">
        <v>3033</v>
      </c>
    </row>
    <row r="298" spans="1:23" ht="15.75" thickBot="1" x14ac:dyDescent="0.3">
      <c r="A298" s="33">
        <v>45159.787638888891</v>
      </c>
      <c r="B298" s="188">
        <v>45159</v>
      </c>
      <c r="C298" s="218" t="s">
        <v>3010</v>
      </c>
      <c r="D298" s="188" t="s">
        <v>2323</v>
      </c>
      <c r="E298" s="35" t="s">
        <v>3392</v>
      </c>
      <c r="F298" s="35" t="s">
        <v>3250</v>
      </c>
      <c r="G298" s="35" t="s">
        <v>3896</v>
      </c>
      <c r="H298" s="35" t="s">
        <v>3897</v>
      </c>
      <c r="I298" s="35" t="s">
        <v>3897</v>
      </c>
      <c r="J298" s="35" t="s">
        <v>3898</v>
      </c>
      <c r="K298" s="35" t="s">
        <v>231</v>
      </c>
      <c r="L298" s="36">
        <v>7042957828</v>
      </c>
      <c r="M298" s="36">
        <v>7042957828</v>
      </c>
      <c r="N298" s="233" t="s">
        <v>3899</v>
      </c>
      <c r="O298" s="232">
        <v>296320539508</v>
      </c>
      <c r="P298" s="253">
        <v>45167</v>
      </c>
      <c r="Q298" s="35" t="s">
        <v>3442</v>
      </c>
      <c r="R298" s="35" t="s">
        <v>1831</v>
      </c>
      <c r="S298" s="35" t="s">
        <v>1813</v>
      </c>
      <c r="T298" s="35" t="s">
        <v>3033</v>
      </c>
    </row>
    <row r="299" spans="1:23" ht="15.75" thickBot="1" x14ac:dyDescent="0.3">
      <c r="A299" s="33">
        <v>45159.79278935185</v>
      </c>
      <c r="B299" s="188">
        <v>45159</v>
      </c>
      <c r="C299" s="218" t="s">
        <v>3010</v>
      </c>
      <c r="D299" s="188" t="s">
        <v>2323</v>
      </c>
      <c r="E299" s="35" t="s">
        <v>1805</v>
      </c>
      <c r="F299" s="35" t="s">
        <v>1806</v>
      </c>
      <c r="G299" s="35" t="s">
        <v>3900</v>
      </c>
      <c r="H299" s="35" t="s">
        <v>3901</v>
      </c>
      <c r="I299" s="35" t="s">
        <v>3902</v>
      </c>
      <c r="J299" s="35" t="s">
        <v>3903</v>
      </c>
      <c r="K299" s="35" t="s">
        <v>97</v>
      </c>
      <c r="L299" s="36">
        <v>7428272713</v>
      </c>
      <c r="M299" s="36">
        <v>7428272713</v>
      </c>
      <c r="N299" s="233" t="s">
        <v>3904</v>
      </c>
      <c r="O299" s="233" t="s">
        <v>3905</v>
      </c>
      <c r="P299" s="253">
        <v>45035</v>
      </c>
      <c r="Q299" s="35" t="s">
        <v>2599</v>
      </c>
      <c r="R299" s="35" t="s">
        <v>1812</v>
      </c>
      <c r="S299" s="35" t="s">
        <v>1484</v>
      </c>
      <c r="T299" s="27" t="s">
        <v>2594</v>
      </c>
    </row>
    <row r="300" spans="1:23" ht="15.75" thickBot="1" x14ac:dyDescent="0.3">
      <c r="A300" s="33">
        <v>45159.807083333333</v>
      </c>
      <c r="B300" s="188">
        <v>45159</v>
      </c>
      <c r="C300" s="218" t="s">
        <v>3010</v>
      </c>
      <c r="D300" s="188" t="s">
        <v>2323</v>
      </c>
      <c r="E300" s="35" t="s">
        <v>300</v>
      </c>
      <c r="F300" s="35" t="s">
        <v>1841</v>
      </c>
      <c r="G300" s="35" t="s">
        <v>3906</v>
      </c>
      <c r="H300" s="35" t="s">
        <v>3907</v>
      </c>
      <c r="I300" s="35" t="s">
        <v>3907</v>
      </c>
      <c r="J300" s="35" t="s">
        <v>3908</v>
      </c>
      <c r="K300" s="35" t="s">
        <v>129</v>
      </c>
      <c r="L300" s="36">
        <v>9990698379</v>
      </c>
      <c r="M300" s="36">
        <v>9990698379</v>
      </c>
      <c r="N300" s="233" t="s">
        <v>3909</v>
      </c>
      <c r="O300" s="233" t="s">
        <v>3910</v>
      </c>
      <c r="P300" s="253">
        <v>45035</v>
      </c>
      <c r="Q300" s="35" t="s">
        <v>1811</v>
      </c>
      <c r="R300" s="35" t="s">
        <v>1831</v>
      </c>
      <c r="S300" s="35" t="s">
        <v>1484</v>
      </c>
      <c r="T300" s="35" t="s">
        <v>3381</v>
      </c>
    </row>
    <row r="301" spans="1:23" ht="15.75" thickBot="1" x14ac:dyDescent="0.3">
      <c r="A301" s="33">
        <v>45159.822465277779</v>
      </c>
      <c r="B301" s="188">
        <v>45159</v>
      </c>
      <c r="C301" s="218" t="s">
        <v>3010</v>
      </c>
      <c r="D301" s="188" t="s">
        <v>2323</v>
      </c>
      <c r="E301" s="35" t="s">
        <v>1805</v>
      </c>
      <c r="F301" s="35" t="s">
        <v>1806</v>
      </c>
      <c r="G301" s="35" t="s">
        <v>3911</v>
      </c>
      <c r="H301" s="35" t="s">
        <v>3912</v>
      </c>
      <c r="I301" s="35" t="s">
        <v>3912</v>
      </c>
      <c r="J301" s="35" t="s">
        <v>2899</v>
      </c>
      <c r="K301" s="35" t="s">
        <v>97</v>
      </c>
      <c r="L301" s="36">
        <v>7701904797</v>
      </c>
      <c r="M301" s="36">
        <v>7701904797</v>
      </c>
      <c r="N301" s="233" t="s">
        <v>3913</v>
      </c>
      <c r="O301" s="233" t="s">
        <v>3532</v>
      </c>
      <c r="P301" s="253">
        <v>45000</v>
      </c>
      <c r="Q301" s="35" t="s">
        <v>1811</v>
      </c>
      <c r="R301" s="35" t="s">
        <v>1831</v>
      </c>
      <c r="S301" s="35" t="s">
        <v>1484</v>
      </c>
      <c r="T301" s="35" t="s">
        <v>3381</v>
      </c>
    </row>
    <row r="302" spans="1:23" ht="15.75" thickBot="1" x14ac:dyDescent="0.3">
      <c r="A302" s="33">
        <v>45159.903680555559</v>
      </c>
      <c r="B302" s="188">
        <v>45159</v>
      </c>
      <c r="C302" s="218" t="s">
        <v>3010</v>
      </c>
      <c r="D302" s="188" t="s">
        <v>2323</v>
      </c>
      <c r="E302" s="35" t="s">
        <v>1840</v>
      </c>
      <c r="F302" s="35" t="s">
        <v>1806</v>
      </c>
      <c r="G302" s="35" t="s">
        <v>3914</v>
      </c>
      <c r="H302" s="35" t="s">
        <v>3915</v>
      </c>
      <c r="I302" s="35" t="s">
        <v>3915</v>
      </c>
      <c r="J302" s="35" t="s">
        <v>74</v>
      </c>
      <c r="K302" s="35" t="s">
        <v>74</v>
      </c>
      <c r="L302" s="36">
        <v>7827673165</v>
      </c>
      <c r="M302" s="36">
        <v>7827673165</v>
      </c>
      <c r="N302" s="233" t="s">
        <v>3826</v>
      </c>
      <c r="O302" s="232">
        <v>618007546864</v>
      </c>
      <c r="P302" s="253">
        <v>45159</v>
      </c>
      <c r="Q302" s="35" t="s">
        <v>1927</v>
      </c>
      <c r="R302" s="35" t="s">
        <v>1812</v>
      </c>
      <c r="S302" s="35" t="s">
        <v>1484</v>
      </c>
      <c r="T302" s="35" t="s">
        <v>3263</v>
      </c>
    </row>
    <row r="303" spans="1:23" ht="15.75" thickBot="1" x14ac:dyDescent="0.3">
      <c r="A303" s="33">
        <v>45159.907453703701</v>
      </c>
      <c r="B303" s="188">
        <v>45159</v>
      </c>
      <c r="C303" s="218" t="s">
        <v>3010</v>
      </c>
      <c r="D303" s="188" t="s">
        <v>2323</v>
      </c>
      <c r="E303" s="35" t="s">
        <v>1840</v>
      </c>
      <c r="F303" s="35" t="s">
        <v>1806</v>
      </c>
      <c r="G303" s="35" t="s">
        <v>3826</v>
      </c>
      <c r="H303" s="35" t="s">
        <v>3827</v>
      </c>
      <c r="I303" s="35" t="s">
        <v>3827</v>
      </c>
      <c r="J303" s="35" t="s">
        <v>74</v>
      </c>
      <c r="K303" s="35" t="s">
        <v>74</v>
      </c>
      <c r="L303" s="36">
        <v>7827673165</v>
      </c>
      <c r="M303" s="36">
        <v>7827673165</v>
      </c>
      <c r="N303" s="233" t="s">
        <v>3916</v>
      </c>
      <c r="O303" s="232">
        <v>618007546864</v>
      </c>
      <c r="P303" s="253">
        <v>45159</v>
      </c>
      <c r="Q303" s="35" t="s">
        <v>2029</v>
      </c>
      <c r="R303" s="35" t="s">
        <v>1812</v>
      </c>
      <c r="S303" s="35" t="s">
        <v>1484</v>
      </c>
      <c r="T303" s="35" t="s">
        <v>3263</v>
      </c>
    </row>
    <row r="304" spans="1:23" ht="15.75" thickBot="1" x14ac:dyDescent="0.3">
      <c r="A304" s="33">
        <v>45160.403402777774</v>
      </c>
      <c r="B304" s="34">
        <v>45160</v>
      </c>
      <c r="C304" s="218" t="s">
        <v>3010</v>
      </c>
      <c r="D304" s="188" t="s">
        <v>2323</v>
      </c>
      <c r="E304" s="35" t="s">
        <v>3984</v>
      </c>
      <c r="F304" s="35" t="s">
        <v>3018</v>
      </c>
      <c r="G304" s="35" t="s">
        <v>3985</v>
      </c>
      <c r="H304" s="35" t="s">
        <v>3986</v>
      </c>
      <c r="I304" s="35" t="s">
        <v>3986</v>
      </c>
      <c r="J304" s="35" t="s">
        <v>3987</v>
      </c>
      <c r="K304" s="35" t="s">
        <v>2279</v>
      </c>
      <c r="L304" s="36">
        <v>931018164</v>
      </c>
      <c r="M304" s="36">
        <v>9311018164</v>
      </c>
      <c r="N304" s="233" t="s">
        <v>3988</v>
      </c>
      <c r="O304" s="232">
        <v>277828144233</v>
      </c>
      <c r="P304" s="253">
        <v>45118</v>
      </c>
      <c r="Q304" s="35" t="s">
        <v>129</v>
      </c>
      <c r="R304" s="35" t="s">
        <v>1812</v>
      </c>
      <c r="S304" s="35" t="s">
        <v>1484</v>
      </c>
      <c r="T304" s="35" t="s">
        <v>874</v>
      </c>
      <c r="U304" s="35"/>
      <c r="V304" s="35"/>
      <c r="W304" s="35"/>
    </row>
    <row r="305" spans="1:23" ht="15.75" thickBot="1" x14ac:dyDescent="0.3">
      <c r="A305" s="33">
        <v>45160.474189814813</v>
      </c>
      <c r="B305" s="34">
        <v>45160</v>
      </c>
      <c r="C305" s="218" t="s">
        <v>3010</v>
      </c>
      <c r="D305" s="188" t="s">
        <v>2323</v>
      </c>
      <c r="E305" s="35" t="s">
        <v>379</v>
      </c>
      <c r="F305" s="35" t="s">
        <v>1806</v>
      </c>
      <c r="G305" s="35" t="s">
        <v>3989</v>
      </c>
      <c r="H305" s="35" t="s">
        <v>3990</v>
      </c>
      <c r="I305" s="35" t="s">
        <v>3990</v>
      </c>
      <c r="J305" s="35" t="s">
        <v>3783</v>
      </c>
      <c r="K305" s="35" t="s">
        <v>1296</v>
      </c>
      <c r="L305" s="36">
        <v>9886262030</v>
      </c>
      <c r="M305" s="36">
        <v>9886262030</v>
      </c>
      <c r="N305" s="233" t="s">
        <v>3991</v>
      </c>
      <c r="O305" s="232">
        <v>708038385405</v>
      </c>
      <c r="P305" s="253">
        <v>45163</v>
      </c>
      <c r="Q305" s="35" t="s">
        <v>3794</v>
      </c>
      <c r="R305" s="35" t="s">
        <v>1831</v>
      </c>
      <c r="S305" s="35" t="s">
        <v>1813</v>
      </c>
      <c r="T305" s="35" t="s">
        <v>3992</v>
      </c>
      <c r="U305" s="35"/>
      <c r="V305" s="35"/>
      <c r="W305" s="35"/>
    </row>
    <row r="306" spans="1:23" ht="15.75" thickBot="1" x14ac:dyDescent="0.3">
      <c r="A306" s="33">
        <v>45160.489699074074</v>
      </c>
      <c r="B306" s="34">
        <v>45160</v>
      </c>
      <c r="C306" s="218" t="s">
        <v>3010</v>
      </c>
      <c r="D306" s="188" t="s">
        <v>2323</v>
      </c>
      <c r="E306" s="35" t="s">
        <v>379</v>
      </c>
      <c r="F306" s="35" t="s">
        <v>2034</v>
      </c>
      <c r="G306" s="35" t="s">
        <v>3993</v>
      </c>
      <c r="H306" s="35" t="s">
        <v>3994</v>
      </c>
      <c r="I306" s="35" t="s">
        <v>3994</v>
      </c>
      <c r="J306" s="35" t="s">
        <v>3783</v>
      </c>
      <c r="K306" s="35" t="s">
        <v>1296</v>
      </c>
      <c r="L306" s="36">
        <v>9886532876</v>
      </c>
      <c r="M306" s="36">
        <v>9886532876</v>
      </c>
      <c r="N306" s="233" t="s">
        <v>3995</v>
      </c>
      <c r="O306" s="232">
        <v>220889902096</v>
      </c>
      <c r="P306" s="253">
        <v>45246</v>
      </c>
      <c r="Q306" s="35" t="s">
        <v>3996</v>
      </c>
      <c r="R306" s="35" t="s">
        <v>1836</v>
      </c>
      <c r="S306" s="35" t="s">
        <v>1484</v>
      </c>
      <c r="T306" s="35" t="s">
        <v>3992</v>
      </c>
      <c r="U306" s="35"/>
      <c r="V306" s="35"/>
      <c r="W306" s="35"/>
    </row>
    <row r="307" spans="1:23" ht="15.75" thickBot="1" x14ac:dyDescent="0.3">
      <c r="A307" s="33">
        <v>45160.492847222224</v>
      </c>
      <c r="B307" s="34">
        <v>45160</v>
      </c>
      <c r="C307" s="218" t="s">
        <v>3010</v>
      </c>
      <c r="D307" s="188" t="s">
        <v>2323</v>
      </c>
      <c r="E307" s="35" t="s">
        <v>3997</v>
      </c>
      <c r="F307" s="35" t="s">
        <v>1806</v>
      </c>
      <c r="G307" s="35" t="s">
        <v>3998</v>
      </c>
      <c r="H307" s="35" t="s">
        <v>3999</v>
      </c>
      <c r="I307" s="35" t="s">
        <v>3999</v>
      </c>
      <c r="J307" s="35" t="s">
        <v>3783</v>
      </c>
      <c r="K307" s="35" t="s">
        <v>1296</v>
      </c>
      <c r="L307" s="36">
        <v>9964812044</v>
      </c>
      <c r="M307" s="35" t="s">
        <v>3999</v>
      </c>
      <c r="N307" s="233" t="s">
        <v>4000</v>
      </c>
      <c r="O307" s="232">
        <v>917903690812</v>
      </c>
      <c r="P307" s="253">
        <v>45246</v>
      </c>
      <c r="Q307" s="35" t="s">
        <v>3794</v>
      </c>
      <c r="R307" s="35" t="s">
        <v>1836</v>
      </c>
      <c r="S307" s="35" t="s">
        <v>1484</v>
      </c>
      <c r="T307" s="35" t="s">
        <v>3992</v>
      </c>
      <c r="U307" s="35"/>
      <c r="V307" s="35"/>
      <c r="W307" s="35"/>
    </row>
    <row r="308" spans="1:23" ht="15.75" thickBot="1" x14ac:dyDescent="0.3">
      <c r="A308" s="33">
        <v>45160.498206018521</v>
      </c>
      <c r="B308" s="34">
        <v>45160</v>
      </c>
      <c r="C308" s="218" t="s">
        <v>3010</v>
      </c>
      <c r="D308" s="188" t="s">
        <v>2323</v>
      </c>
      <c r="E308" s="35" t="s">
        <v>4002</v>
      </c>
      <c r="F308" s="35" t="s">
        <v>1806</v>
      </c>
      <c r="G308" s="35" t="s">
        <v>4003</v>
      </c>
      <c r="H308" s="35" t="s">
        <v>4004</v>
      </c>
      <c r="I308" s="35" t="s">
        <v>4005</v>
      </c>
      <c r="J308" s="35" t="s">
        <v>3783</v>
      </c>
      <c r="K308" s="35" t="s">
        <v>1296</v>
      </c>
      <c r="L308" s="36">
        <v>8778471354</v>
      </c>
      <c r="M308" s="35" t="s">
        <v>4004</v>
      </c>
      <c r="N308" s="233" t="s">
        <v>4006</v>
      </c>
      <c r="O308" s="232">
        <v>752402622200</v>
      </c>
      <c r="P308" s="253">
        <v>45192</v>
      </c>
      <c r="Q308" s="35" t="s">
        <v>3996</v>
      </c>
      <c r="R308" s="35" t="s">
        <v>1836</v>
      </c>
      <c r="S308" s="35" t="s">
        <v>1813</v>
      </c>
      <c r="T308" s="35" t="s">
        <v>3992</v>
      </c>
      <c r="U308" s="35"/>
      <c r="V308" s="35"/>
      <c r="W308" s="35"/>
    </row>
    <row r="309" spans="1:23" ht="15.75" thickBot="1" x14ac:dyDescent="0.3">
      <c r="A309" s="33">
        <v>45160.523032407407</v>
      </c>
      <c r="B309" s="34">
        <v>45160</v>
      </c>
      <c r="C309" s="218" t="s">
        <v>3010</v>
      </c>
      <c r="D309" s="188" t="s">
        <v>2323</v>
      </c>
      <c r="E309" s="35" t="s">
        <v>3392</v>
      </c>
      <c r="F309" s="35" t="s">
        <v>3250</v>
      </c>
      <c r="G309" s="35" t="s">
        <v>4007</v>
      </c>
      <c r="H309" s="35" t="s">
        <v>4008</v>
      </c>
      <c r="I309" s="35" t="s">
        <v>4008</v>
      </c>
      <c r="J309" s="35" t="s">
        <v>4009</v>
      </c>
      <c r="K309" s="35" t="s">
        <v>231</v>
      </c>
      <c r="L309" s="36">
        <v>8810380921</v>
      </c>
      <c r="M309" s="36">
        <v>8810380921</v>
      </c>
      <c r="N309" s="233" t="s">
        <v>4010</v>
      </c>
      <c r="O309" s="232">
        <v>322529781570</v>
      </c>
      <c r="P309" s="253">
        <v>45257</v>
      </c>
      <c r="Q309" s="35" t="s">
        <v>3442</v>
      </c>
      <c r="R309" s="35" t="s">
        <v>1831</v>
      </c>
      <c r="S309" s="35" t="s">
        <v>1813</v>
      </c>
      <c r="T309" s="35" t="s">
        <v>3030</v>
      </c>
      <c r="U309" s="35"/>
      <c r="V309" s="35"/>
      <c r="W309" s="35"/>
    </row>
    <row r="310" spans="1:23" ht="15.75" thickBot="1" x14ac:dyDescent="0.3">
      <c r="A310" s="33">
        <v>45160.53</v>
      </c>
      <c r="B310" s="34">
        <v>45160</v>
      </c>
      <c r="C310" s="218" t="s">
        <v>3010</v>
      </c>
      <c r="D310" s="188" t="s">
        <v>2323</v>
      </c>
      <c r="E310" s="35" t="s">
        <v>4011</v>
      </c>
      <c r="F310" s="35" t="s">
        <v>1806</v>
      </c>
      <c r="G310" s="35" t="s">
        <v>4012</v>
      </c>
      <c r="H310" s="35" t="s">
        <v>4008</v>
      </c>
      <c r="I310" s="35" t="s">
        <v>4008</v>
      </c>
      <c r="J310" s="35" t="s">
        <v>4009</v>
      </c>
      <c r="K310" s="35" t="s">
        <v>231</v>
      </c>
      <c r="L310" s="36">
        <v>8810380921</v>
      </c>
      <c r="M310" s="36">
        <v>8810380921</v>
      </c>
      <c r="N310" s="233" t="s">
        <v>4010</v>
      </c>
      <c r="O310" s="232">
        <v>422529781570</v>
      </c>
      <c r="P310" s="253">
        <v>45483</v>
      </c>
      <c r="Q310" s="35" t="s">
        <v>3430</v>
      </c>
      <c r="R310" s="35" t="s">
        <v>1831</v>
      </c>
      <c r="S310" s="35" t="s">
        <v>1813</v>
      </c>
      <c r="T310" s="35" t="s">
        <v>3030</v>
      </c>
      <c r="U310" s="35"/>
      <c r="V310" s="35"/>
      <c r="W310" s="35"/>
    </row>
    <row r="311" spans="1:23" ht="15.75" thickBot="1" x14ac:dyDescent="0.3">
      <c r="A311" s="33">
        <v>45160.53701388889</v>
      </c>
      <c r="B311" s="34">
        <v>45160</v>
      </c>
      <c r="C311" s="218" t="s">
        <v>3010</v>
      </c>
      <c r="D311" s="188" t="s">
        <v>2323</v>
      </c>
      <c r="E311" s="35" t="s">
        <v>3392</v>
      </c>
      <c r="F311" s="35" t="s">
        <v>3250</v>
      </c>
      <c r="G311" s="35" t="s">
        <v>4013</v>
      </c>
      <c r="H311" s="35" t="s">
        <v>604</v>
      </c>
      <c r="I311" s="35" t="s">
        <v>604</v>
      </c>
      <c r="J311" s="35" t="s">
        <v>4014</v>
      </c>
      <c r="K311" s="35" t="s">
        <v>231</v>
      </c>
      <c r="L311" s="36">
        <v>9650614758</v>
      </c>
      <c r="M311" s="36">
        <v>9650614758</v>
      </c>
      <c r="N311" s="233" t="s">
        <v>4015</v>
      </c>
      <c r="O311" s="232">
        <v>763977582022</v>
      </c>
      <c r="P311" s="253">
        <v>45489</v>
      </c>
      <c r="Q311" s="35" t="s">
        <v>3430</v>
      </c>
      <c r="R311" s="35" t="s">
        <v>1831</v>
      </c>
      <c r="S311" s="35" t="s">
        <v>1813</v>
      </c>
      <c r="T311" s="35" t="s">
        <v>3033</v>
      </c>
      <c r="U311" s="35"/>
      <c r="V311" s="35"/>
      <c r="W311" s="35"/>
    </row>
    <row r="312" spans="1:23" ht="15.75" thickBot="1" x14ac:dyDescent="0.3">
      <c r="A312" s="33">
        <v>45160.537766203706</v>
      </c>
      <c r="B312" s="34">
        <v>45160</v>
      </c>
      <c r="C312" s="218" t="s">
        <v>3010</v>
      </c>
      <c r="D312" s="188" t="s">
        <v>2323</v>
      </c>
      <c r="E312" s="35" t="s">
        <v>1805</v>
      </c>
      <c r="F312" s="35" t="s">
        <v>1806</v>
      </c>
      <c r="G312" s="35" t="s">
        <v>4016</v>
      </c>
      <c r="H312" s="35" t="s">
        <v>4017</v>
      </c>
      <c r="I312" s="35" t="s">
        <v>4017</v>
      </c>
      <c r="J312" s="35" t="s">
        <v>4018</v>
      </c>
      <c r="K312" s="35" t="s">
        <v>2565</v>
      </c>
      <c r="L312" s="36">
        <v>9819603318</v>
      </c>
      <c r="M312" s="36">
        <v>9819603318</v>
      </c>
      <c r="N312" s="233" t="s">
        <v>4019</v>
      </c>
      <c r="O312" s="232">
        <v>270200572426</v>
      </c>
      <c r="P312" s="253">
        <v>45535</v>
      </c>
      <c r="Q312" s="35" t="s">
        <v>3517</v>
      </c>
      <c r="R312" s="35" t="s">
        <v>1831</v>
      </c>
      <c r="S312" s="35" t="s">
        <v>1813</v>
      </c>
      <c r="T312" s="35" t="s">
        <v>3110</v>
      </c>
      <c r="U312" s="35"/>
      <c r="V312" s="35"/>
      <c r="W312" s="35"/>
    </row>
    <row r="313" spans="1:23" ht="15.75" thickBot="1" x14ac:dyDescent="0.3">
      <c r="A313" s="33">
        <v>45160.538969907408</v>
      </c>
      <c r="B313" s="34">
        <v>45160</v>
      </c>
      <c r="C313" s="218" t="s">
        <v>3010</v>
      </c>
      <c r="D313" s="188" t="s">
        <v>2323</v>
      </c>
      <c r="E313" s="35" t="s">
        <v>1840</v>
      </c>
      <c r="F313" s="35" t="s">
        <v>1837</v>
      </c>
      <c r="G313" s="35" t="s">
        <v>4020</v>
      </c>
      <c r="H313" s="35" t="s">
        <v>3920</v>
      </c>
      <c r="I313" s="35" t="s">
        <v>3920</v>
      </c>
      <c r="J313" s="35" t="s">
        <v>3289</v>
      </c>
      <c r="K313" s="35" t="s">
        <v>129</v>
      </c>
      <c r="L313" s="36">
        <v>7292026058</v>
      </c>
      <c r="M313" s="36">
        <v>7292026058</v>
      </c>
      <c r="N313" s="233" t="s">
        <v>4021</v>
      </c>
      <c r="O313" s="233" t="s">
        <v>4022</v>
      </c>
      <c r="P313" s="253">
        <v>44965</v>
      </c>
      <c r="Q313" s="35" t="s">
        <v>2599</v>
      </c>
      <c r="R313" s="35" t="s">
        <v>1831</v>
      </c>
      <c r="S313" s="35" t="s">
        <v>1484</v>
      </c>
      <c r="T313" s="27" t="s">
        <v>2594</v>
      </c>
      <c r="U313" s="35"/>
      <c r="V313" s="35"/>
      <c r="W313" s="35"/>
    </row>
    <row r="314" spans="1:23" ht="15.75" thickBot="1" x14ac:dyDescent="0.3">
      <c r="A314" s="33">
        <v>45160.541631944441</v>
      </c>
      <c r="B314" s="34">
        <v>45160</v>
      </c>
      <c r="C314" s="218" t="s">
        <v>3010</v>
      </c>
      <c r="D314" s="188" t="s">
        <v>2323</v>
      </c>
      <c r="E314" s="35" t="s">
        <v>1840</v>
      </c>
      <c r="F314" s="35" t="s">
        <v>1837</v>
      </c>
      <c r="G314" s="35" t="s">
        <v>4023</v>
      </c>
      <c r="H314" s="35" t="s">
        <v>781</v>
      </c>
      <c r="I314" s="35" t="s">
        <v>781</v>
      </c>
      <c r="J314" s="35" t="s">
        <v>3289</v>
      </c>
      <c r="K314" s="35" t="s">
        <v>129</v>
      </c>
      <c r="L314" s="36">
        <v>8595614213</v>
      </c>
      <c r="M314" s="36">
        <v>8595614213</v>
      </c>
      <c r="N314" s="233" t="s">
        <v>4024</v>
      </c>
      <c r="O314" s="233" t="s">
        <v>4025</v>
      </c>
      <c r="P314" s="253">
        <v>45007</v>
      </c>
      <c r="Q314" s="35" t="s">
        <v>2599</v>
      </c>
      <c r="R314" s="35" t="s">
        <v>1812</v>
      </c>
      <c r="S314" s="35" t="s">
        <v>1484</v>
      </c>
      <c r="T314" s="27" t="s">
        <v>2594</v>
      </c>
      <c r="U314" s="35"/>
      <c r="V314" s="35"/>
      <c r="W314" s="35"/>
    </row>
    <row r="315" spans="1:23" ht="15.75" thickBot="1" x14ac:dyDescent="0.3">
      <c r="A315" s="33">
        <v>45160.542847222219</v>
      </c>
      <c r="B315" s="34">
        <v>45160</v>
      </c>
      <c r="C315" s="218" t="s">
        <v>3010</v>
      </c>
      <c r="D315" s="188" t="s">
        <v>2323</v>
      </c>
      <c r="E315" s="35" t="s">
        <v>1840</v>
      </c>
      <c r="F315" s="35" t="s">
        <v>2238</v>
      </c>
      <c r="G315" s="35" t="s">
        <v>4026</v>
      </c>
      <c r="H315" s="35" t="s">
        <v>4027</v>
      </c>
      <c r="I315" s="35" t="s">
        <v>4028</v>
      </c>
      <c r="J315" s="35" t="s">
        <v>3461</v>
      </c>
      <c r="K315" s="35" t="s">
        <v>2565</v>
      </c>
      <c r="L315" s="36">
        <v>9324647764</v>
      </c>
      <c r="M315" s="36">
        <v>9769013151</v>
      </c>
      <c r="N315" s="233" t="s">
        <v>4029</v>
      </c>
      <c r="O315" s="232">
        <v>644593569149</v>
      </c>
      <c r="P315" s="253">
        <v>45160</v>
      </c>
      <c r="Q315" s="35" t="s">
        <v>3517</v>
      </c>
      <c r="R315" s="35" t="s">
        <v>1831</v>
      </c>
      <c r="S315" s="35" t="s">
        <v>1813</v>
      </c>
      <c r="T315" s="35" t="s">
        <v>3110</v>
      </c>
      <c r="U315" s="35"/>
      <c r="V315" s="35"/>
      <c r="W315" s="35"/>
    </row>
    <row r="316" spans="1:23" ht="15.75" thickBot="1" x14ac:dyDescent="0.3">
      <c r="A316" s="33">
        <v>45160.548750000002</v>
      </c>
      <c r="B316" s="34">
        <v>45160</v>
      </c>
      <c r="C316" s="218" t="s">
        <v>3010</v>
      </c>
      <c r="D316" s="188" t="s">
        <v>2323</v>
      </c>
      <c r="E316" s="35" t="s">
        <v>1876</v>
      </c>
      <c r="F316" s="35" t="s">
        <v>1806</v>
      </c>
      <c r="G316" s="35" t="s">
        <v>4030</v>
      </c>
      <c r="H316" s="35" t="s">
        <v>4031</v>
      </c>
      <c r="I316" s="35" t="s">
        <v>4031</v>
      </c>
      <c r="J316" s="35" t="s">
        <v>3783</v>
      </c>
      <c r="K316" s="35" t="s">
        <v>1296</v>
      </c>
      <c r="L316" s="36">
        <v>9066203490</v>
      </c>
      <c r="M316" s="36">
        <v>9066203490</v>
      </c>
      <c r="N316" s="233" t="s">
        <v>4032</v>
      </c>
      <c r="O316" s="232">
        <v>850412630299</v>
      </c>
      <c r="P316" s="253">
        <v>45184</v>
      </c>
      <c r="Q316" s="35" t="s">
        <v>3996</v>
      </c>
      <c r="R316" s="35" t="s">
        <v>1836</v>
      </c>
      <c r="S316" s="35" t="s">
        <v>1813</v>
      </c>
      <c r="T316" s="35" t="s">
        <v>3992</v>
      </c>
      <c r="U316" s="35"/>
      <c r="V316" s="35"/>
      <c r="W316" s="35"/>
    </row>
    <row r="317" spans="1:23" ht="15.75" thickBot="1" x14ac:dyDescent="0.3">
      <c r="A317" s="33">
        <v>45160.556956018518</v>
      </c>
      <c r="B317" s="34">
        <v>45160</v>
      </c>
      <c r="C317" s="218" t="s">
        <v>3010</v>
      </c>
      <c r="D317" s="188" t="s">
        <v>2323</v>
      </c>
      <c r="E317" s="35" t="s">
        <v>1805</v>
      </c>
      <c r="F317" s="35" t="s">
        <v>1806</v>
      </c>
      <c r="G317" s="35" t="s">
        <v>4033</v>
      </c>
      <c r="H317" s="35" t="s">
        <v>4034</v>
      </c>
      <c r="I317" s="35" t="s">
        <v>4034</v>
      </c>
      <c r="J317" s="35" t="s">
        <v>4035</v>
      </c>
      <c r="K317" s="35" t="s">
        <v>97</v>
      </c>
      <c r="L317" s="36">
        <v>8368131968</v>
      </c>
      <c r="M317" s="36">
        <v>8368131968</v>
      </c>
      <c r="N317" s="233" t="s">
        <v>4036</v>
      </c>
      <c r="O317" s="233" t="s">
        <v>4037</v>
      </c>
      <c r="P317" s="253">
        <v>45064</v>
      </c>
      <c r="Q317" s="35" t="s">
        <v>1811</v>
      </c>
      <c r="R317" s="35" t="s">
        <v>1831</v>
      </c>
      <c r="S317" s="35" t="s">
        <v>1813</v>
      </c>
      <c r="T317" s="35" t="s">
        <v>3381</v>
      </c>
      <c r="U317" s="35"/>
      <c r="V317" s="35"/>
      <c r="W317" s="35"/>
    </row>
    <row r="318" spans="1:23" ht="15.75" thickBot="1" x14ac:dyDescent="0.3">
      <c r="A318" s="33">
        <v>45160.561990740738</v>
      </c>
      <c r="B318" s="34">
        <v>45160</v>
      </c>
      <c r="C318" s="218" t="s">
        <v>3010</v>
      </c>
      <c r="D318" s="188" t="s">
        <v>2323</v>
      </c>
      <c r="E318" s="35" t="s">
        <v>1805</v>
      </c>
      <c r="F318" s="35" t="s">
        <v>1806</v>
      </c>
      <c r="G318" s="35" t="s">
        <v>4038</v>
      </c>
      <c r="H318" s="35" t="s">
        <v>4039</v>
      </c>
      <c r="I318" s="35" t="s">
        <v>4039</v>
      </c>
      <c r="J318" s="35" t="s">
        <v>4040</v>
      </c>
      <c r="K318" s="35" t="s">
        <v>97</v>
      </c>
      <c r="L318" s="36">
        <v>7015311890</v>
      </c>
      <c r="M318" s="36">
        <v>7015311890</v>
      </c>
      <c r="N318" s="233" t="s">
        <v>4041</v>
      </c>
      <c r="O318" s="233" t="s">
        <v>4042</v>
      </c>
      <c r="P318" s="253">
        <v>44972</v>
      </c>
      <c r="Q318" s="35" t="s">
        <v>1811</v>
      </c>
      <c r="R318" s="35" t="s">
        <v>1831</v>
      </c>
      <c r="S318" s="35" t="s">
        <v>1484</v>
      </c>
      <c r="T318" s="35" t="s">
        <v>3381</v>
      </c>
      <c r="U318" s="35"/>
      <c r="V318" s="35"/>
      <c r="W318" s="35"/>
    </row>
    <row r="319" spans="1:23" ht="15.75" thickBot="1" x14ac:dyDescent="0.3">
      <c r="A319" s="33">
        <v>45160.599849537037</v>
      </c>
      <c r="B319" s="34">
        <v>45160</v>
      </c>
      <c r="C319" s="218" t="s">
        <v>3010</v>
      </c>
      <c r="D319" s="188" t="s">
        <v>2323</v>
      </c>
      <c r="E319" s="35" t="s">
        <v>4043</v>
      </c>
      <c r="F319" s="35" t="s">
        <v>1806</v>
      </c>
      <c r="G319" s="35" t="s">
        <v>4044</v>
      </c>
      <c r="H319" s="35" t="s">
        <v>792</v>
      </c>
      <c r="I319" s="35" t="s">
        <v>792</v>
      </c>
      <c r="J319" s="35" t="s">
        <v>4045</v>
      </c>
      <c r="K319" s="35" t="s">
        <v>231</v>
      </c>
      <c r="L319" s="36">
        <v>8383947160</v>
      </c>
      <c r="M319" s="36">
        <v>8383947160</v>
      </c>
      <c r="N319" s="233" t="s">
        <v>4046</v>
      </c>
      <c r="O319" s="233" t="s">
        <v>4047</v>
      </c>
      <c r="P319" s="253">
        <v>45785</v>
      </c>
      <c r="Q319" s="35" t="s">
        <v>3552</v>
      </c>
      <c r="R319" s="35" t="s">
        <v>1831</v>
      </c>
      <c r="S319" s="35" t="s">
        <v>1813</v>
      </c>
      <c r="T319" s="35" t="s">
        <v>3030</v>
      </c>
      <c r="U319" s="35"/>
      <c r="V319" s="35"/>
      <c r="W319" s="35"/>
    </row>
    <row r="320" spans="1:23" ht="15.75" thickBot="1" x14ac:dyDescent="0.3">
      <c r="A320" s="33">
        <v>45160.605613425927</v>
      </c>
      <c r="B320" s="34">
        <v>45160</v>
      </c>
      <c r="C320" s="218" t="s">
        <v>3010</v>
      </c>
      <c r="D320" s="188" t="s">
        <v>2323</v>
      </c>
      <c r="E320" s="35" t="s">
        <v>1840</v>
      </c>
      <c r="F320" s="35" t="s">
        <v>1806</v>
      </c>
      <c r="G320" s="35" t="s">
        <v>4048</v>
      </c>
      <c r="H320" s="35" t="s">
        <v>4049</v>
      </c>
      <c r="I320" s="35" t="s">
        <v>4049</v>
      </c>
      <c r="J320" s="35" t="s">
        <v>4050</v>
      </c>
      <c r="K320" s="35" t="s">
        <v>122</v>
      </c>
      <c r="L320" s="36">
        <v>6395839214</v>
      </c>
      <c r="M320" s="36">
        <v>6395839214</v>
      </c>
      <c r="N320" s="233">
        <v>319900058269</v>
      </c>
      <c r="O320" s="232">
        <v>620534248168</v>
      </c>
      <c r="P320" s="253">
        <v>45154</v>
      </c>
      <c r="Q320" s="35" t="s">
        <v>25</v>
      </c>
      <c r="R320" s="35" t="s">
        <v>1831</v>
      </c>
      <c r="S320" s="35" t="s">
        <v>1484</v>
      </c>
      <c r="T320" s="35" t="s">
        <v>3270</v>
      </c>
      <c r="U320" s="35"/>
      <c r="V320" s="35"/>
      <c r="W320" s="35"/>
    </row>
    <row r="321" spans="1:23" ht="15.75" thickBot="1" x14ac:dyDescent="0.3">
      <c r="A321" s="33">
        <v>45160.610312500001</v>
      </c>
      <c r="B321" s="34">
        <v>45160</v>
      </c>
      <c r="C321" s="218" t="s">
        <v>3010</v>
      </c>
      <c r="D321" s="188" t="s">
        <v>2323</v>
      </c>
      <c r="E321" s="35" t="s">
        <v>4051</v>
      </c>
      <c r="F321" s="35" t="s">
        <v>3250</v>
      </c>
      <c r="G321" s="35" t="s">
        <v>4052</v>
      </c>
      <c r="H321" s="35" t="s">
        <v>4053</v>
      </c>
      <c r="I321" s="35" t="s">
        <v>4054</v>
      </c>
      <c r="J321" s="35" t="s">
        <v>4055</v>
      </c>
      <c r="K321" s="35" t="s">
        <v>231</v>
      </c>
      <c r="L321" s="36">
        <v>8709457289</v>
      </c>
      <c r="M321" s="36">
        <v>9871953755</v>
      </c>
      <c r="N321" s="233" t="s">
        <v>4056</v>
      </c>
      <c r="O321" s="232">
        <v>942098832300</v>
      </c>
      <c r="P321" s="253">
        <v>45259</v>
      </c>
      <c r="Q321" s="35" t="s">
        <v>3442</v>
      </c>
      <c r="R321" s="35" t="s">
        <v>1831</v>
      </c>
      <c r="S321" s="35" t="s">
        <v>1813</v>
      </c>
      <c r="T321" s="35" t="s">
        <v>3033</v>
      </c>
      <c r="U321" s="35"/>
      <c r="V321" s="35"/>
      <c r="W321" s="35"/>
    </row>
    <row r="322" spans="1:23" ht="15.75" thickBot="1" x14ac:dyDescent="0.3">
      <c r="A322" s="33">
        <v>45160.66128472222</v>
      </c>
      <c r="B322" s="34">
        <v>45160</v>
      </c>
      <c r="C322" s="218" t="s">
        <v>3010</v>
      </c>
      <c r="D322" s="188" t="s">
        <v>2323</v>
      </c>
      <c r="E322" s="35" t="s">
        <v>3327</v>
      </c>
      <c r="F322" s="35" t="s">
        <v>1806</v>
      </c>
      <c r="G322" s="35" t="s">
        <v>4057</v>
      </c>
      <c r="H322" s="35" t="s">
        <v>4058</v>
      </c>
      <c r="I322" s="35" t="s">
        <v>4058</v>
      </c>
      <c r="J322" s="35" t="s">
        <v>2063</v>
      </c>
      <c r="K322" s="35" t="s">
        <v>231</v>
      </c>
      <c r="L322" s="36">
        <v>9555953347</v>
      </c>
      <c r="M322" s="36">
        <v>9555953347</v>
      </c>
      <c r="N322" s="233" t="s">
        <v>4059</v>
      </c>
      <c r="O322" s="232">
        <v>911550465180</v>
      </c>
      <c r="P322" s="253">
        <v>45231</v>
      </c>
      <c r="Q322" s="35" t="s">
        <v>3888</v>
      </c>
      <c r="R322" s="35" t="s">
        <v>1812</v>
      </c>
      <c r="S322" s="35" t="s">
        <v>1813</v>
      </c>
      <c r="T322" s="35" t="s">
        <v>3033</v>
      </c>
      <c r="U322" s="35"/>
      <c r="V322" s="35"/>
      <c r="W322" s="35"/>
    </row>
    <row r="323" spans="1:23" ht="15.75" thickBot="1" x14ac:dyDescent="0.3">
      <c r="A323" s="33">
        <v>45160.717106481483</v>
      </c>
      <c r="B323" s="34">
        <v>45160</v>
      </c>
      <c r="C323" s="218" t="s">
        <v>3010</v>
      </c>
      <c r="D323" s="188" t="s">
        <v>2323</v>
      </c>
      <c r="E323" s="35" t="s">
        <v>1805</v>
      </c>
      <c r="F323" s="35" t="s">
        <v>1806</v>
      </c>
      <c r="G323" s="35" t="s">
        <v>4060</v>
      </c>
      <c r="H323" s="35" t="s">
        <v>4061</v>
      </c>
      <c r="I323" s="35" t="s">
        <v>4061</v>
      </c>
      <c r="J323" s="35" t="s">
        <v>4062</v>
      </c>
      <c r="K323" s="35" t="s">
        <v>129</v>
      </c>
      <c r="L323" s="36">
        <v>9315628805</v>
      </c>
      <c r="M323" s="36">
        <v>9315628805</v>
      </c>
      <c r="N323" s="233" t="s">
        <v>4063</v>
      </c>
      <c r="O323" s="233" t="s">
        <v>4064</v>
      </c>
      <c r="P323" s="253">
        <v>44965</v>
      </c>
      <c r="Q323" s="35" t="s">
        <v>1811</v>
      </c>
      <c r="R323" s="35" t="s">
        <v>1831</v>
      </c>
      <c r="S323" s="35" t="s">
        <v>1813</v>
      </c>
      <c r="T323" s="35" t="s">
        <v>3381</v>
      </c>
      <c r="U323" s="35"/>
      <c r="V323" s="35"/>
      <c r="W323" s="35"/>
    </row>
    <row r="324" spans="1:23" ht="15.75" thickBot="1" x14ac:dyDescent="0.3">
      <c r="A324" s="33">
        <v>45160.718321759261</v>
      </c>
      <c r="B324" s="34">
        <v>45160</v>
      </c>
      <c r="C324" s="218" t="s">
        <v>3010</v>
      </c>
      <c r="D324" s="188" t="s">
        <v>2323</v>
      </c>
      <c r="E324" s="35" t="s">
        <v>1805</v>
      </c>
      <c r="F324" s="35" t="s">
        <v>1806</v>
      </c>
      <c r="G324" s="35" t="s">
        <v>4065</v>
      </c>
      <c r="H324" s="35" t="s">
        <v>4066</v>
      </c>
      <c r="I324" s="35" t="s">
        <v>4067</v>
      </c>
      <c r="J324" s="35" t="s">
        <v>4068</v>
      </c>
      <c r="K324" s="35" t="s">
        <v>129</v>
      </c>
      <c r="L324" s="36">
        <v>800325795</v>
      </c>
      <c r="M324" s="36">
        <v>800325795</v>
      </c>
      <c r="N324" s="233" t="s">
        <v>4069</v>
      </c>
      <c r="O324" s="233" t="s">
        <v>4070</v>
      </c>
      <c r="P324" s="253">
        <v>45015</v>
      </c>
      <c r="Q324" s="35" t="s">
        <v>2599</v>
      </c>
      <c r="R324" s="35" t="s">
        <v>1831</v>
      </c>
      <c r="S324" s="35" t="s">
        <v>1484</v>
      </c>
      <c r="T324" s="27" t="s">
        <v>2594</v>
      </c>
      <c r="U324" s="35"/>
      <c r="V324" s="35"/>
      <c r="W324" s="35"/>
    </row>
    <row r="325" spans="1:23" ht="15.75" thickBot="1" x14ac:dyDescent="0.3">
      <c r="A325" s="33">
        <v>45160.721180555556</v>
      </c>
      <c r="B325" s="34">
        <v>45160</v>
      </c>
      <c r="C325" s="218" t="s">
        <v>3010</v>
      </c>
      <c r="D325" s="188" t="s">
        <v>2323</v>
      </c>
      <c r="E325" s="35" t="s">
        <v>1840</v>
      </c>
      <c r="F325" s="35" t="s">
        <v>1841</v>
      </c>
      <c r="G325" s="35" t="s">
        <v>4071</v>
      </c>
      <c r="H325" s="35" t="s">
        <v>4072</v>
      </c>
      <c r="I325" s="35" t="s">
        <v>4072</v>
      </c>
      <c r="J325" s="35" t="s">
        <v>4073</v>
      </c>
      <c r="K325" s="35" t="s">
        <v>231</v>
      </c>
      <c r="L325" s="36">
        <v>9582868539</v>
      </c>
      <c r="M325" s="36">
        <v>9582868539</v>
      </c>
      <c r="N325" s="233" t="s">
        <v>4074</v>
      </c>
      <c r="O325" s="233" t="s">
        <v>4075</v>
      </c>
      <c r="P325" s="253">
        <v>45028</v>
      </c>
      <c r="Q325" s="35" t="s">
        <v>1811</v>
      </c>
      <c r="R325" s="35" t="s">
        <v>1831</v>
      </c>
      <c r="S325" s="35" t="s">
        <v>1484</v>
      </c>
      <c r="T325" s="35" t="s">
        <v>3381</v>
      </c>
      <c r="U325" s="35"/>
      <c r="V325" s="35"/>
      <c r="W325" s="35"/>
    </row>
    <row r="326" spans="1:23" ht="15.75" thickBot="1" x14ac:dyDescent="0.3">
      <c r="A326" s="33">
        <v>45160.72179398148</v>
      </c>
      <c r="B326" s="34">
        <v>45160</v>
      </c>
      <c r="C326" s="218" t="s">
        <v>3010</v>
      </c>
      <c r="D326" s="188" t="s">
        <v>2323</v>
      </c>
      <c r="E326" s="35" t="s">
        <v>1805</v>
      </c>
      <c r="F326" s="35" t="s">
        <v>1806</v>
      </c>
      <c r="G326" s="35" t="s">
        <v>4076</v>
      </c>
      <c r="H326" s="35" t="s">
        <v>1823</v>
      </c>
      <c r="I326" s="35" t="s">
        <v>1823</v>
      </c>
      <c r="J326" s="35" t="s">
        <v>4077</v>
      </c>
      <c r="K326" s="35" t="s">
        <v>129</v>
      </c>
      <c r="L326" s="36">
        <v>9205017695</v>
      </c>
      <c r="M326" s="36">
        <v>9205017695</v>
      </c>
      <c r="N326" s="233" t="s">
        <v>4078</v>
      </c>
      <c r="O326" s="233" t="s">
        <v>4079</v>
      </c>
      <c r="P326" s="253">
        <v>44985</v>
      </c>
      <c r="Q326" s="35" t="s">
        <v>2599</v>
      </c>
      <c r="R326" s="35" t="s">
        <v>1812</v>
      </c>
      <c r="S326" s="35" t="s">
        <v>1484</v>
      </c>
      <c r="T326" s="27" t="s">
        <v>2594</v>
      </c>
    </row>
    <row r="327" spans="1:23" ht="15.75" thickBot="1" x14ac:dyDescent="0.3">
      <c r="A327" s="33">
        <v>45160.723877314813</v>
      </c>
      <c r="B327" s="34">
        <v>45160</v>
      </c>
      <c r="C327" s="218" t="s">
        <v>3010</v>
      </c>
      <c r="D327" s="188" t="s">
        <v>2323</v>
      </c>
      <c r="E327" s="35" t="s">
        <v>4080</v>
      </c>
      <c r="F327" s="35" t="s">
        <v>2238</v>
      </c>
      <c r="G327" s="35" t="s">
        <v>4081</v>
      </c>
      <c r="H327" s="35" t="s">
        <v>4082</v>
      </c>
      <c r="I327" s="35" t="s">
        <v>4082</v>
      </c>
      <c r="J327" s="35" t="s">
        <v>4083</v>
      </c>
      <c r="K327" s="35" t="s">
        <v>3442</v>
      </c>
      <c r="L327" s="36">
        <v>9310998327</v>
      </c>
      <c r="M327" s="36">
        <v>9310998327</v>
      </c>
      <c r="N327" s="233" t="s">
        <v>4084</v>
      </c>
      <c r="O327" s="232">
        <v>675893590136</v>
      </c>
      <c r="P327" s="253">
        <v>45386</v>
      </c>
      <c r="Q327" s="35" t="s">
        <v>3888</v>
      </c>
      <c r="R327" s="35" t="s">
        <v>1812</v>
      </c>
      <c r="S327" s="35" t="s">
        <v>1813</v>
      </c>
      <c r="T327" s="35" t="s">
        <v>3033</v>
      </c>
    </row>
    <row r="328" spans="1:23" ht="15.75" thickBot="1" x14ac:dyDescent="0.3">
      <c r="A328" s="33">
        <v>45160.724895833337</v>
      </c>
      <c r="B328" s="34">
        <v>45160</v>
      </c>
      <c r="C328" s="218" t="s">
        <v>3010</v>
      </c>
      <c r="D328" s="188" t="s">
        <v>2323</v>
      </c>
      <c r="E328" s="35" t="s">
        <v>1840</v>
      </c>
      <c r="F328" s="35" t="s">
        <v>1837</v>
      </c>
      <c r="G328" s="35" t="s">
        <v>4085</v>
      </c>
      <c r="H328" s="35" t="s">
        <v>4086</v>
      </c>
      <c r="I328" s="35" t="s">
        <v>4086</v>
      </c>
      <c r="J328" s="35" t="s">
        <v>3289</v>
      </c>
      <c r="K328" s="35" t="s">
        <v>129</v>
      </c>
      <c r="L328" s="36">
        <v>9350120412</v>
      </c>
      <c r="M328" s="36">
        <v>9350120412</v>
      </c>
      <c r="N328" s="233" t="s">
        <v>4087</v>
      </c>
      <c r="O328" s="233" t="s">
        <v>4088</v>
      </c>
      <c r="P328" s="253">
        <v>44980</v>
      </c>
      <c r="Q328" s="35" t="s">
        <v>2599</v>
      </c>
      <c r="R328" s="35" t="s">
        <v>1831</v>
      </c>
      <c r="S328" s="35" t="s">
        <v>1484</v>
      </c>
      <c r="T328" s="27" t="s">
        <v>2594</v>
      </c>
    </row>
    <row r="329" spans="1:23" ht="15.75" thickBot="1" x14ac:dyDescent="0.3">
      <c r="A329" s="33">
        <v>45161.581145833334</v>
      </c>
      <c r="B329" s="34">
        <v>45161</v>
      </c>
      <c r="C329" s="218" t="s">
        <v>4171</v>
      </c>
      <c r="D329" s="188" t="s">
        <v>2323</v>
      </c>
      <c r="E329" s="35" t="s">
        <v>1805</v>
      </c>
      <c r="F329" s="35" t="s">
        <v>1806</v>
      </c>
      <c r="G329" s="35" t="s">
        <v>4173</v>
      </c>
      <c r="H329" s="35" t="s">
        <v>4174</v>
      </c>
      <c r="I329" s="35" t="s">
        <v>4174</v>
      </c>
      <c r="J329" s="35" t="s">
        <v>4175</v>
      </c>
      <c r="K329" s="35" t="s">
        <v>4172</v>
      </c>
      <c r="L329" s="36">
        <v>7977671038</v>
      </c>
      <c r="M329" s="36">
        <v>7977671038</v>
      </c>
      <c r="N329" s="233" t="s">
        <v>4176</v>
      </c>
      <c r="O329" s="232">
        <v>580531226522</v>
      </c>
      <c r="P329" s="253">
        <v>45471</v>
      </c>
      <c r="Q329" s="35" t="s">
        <v>3557</v>
      </c>
      <c r="R329" s="35" t="s">
        <v>1836</v>
      </c>
      <c r="S329" s="35" t="s">
        <v>1813</v>
      </c>
      <c r="T329" s="35" t="s">
        <v>3110</v>
      </c>
    </row>
    <row r="330" spans="1:23" ht="15.75" thickBot="1" x14ac:dyDescent="0.3">
      <c r="A330" s="33">
        <v>45161.586805555555</v>
      </c>
      <c r="B330" s="34">
        <v>45161</v>
      </c>
      <c r="C330" s="218" t="s">
        <v>4171</v>
      </c>
      <c r="D330" s="188" t="s">
        <v>2323</v>
      </c>
      <c r="E330" s="35" t="s">
        <v>1805</v>
      </c>
      <c r="F330" s="35" t="s">
        <v>1837</v>
      </c>
      <c r="G330" s="35" t="s">
        <v>4177</v>
      </c>
      <c r="H330" s="35" t="s">
        <v>4115</v>
      </c>
      <c r="I330" s="35" t="s">
        <v>4178</v>
      </c>
      <c r="J330" s="35" t="s">
        <v>4175</v>
      </c>
      <c r="K330" s="35" t="s">
        <v>4172</v>
      </c>
      <c r="L330" s="36">
        <v>8104566480</v>
      </c>
      <c r="M330" s="36">
        <v>8104566480</v>
      </c>
      <c r="N330" s="233" t="s">
        <v>4179</v>
      </c>
      <c r="O330" s="232">
        <v>856066562563</v>
      </c>
      <c r="P330" s="253">
        <v>45582</v>
      </c>
      <c r="Q330" s="35" t="s">
        <v>3557</v>
      </c>
      <c r="R330" s="35" t="s">
        <v>1836</v>
      </c>
      <c r="S330" s="35" t="s">
        <v>1813</v>
      </c>
      <c r="T330" s="35" t="s">
        <v>3110</v>
      </c>
    </row>
    <row r="331" spans="1:23" ht="15.75" thickBot="1" x14ac:dyDescent="0.3">
      <c r="A331" s="33">
        <v>45161.601689814815</v>
      </c>
      <c r="B331" s="34">
        <v>45161</v>
      </c>
      <c r="C331" s="218" t="s">
        <v>4171</v>
      </c>
      <c r="D331" s="188" t="s">
        <v>2323</v>
      </c>
      <c r="E331" s="35" t="s">
        <v>1805</v>
      </c>
      <c r="F331" s="35" t="s">
        <v>1806</v>
      </c>
      <c r="G331" s="35" t="s">
        <v>4180</v>
      </c>
      <c r="H331" s="35" t="s">
        <v>653</v>
      </c>
      <c r="I331" s="35" t="s">
        <v>653</v>
      </c>
      <c r="J331" s="35" t="s">
        <v>4181</v>
      </c>
      <c r="K331" s="35" t="s">
        <v>2565</v>
      </c>
      <c r="L331" s="36">
        <v>976937289</v>
      </c>
      <c r="M331" s="36">
        <v>976937289</v>
      </c>
      <c r="N331" s="233" t="s">
        <v>4182</v>
      </c>
      <c r="O331" s="232">
        <v>252906284369</v>
      </c>
      <c r="P331" s="253">
        <v>45352</v>
      </c>
      <c r="Q331" s="35" t="s">
        <v>3517</v>
      </c>
      <c r="R331" s="35" t="s">
        <v>1812</v>
      </c>
      <c r="S331" s="35" t="s">
        <v>1813</v>
      </c>
      <c r="T331" s="35" t="s">
        <v>3476</v>
      </c>
    </row>
    <row r="332" spans="1:23" ht="15.75" thickBot="1" x14ac:dyDescent="0.3">
      <c r="A332" s="33">
        <v>45161.617824074077</v>
      </c>
      <c r="B332" s="34">
        <v>45161</v>
      </c>
      <c r="C332" s="218" t="s">
        <v>4171</v>
      </c>
      <c r="D332" s="188" t="s">
        <v>2323</v>
      </c>
      <c r="E332" s="35" t="s">
        <v>3447</v>
      </c>
      <c r="F332" s="35" t="s">
        <v>1806</v>
      </c>
      <c r="G332" s="35" t="s">
        <v>4183</v>
      </c>
      <c r="H332" s="35" t="s">
        <v>4184</v>
      </c>
      <c r="I332" s="35" t="s">
        <v>4185</v>
      </c>
      <c r="J332" s="35" t="s">
        <v>4186</v>
      </c>
      <c r="K332" s="35" t="s">
        <v>231</v>
      </c>
      <c r="L332" s="36">
        <v>9999839777</v>
      </c>
      <c r="M332" s="36">
        <v>9810740529</v>
      </c>
      <c r="N332" s="233" t="s">
        <v>4187</v>
      </c>
      <c r="O332" s="232">
        <v>828014667022</v>
      </c>
      <c r="P332" s="253">
        <v>45174</v>
      </c>
      <c r="Q332" s="35" t="s">
        <v>3442</v>
      </c>
      <c r="R332" s="35" t="s">
        <v>1831</v>
      </c>
      <c r="S332" s="35" t="s">
        <v>1813</v>
      </c>
      <c r="T332" s="35" t="s">
        <v>3030</v>
      </c>
    </row>
    <row r="333" spans="1:23" ht="15.75" thickBot="1" x14ac:dyDescent="0.3">
      <c r="A333" s="33">
        <v>45161.640277777777</v>
      </c>
      <c r="B333" s="34">
        <v>45161</v>
      </c>
      <c r="C333" s="218" t="s">
        <v>4171</v>
      </c>
      <c r="D333" s="188" t="s">
        <v>2323</v>
      </c>
      <c r="E333" s="35" t="s">
        <v>4188</v>
      </c>
      <c r="F333" s="35" t="s">
        <v>1806</v>
      </c>
      <c r="G333" s="35" t="s">
        <v>4189</v>
      </c>
      <c r="H333" s="35" t="s">
        <v>4190</v>
      </c>
      <c r="I333" s="35" t="s">
        <v>4191</v>
      </c>
      <c r="J333" s="35" t="s">
        <v>4192</v>
      </c>
      <c r="K333" s="35" t="s">
        <v>231</v>
      </c>
      <c r="L333" s="36">
        <v>9999839777</v>
      </c>
      <c r="M333" s="36">
        <v>9810740529</v>
      </c>
      <c r="N333" s="233" t="s">
        <v>4187</v>
      </c>
      <c r="O333" s="232">
        <v>428014667022</v>
      </c>
      <c r="P333" s="253">
        <v>45336</v>
      </c>
      <c r="Q333" s="35" t="s">
        <v>3442</v>
      </c>
      <c r="R333" s="35" t="s">
        <v>1831</v>
      </c>
      <c r="S333" s="35" t="s">
        <v>1813</v>
      </c>
      <c r="T333" s="35" t="s">
        <v>3030</v>
      </c>
    </row>
    <row r="334" spans="1:23" ht="15.75" thickBot="1" x14ac:dyDescent="0.3">
      <c r="A334" s="33">
        <v>45161.679363425923</v>
      </c>
      <c r="B334" s="34">
        <v>45161</v>
      </c>
      <c r="C334" s="218" t="s">
        <v>4171</v>
      </c>
      <c r="D334" s="188" t="s">
        <v>2323</v>
      </c>
      <c r="E334" s="35" t="s">
        <v>1805</v>
      </c>
      <c r="F334" s="35" t="s">
        <v>1806</v>
      </c>
      <c r="G334" s="35" t="s">
        <v>4193</v>
      </c>
      <c r="H334" s="35" t="s">
        <v>4194</v>
      </c>
      <c r="I334" s="35" t="s">
        <v>4194</v>
      </c>
      <c r="J334" s="35" t="s">
        <v>3289</v>
      </c>
      <c r="K334" s="35" t="s">
        <v>129</v>
      </c>
      <c r="L334" s="36">
        <v>9350120412</v>
      </c>
      <c r="M334" s="36">
        <v>9350120412</v>
      </c>
      <c r="N334" s="233" t="s">
        <v>4195</v>
      </c>
      <c r="O334" s="233" t="s">
        <v>4088</v>
      </c>
      <c r="P334" s="253">
        <v>45013</v>
      </c>
      <c r="Q334" s="35" t="s">
        <v>2599</v>
      </c>
      <c r="R334" s="35" t="s">
        <v>1812</v>
      </c>
      <c r="S334" s="35" t="s">
        <v>1484</v>
      </c>
      <c r="T334" s="35" t="s">
        <v>2594</v>
      </c>
    </row>
    <row r="335" spans="1:23" ht="15.75" thickBot="1" x14ac:dyDescent="0.3">
      <c r="A335" s="33">
        <v>45161.681886574072</v>
      </c>
      <c r="B335" s="34">
        <v>45161</v>
      </c>
      <c r="C335" s="218" t="s">
        <v>4171</v>
      </c>
      <c r="D335" s="188" t="s">
        <v>2323</v>
      </c>
      <c r="E335" s="35" t="s">
        <v>1805</v>
      </c>
      <c r="F335" s="35" t="s">
        <v>1806</v>
      </c>
      <c r="G335" s="35" t="s">
        <v>4196</v>
      </c>
      <c r="H335" s="35" t="s">
        <v>3920</v>
      </c>
      <c r="I335" s="35" t="s">
        <v>3920</v>
      </c>
      <c r="J335" s="35" t="s">
        <v>3289</v>
      </c>
      <c r="K335" s="35" t="s">
        <v>129</v>
      </c>
      <c r="L335" s="36">
        <v>7292026058</v>
      </c>
      <c r="M335" s="36">
        <v>7292026058</v>
      </c>
      <c r="N335" s="233" t="s">
        <v>4197</v>
      </c>
      <c r="O335" s="232">
        <v>397097925267</v>
      </c>
      <c r="P335" s="253">
        <v>45013</v>
      </c>
      <c r="Q335" s="35" t="s">
        <v>2599</v>
      </c>
      <c r="R335" s="35" t="s">
        <v>1812</v>
      </c>
      <c r="S335" s="35" t="s">
        <v>1484</v>
      </c>
      <c r="T335" s="35" t="s">
        <v>2594</v>
      </c>
    </row>
    <row r="336" spans="1:23" ht="15.75" thickBot="1" x14ac:dyDescent="0.3">
      <c r="A336" s="33">
        <v>45161.721319444441</v>
      </c>
      <c r="B336" s="34">
        <v>45161</v>
      </c>
      <c r="C336" s="218" t="s">
        <v>4171</v>
      </c>
      <c r="D336" s="188" t="s">
        <v>2323</v>
      </c>
      <c r="E336" s="35" t="s">
        <v>300</v>
      </c>
      <c r="F336" s="35" t="s">
        <v>1841</v>
      </c>
      <c r="G336" s="35" t="s">
        <v>4198</v>
      </c>
      <c r="H336" s="35" t="s">
        <v>4199</v>
      </c>
      <c r="I336" s="35" t="s">
        <v>4199</v>
      </c>
      <c r="J336" s="35" t="s">
        <v>4200</v>
      </c>
      <c r="K336" s="35" t="s">
        <v>74</v>
      </c>
      <c r="L336" s="36">
        <v>8860523560</v>
      </c>
      <c r="M336" s="36">
        <v>8860523560</v>
      </c>
      <c r="N336" s="233" t="s">
        <v>4201</v>
      </c>
      <c r="O336" s="233" t="s">
        <v>4202</v>
      </c>
      <c r="P336" s="253">
        <v>45049</v>
      </c>
      <c r="Q336" s="35" t="s">
        <v>1811</v>
      </c>
      <c r="R336" s="35" t="s">
        <v>1831</v>
      </c>
      <c r="S336" s="35" t="s">
        <v>1813</v>
      </c>
      <c r="T336" s="35" t="s">
        <v>3381</v>
      </c>
    </row>
    <row r="337" spans="1:23" ht="15.75" thickBot="1" x14ac:dyDescent="0.3">
      <c r="A337" s="33">
        <v>45162.500833333332</v>
      </c>
      <c r="B337" s="34">
        <v>45162</v>
      </c>
      <c r="C337" s="218" t="s">
        <v>4171</v>
      </c>
      <c r="D337" s="188" t="s">
        <v>2323</v>
      </c>
      <c r="E337" s="35" t="s">
        <v>1805</v>
      </c>
      <c r="F337" s="35" t="s">
        <v>1806</v>
      </c>
      <c r="G337" s="35" t="s">
        <v>4240</v>
      </c>
      <c r="H337" s="35" t="s">
        <v>604</v>
      </c>
      <c r="I337" s="35" t="s">
        <v>604</v>
      </c>
      <c r="J337" s="35" t="s">
        <v>4175</v>
      </c>
      <c r="K337" s="35" t="s">
        <v>4172</v>
      </c>
      <c r="L337" s="36">
        <v>9223381871</v>
      </c>
      <c r="M337" s="36">
        <v>9223381871</v>
      </c>
      <c r="N337" s="233" t="s">
        <v>4241</v>
      </c>
      <c r="O337" s="232">
        <v>752407645130</v>
      </c>
      <c r="P337" s="253">
        <v>45455</v>
      </c>
      <c r="Q337" s="35" t="s">
        <v>3557</v>
      </c>
      <c r="R337" s="35" t="s">
        <v>1836</v>
      </c>
      <c r="S337" s="35" t="s">
        <v>1484</v>
      </c>
      <c r="T337" s="35" t="s">
        <v>3110</v>
      </c>
      <c r="U337" s="35"/>
      <c r="V337" s="35"/>
      <c r="W337" s="35"/>
    </row>
    <row r="338" spans="1:23" ht="15.75" thickBot="1" x14ac:dyDescent="0.3">
      <c r="A338" s="33">
        <v>45162.506319444445</v>
      </c>
      <c r="B338" s="34">
        <v>45162</v>
      </c>
      <c r="C338" s="218" t="s">
        <v>4171</v>
      </c>
      <c r="D338" s="188" t="s">
        <v>2323</v>
      </c>
      <c r="E338" s="35" t="s">
        <v>300</v>
      </c>
      <c r="F338" s="35" t="s">
        <v>1837</v>
      </c>
      <c r="G338" s="35" t="s">
        <v>4242</v>
      </c>
      <c r="H338" s="35" t="s">
        <v>4243</v>
      </c>
      <c r="I338" s="35" t="s">
        <v>4244</v>
      </c>
      <c r="J338" s="35" t="s">
        <v>4175</v>
      </c>
      <c r="K338" s="35" t="s">
        <v>4172</v>
      </c>
      <c r="L338" s="36">
        <v>9322097704</v>
      </c>
      <c r="M338" s="36">
        <v>9322097704</v>
      </c>
      <c r="N338" s="233" t="s">
        <v>4245</v>
      </c>
      <c r="O338" s="232">
        <v>584305632881</v>
      </c>
      <c r="P338" s="253">
        <v>45583</v>
      </c>
      <c r="Q338" s="35" t="s">
        <v>3557</v>
      </c>
      <c r="R338" s="35" t="s">
        <v>1836</v>
      </c>
      <c r="S338" s="35" t="s">
        <v>1813</v>
      </c>
      <c r="T338" s="35" t="s">
        <v>3110</v>
      </c>
      <c r="U338" s="35"/>
      <c r="V338" s="35"/>
      <c r="W338" s="35"/>
    </row>
    <row r="339" spans="1:23" ht="15.75" thickBot="1" x14ac:dyDescent="0.3">
      <c r="A339" s="33">
        <v>45162.519409722219</v>
      </c>
      <c r="B339" s="34">
        <v>45162</v>
      </c>
      <c r="C339" s="218" t="s">
        <v>4171</v>
      </c>
      <c r="D339" s="188" t="s">
        <v>2323</v>
      </c>
      <c r="E339" s="35" t="s">
        <v>1805</v>
      </c>
      <c r="F339" s="35" t="s">
        <v>1806</v>
      </c>
      <c r="G339" s="35" t="s">
        <v>4246</v>
      </c>
      <c r="H339" s="35" t="s">
        <v>3222</v>
      </c>
      <c r="I339" s="35" t="s">
        <v>3222</v>
      </c>
      <c r="J339" s="35" t="s">
        <v>4175</v>
      </c>
      <c r="K339" s="35" t="s">
        <v>4172</v>
      </c>
      <c r="L339" s="36">
        <v>9969624972</v>
      </c>
      <c r="M339" s="36">
        <v>9969624972</v>
      </c>
      <c r="N339" s="233" t="s">
        <v>4247</v>
      </c>
      <c r="O339" s="232">
        <v>999601386667</v>
      </c>
      <c r="P339" s="253">
        <v>45585</v>
      </c>
      <c r="Q339" s="35" t="s">
        <v>3557</v>
      </c>
      <c r="R339" s="35" t="s">
        <v>1836</v>
      </c>
      <c r="S339" s="35" t="s">
        <v>1813</v>
      </c>
      <c r="T339" s="35" t="s">
        <v>3110</v>
      </c>
      <c r="U339" s="35"/>
      <c r="V339" s="35"/>
      <c r="W339" s="35"/>
    </row>
    <row r="340" spans="1:23" ht="15.75" thickBot="1" x14ac:dyDescent="0.3">
      <c r="A340" s="33">
        <v>45162.559594907405</v>
      </c>
      <c r="B340" s="34">
        <v>45162</v>
      </c>
      <c r="C340" s="218" t="s">
        <v>4171</v>
      </c>
      <c r="D340" s="188" t="s">
        <v>2323</v>
      </c>
      <c r="E340" s="35" t="s">
        <v>1805</v>
      </c>
      <c r="F340" s="35" t="s">
        <v>1806</v>
      </c>
      <c r="G340" s="35" t="s">
        <v>4248</v>
      </c>
      <c r="H340" s="35" t="s">
        <v>3737</v>
      </c>
      <c r="I340" s="35" t="s">
        <v>3737</v>
      </c>
      <c r="J340" s="35" t="s">
        <v>4175</v>
      </c>
      <c r="K340" s="35" t="s">
        <v>4172</v>
      </c>
      <c r="L340" s="36">
        <v>8652643828</v>
      </c>
      <c r="M340" s="36">
        <v>8652643828</v>
      </c>
      <c r="N340" s="233" t="s">
        <v>4249</v>
      </c>
      <c r="O340" s="232">
        <v>636058113262</v>
      </c>
      <c r="P340" s="253">
        <v>45276</v>
      </c>
      <c r="Q340" s="35" t="s">
        <v>3557</v>
      </c>
      <c r="R340" s="35" t="s">
        <v>1836</v>
      </c>
      <c r="S340" s="35" t="s">
        <v>1813</v>
      </c>
      <c r="T340" s="35" t="s">
        <v>3110</v>
      </c>
      <c r="U340" s="35"/>
      <c r="V340" s="35"/>
      <c r="W340" s="35"/>
    </row>
    <row r="341" spans="1:23" ht="15.75" thickBot="1" x14ac:dyDescent="0.3">
      <c r="A341" s="33">
        <v>45162.562708333331</v>
      </c>
      <c r="B341" s="34">
        <v>45162</v>
      </c>
      <c r="C341" s="218" t="s">
        <v>4171</v>
      </c>
      <c r="D341" s="188" t="s">
        <v>2323</v>
      </c>
      <c r="E341" s="35" t="s">
        <v>1805</v>
      </c>
      <c r="F341" s="35" t="s">
        <v>1837</v>
      </c>
      <c r="G341" s="35" t="s">
        <v>4250</v>
      </c>
      <c r="H341" s="35" t="s">
        <v>4251</v>
      </c>
      <c r="I341" s="35" t="s">
        <v>4251</v>
      </c>
      <c r="J341" s="35" t="s">
        <v>3155</v>
      </c>
      <c r="K341" s="27" t="s">
        <v>140</v>
      </c>
      <c r="L341" s="36">
        <v>9896600681</v>
      </c>
      <c r="M341" s="36">
        <v>9896600681</v>
      </c>
      <c r="N341" s="233" t="s">
        <v>4252</v>
      </c>
      <c r="O341" s="232">
        <v>703980860783</v>
      </c>
      <c r="P341" s="253">
        <v>45275</v>
      </c>
      <c r="Q341" s="35" t="s">
        <v>4253</v>
      </c>
      <c r="R341" s="35" t="s">
        <v>1836</v>
      </c>
      <c r="S341" s="35" t="s">
        <v>1484</v>
      </c>
      <c r="T341" s="35" t="s">
        <v>3158</v>
      </c>
      <c r="U341" s="35"/>
      <c r="V341" s="35"/>
      <c r="W341" s="35"/>
    </row>
    <row r="342" spans="1:23" ht="15.75" thickBot="1" x14ac:dyDescent="0.3">
      <c r="A342" s="33">
        <v>45162.564988425926</v>
      </c>
      <c r="B342" s="34">
        <v>45162</v>
      </c>
      <c r="C342" s="218" t="s">
        <v>4171</v>
      </c>
      <c r="D342" s="188" t="s">
        <v>2323</v>
      </c>
      <c r="E342" s="35" t="s">
        <v>1805</v>
      </c>
      <c r="F342" s="35" t="s">
        <v>1837</v>
      </c>
      <c r="G342" s="35" t="s">
        <v>4254</v>
      </c>
      <c r="H342" s="35" t="s">
        <v>4251</v>
      </c>
      <c r="I342" s="35" t="s">
        <v>4255</v>
      </c>
      <c r="J342" s="35" t="s">
        <v>140</v>
      </c>
      <c r="K342" s="27" t="s">
        <v>140</v>
      </c>
      <c r="L342" s="36">
        <v>9896600681</v>
      </c>
      <c r="M342" s="36">
        <v>9896600681</v>
      </c>
      <c r="N342" s="233" t="s">
        <v>4256</v>
      </c>
      <c r="O342" s="232">
        <v>703980860783</v>
      </c>
      <c r="P342" s="253">
        <v>45272</v>
      </c>
      <c r="Q342" s="35" t="s">
        <v>4253</v>
      </c>
      <c r="R342" s="35" t="s">
        <v>1836</v>
      </c>
      <c r="S342" s="35" t="s">
        <v>1813</v>
      </c>
      <c r="T342" s="35" t="s">
        <v>3164</v>
      </c>
      <c r="U342" s="35"/>
      <c r="V342" s="35"/>
      <c r="W342" s="35"/>
    </row>
    <row r="343" spans="1:23" ht="15.75" thickBot="1" x14ac:dyDescent="0.3">
      <c r="A343" s="33">
        <v>45162.588067129633</v>
      </c>
      <c r="B343" s="34">
        <v>45162</v>
      </c>
      <c r="C343" s="218" t="s">
        <v>4171</v>
      </c>
      <c r="D343" s="188" t="s">
        <v>2323</v>
      </c>
      <c r="E343" s="35" t="s">
        <v>1805</v>
      </c>
      <c r="F343" s="35" t="s">
        <v>3250</v>
      </c>
      <c r="G343" s="35" t="s">
        <v>4257</v>
      </c>
      <c r="H343" s="35" t="s">
        <v>4258</v>
      </c>
      <c r="I343" s="35" t="s">
        <v>4259</v>
      </c>
      <c r="J343" s="35" t="s">
        <v>4175</v>
      </c>
      <c r="K343" s="35" t="s">
        <v>4172</v>
      </c>
      <c r="L343" s="36">
        <v>8652582326</v>
      </c>
      <c r="M343" s="36">
        <v>8652582326</v>
      </c>
      <c r="N343" s="233" t="s">
        <v>4260</v>
      </c>
      <c r="O343" s="232">
        <v>233469361311</v>
      </c>
      <c r="P343" s="253">
        <v>45455</v>
      </c>
      <c r="Q343" s="35" t="s">
        <v>3557</v>
      </c>
      <c r="R343" s="35" t="s">
        <v>1836</v>
      </c>
      <c r="S343" s="35" t="s">
        <v>1813</v>
      </c>
      <c r="T343" s="35" t="s">
        <v>3110</v>
      </c>
      <c r="U343" s="35"/>
      <c r="V343" s="35"/>
      <c r="W343" s="35"/>
    </row>
    <row r="344" spans="1:23" ht="15.75" thickBot="1" x14ac:dyDescent="0.3">
      <c r="A344" s="33">
        <v>45162.594421296293</v>
      </c>
      <c r="B344" s="34">
        <v>45162</v>
      </c>
      <c r="C344" s="218" t="s">
        <v>4171</v>
      </c>
      <c r="D344" s="188" t="s">
        <v>2323</v>
      </c>
      <c r="E344" s="35" t="s">
        <v>300</v>
      </c>
      <c r="F344" s="35" t="s">
        <v>3250</v>
      </c>
      <c r="G344" s="35" t="s">
        <v>4261</v>
      </c>
      <c r="H344" s="35" t="s">
        <v>4262</v>
      </c>
      <c r="I344" s="35" t="s">
        <v>4263</v>
      </c>
      <c r="J344" s="35" t="s">
        <v>4175</v>
      </c>
      <c r="K344" s="35" t="s">
        <v>4172</v>
      </c>
      <c r="L344" s="36">
        <v>9833988545</v>
      </c>
      <c r="M344" s="36">
        <v>9833988545</v>
      </c>
      <c r="N344" s="233" t="s">
        <v>4264</v>
      </c>
      <c r="O344" s="232">
        <v>390051307206</v>
      </c>
      <c r="P344" s="253">
        <v>45225</v>
      </c>
      <c r="Q344" s="35" t="s">
        <v>3557</v>
      </c>
      <c r="R344" s="35" t="s">
        <v>1836</v>
      </c>
      <c r="S344" s="35" t="s">
        <v>1813</v>
      </c>
      <c r="T344" s="35" t="s">
        <v>3110</v>
      </c>
      <c r="U344" s="35"/>
      <c r="V344" s="35"/>
      <c r="W344" s="35"/>
    </row>
    <row r="345" spans="1:23" ht="15.75" thickBot="1" x14ac:dyDescent="0.3">
      <c r="A345" s="33">
        <v>45162.782650462963</v>
      </c>
      <c r="B345" s="34">
        <v>45162</v>
      </c>
      <c r="C345" s="218" t="s">
        <v>4171</v>
      </c>
      <c r="D345" s="188" t="s">
        <v>2323</v>
      </c>
      <c r="E345" s="35" t="s">
        <v>4265</v>
      </c>
      <c r="F345" s="35" t="s">
        <v>1806</v>
      </c>
      <c r="G345" s="35" t="s">
        <v>4266</v>
      </c>
      <c r="H345" s="35" t="s">
        <v>4267</v>
      </c>
      <c r="I345" s="35" t="s">
        <v>4268</v>
      </c>
      <c r="J345" s="35" t="s">
        <v>2512</v>
      </c>
      <c r="K345" s="35" t="s">
        <v>252</v>
      </c>
      <c r="L345" s="36">
        <v>8960371764</v>
      </c>
      <c r="M345" s="36">
        <v>7571802424</v>
      </c>
      <c r="N345" s="233" t="s">
        <v>4269</v>
      </c>
      <c r="O345" s="232">
        <v>889645375839</v>
      </c>
      <c r="P345" s="253">
        <v>45474</v>
      </c>
      <c r="Q345" s="35" t="s">
        <v>2513</v>
      </c>
      <c r="R345" s="35" t="s">
        <v>1836</v>
      </c>
      <c r="S345" s="35" t="s">
        <v>1484</v>
      </c>
      <c r="T345" s="35" t="s">
        <v>3615</v>
      </c>
      <c r="U345" s="35"/>
      <c r="V345" s="35"/>
      <c r="W345" s="35"/>
    </row>
    <row r="346" spans="1:23" ht="15.75" thickBot="1" x14ac:dyDescent="0.3">
      <c r="A346" s="33">
        <v>45162.878344907411</v>
      </c>
      <c r="B346" s="34">
        <v>45162</v>
      </c>
      <c r="C346" s="218" t="s">
        <v>4171</v>
      </c>
      <c r="D346" s="188" t="s">
        <v>2323</v>
      </c>
      <c r="E346" s="35" t="s">
        <v>1840</v>
      </c>
      <c r="F346" s="35" t="s">
        <v>1837</v>
      </c>
      <c r="G346" s="35" t="s">
        <v>4270</v>
      </c>
      <c r="H346" s="35" t="s">
        <v>4271</v>
      </c>
      <c r="I346" s="35" t="s">
        <v>4272</v>
      </c>
      <c r="J346" s="35" t="s">
        <v>3289</v>
      </c>
      <c r="K346" s="35" t="s">
        <v>129</v>
      </c>
      <c r="L346" s="36">
        <v>9350120412</v>
      </c>
      <c r="M346" s="36">
        <v>9350120412</v>
      </c>
      <c r="N346" s="233" t="s">
        <v>4195</v>
      </c>
      <c r="O346" s="233" t="s">
        <v>4088</v>
      </c>
      <c r="P346" s="253">
        <v>45042</v>
      </c>
      <c r="Q346" s="35" t="s">
        <v>2599</v>
      </c>
      <c r="R346" s="35" t="s">
        <v>1831</v>
      </c>
      <c r="S346" s="35" t="s">
        <v>1484</v>
      </c>
      <c r="T346" s="35" t="s">
        <v>2594</v>
      </c>
      <c r="U346" s="35"/>
      <c r="V346" s="35"/>
      <c r="W346" s="35"/>
    </row>
    <row r="347" spans="1:23" ht="15.75" thickBot="1" x14ac:dyDescent="0.3">
      <c r="A347" s="33">
        <v>45162.878912037035</v>
      </c>
      <c r="B347" s="34">
        <v>45162</v>
      </c>
      <c r="C347" s="218" t="s">
        <v>4171</v>
      </c>
      <c r="D347" s="188" t="s">
        <v>2323</v>
      </c>
      <c r="E347" s="35" t="s">
        <v>1805</v>
      </c>
      <c r="F347" s="35" t="s">
        <v>3018</v>
      </c>
      <c r="G347" s="35" t="s">
        <v>4273</v>
      </c>
      <c r="H347" s="35" t="s">
        <v>4274</v>
      </c>
      <c r="I347" s="35" t="s">
        <v>4274</v>
      </c>
      <c r="J347" s="35" t="s">
        <v>4275</v>
      </c>
      <c r="K347" s="35" t="s">
        <v>74</v>
      </c>
      <c r="L347" s="36">
        <v>9654319485</v>
      </c>
      <c r="M347" s="36">
        <v>9654319485</v>
      </c>
      <c r="N347" s="233" t="s">
        <v>4276</v>
      </c>
      <c r="O347" s="232">
        <v>513303530808</v>
      </c>
      <c r="P347" s="253">
        <v>45018</v>
      </c>
      <c r="Q347" s="35" t="s">
        <v>1811</v>
      </c>
      <c r="R347" s="35" t="s">
        <v>1812</v>
      </c>
      <c r="S347" s="35" t="s">
        <v>1484</v>
      </c>
      <c r="T347" s="35" t="s">
        <v>3270</v>
      </c>
      <c r="U347" s="35"/>
      <c r="V347" s="35"/>
      <c r="W347" s="35"/>
    </row>
    <row r="348" spans="1:23" ht="15.75" thickBot="1" x14ac:dyDescent="0.3">
      <c r="A348" s="33">
        <v>45162.88417824074</v>
      </c>
      <c r="B348" s="34">
        <v>45162</v>
      </c>
      <c r="C348" s="218" t="s">
        <v>4171</v>
      </c>
      <c r="D348" s="188" t="s">
        <v>2323</v>
      </c>
      <c r="E348" s="35" t="s">
        <v>1805</v>
      </c>
      <c r="F348" s="35" t="s">
        <v>3018</v>
      </c>
      <c r="G348" s="35" t="s">
        <v>4277</v>
      </c>
      <c r="H348" s="35" t="s">
        <v>4274</v>
      </c>
      <c r="I348" s="35" t="s">
        <v>4274</v>
      </c>
      <c r="J348" s="35" t="s">
        <v>4275</v>
      </c>
      <c r="K348" s="35" t="s">
        <v>74</v>
      </c>
      <c r="L348" s="36">
        <v>9654319485</v>
      </c>
      <c r="M348" s="36">
        <v>9639319485</v>
      </c>
      <c r="N348" s="233" t="s">
        <v>4276</v>
      </c>
      <c r="O348" s="232">
        <v>513303530808</v>
      </c>
      <c r="P348" s="253">
        <v>45063</v>
      </c>
      <c r="Q348" s="35" t="s">
        <v>1811</v>
      </c>
      <c r="R348" s="35" t="s">
        <v>1812</v>
      </c>
      <c r="S348" s="35" t="s">
        <v>1484</v>
      </c>
      <c r="T348" s="35" t="s">
        <v>3270</v>
      </c>
      <c r="U348" s="35"/>
      <c r="V348" s="35"/>
      <c r="W348" s="35"/>
    </row>
    <row r="349" spans="1:23" ht="15.75" thickBot="1" x14ac:dyDescent="0.3">
      <c r="A349" s="33">
        <v>45162.956932870373</v>
      </c>
      <c r="B349" s="34">
        <v>45162</v>
      </c>
      <c r="C349" s="218" t="s">
        <v>4171</v>
      </c>
      <c r="D349" s="188" t="s">
        <v>2323</v>
      </c>
      <c r="E349" s="35" t="s">
        <v>300</v>
      </c>
      <c r="F349" s="35" t="s">
        <v>1841</v>
      </c>
      <c r="G349" s="35" t="s">
        <v>4280</v>
      </c>
      <c r="H349" s="35" t="s">
        <v>1574</v>
      </c>
      <c r="I349" s="35" t="s">
        <v>1574</v>
      </c>
      <c r="J349" s="35" t="s">
        <v>2512</v>
      </c>
      <c r="K349" s="35" t="s">
        <v>252</v>
      </c>
      <c r="L349" s="36">
        <v>80052779633</v>
      </c>
      <c r="M349" s="36">
        <v>80052779633</v>
      </c>
      <c r="N349" s="233" t="s">
        <v>4281</v>
      </c>
      <c r="O349" s="274">
        <v>443332110462</v>
      </c>
      <c r="P349" s="253">
        <v>45306</v>
      </c>
      <c r="Q349" s="35" t="s">
        <v>252</v>
      </c>
      <c r="R349" s="35" t="s">
        <v>1831</v>
      </c>
      <c r="S349" s="35" t="s">
        <v>1484</v>
      </c>
      <c r="T349" s="35" t="s">
        <v>3615</v>
      </c>
      <c r="U349" s="35"/>
      <c r="V349" s="35"/>
      <c r="W349" s="35"/>
    </row>
    <row r="350" spans="1:23" ht="15.75" thickBot="1" x14ac:dyDescent="0.3">
      <c r="A350" s="33">
        <v>45162.961157407408</v>
      </c>
      <c r="B350" s="34">
        <v>45162</v>
      </c>
      <c r="C350" s="218" t="s">
        <v>4171</v>
      </c>
      <c r="D350" s="188" t="s">
        <v>2323</v>
      </c>
      <c r="E350" s="35" t="s">
        <v>1805</v>
      </c>
      <c r="F350" s="35" t="s">
        <v>1806</v>
      </c>
      <c r="G350" s="35" t="s">
        <v>4282</v>
      </c>
      <c r="H350" s="35" t="s">
        <v>4283</v>
      </c>
      <c r="I350" s="35" t="s">
        <v>4283</v>
      </c>
      <c r="J350" s="35" t="s">
        <v>2512</v>
      </c>
      <c r="K350" s="35" t="s">
        <v>252</v>
      </c>
      <c r="L350" s="36">
        <v>9076598783</v>
      </c>
      <c r="M350" s="36">
        <v>9076598783</v>
      </c>
      <c r="N350" s="233" t="s">
        <v>4284</v>
      </c>
      <c r="O350" s="232">
        <v>543316798546</v>
      </c>
      <c r="P350" s="253">
        <v>45168</v>
      </c>
      <c r="Q350" s="35" t="s">
        <v>252</v>
      </c>
      <c r="R350" s="35" t="s">
        <v>1831</v>
      </c>
      <c r="S350" s="35" t="s">
        <v>1484</v>
      </c>
      <c r="T350" s="35" t="s">
        <v>3615</v>
      </c>
      <c r="U350" s="35"/>
      <c r="V350" s="35"/>
      <c r="W350" s="35"/>
    </row>
    <row r="351" spans="1:23" ht="15.75" thickBot="1" x14ac:dyDescent="0.3">
      <c r="A351" s="33">
        <v>45163.569918981484</v>
      </c>
      <c r="B351" s="34">
        <v>45163</v>
      </c>
      <c r="C351" s="218" t="s">
        <v>4171</v>
      </c>
      <c r="D351" s="188" t="s">
        <v>2323</v>
      </c>
      <c r="E351" s="35" t="s">
        <v>1805</v>
      </c>
      <c r="F351" s="35" t="s">
        <v>1806</v>
      </c>
      <c r="G351" s="35" t="s">
        <v>4317</v>
      </c>
      <c r="H351" s="35" t="s">
        <v>555</v>
      </c>
      <c r="I351" s="35" t="s">
        <v>555</v>
      </c>
      <c r="J351" s="35" t="s">
        <v>4175</v>
      </c>
      <c r="K351" s="35" t="s">
        <v>4172</v>
      </c>
      <c r="L351" s="36">
        <v>7498237481</v>
      </c>
      <c r="M351" s="36">
        <v>7498237481</v>
      </c>
      <c r="N351" s="233" t="s">
        <v>4318</v>
      </c>
      <c r="O351" s="232">
        <v>382499315501</v>
      </c>
      <c r="P351" s="253">
        <v>45191</v>
      </c>
      <c r="Q351" s="35" t="s">
        <v>3557</v>
      </c>
      <c r="R351" s="35" t="s">
        <v>1836</v>
      </c>
      <c r="S351" s="35" t="s">
        <v>1813</v>
      </c>
      <c r="T351" s="35" t="s">
        <v>3110</v>
      </c>
      <c r="U351" s="35"/>
      <c r="V351" s="35"/>
      <c r="W351" s="35"/>
    </row>
    <row r="352" spans="1:23" ht="15.75" thickBot="1" x14ac:dyDescent="0.3">
      <c r="A352" s="33">
        <v>45163.586921296293</v>
      </c>
      <c r="B352" s="34">
        <v>45163</v>
      </c>
      <c r="C352" s="218" t="s">
        <v>4171</v>
      </c>
      <c r="D352" s="188" t="s">
        <v>2323</v>
      </c>
      <c r="E352" s="35" t="s">
        <v>1805</v>
      </c>
      <c r="F352" s="35" t="s">
        <v>1806</v>
      </c>
      <c r="G352" s="35" t="s">
        <v>4319</v>
      </c>
      <c r="H352" s="35" t="s">
        <v>4320</v>
      </c>
      <c r="I352" s="35" t="s">
        <v>4320</v>
      </c>
      <c r="J352" s="35" t="s">
        <v>4321</v>
      </c>
      <c r="K352" s="35" t="s">
        <v>2565</v>
      </c>
      <c r="L352" s="36">
        <v>9130922897</v>
      </c>
      <c r="M352" s="36">
        <v>9130922897</v>
      </c>
      <c r="N352" s="233" t="s">
        <v>4322</v>
      </c>
      <c r="O352" s="232">
        <v>273451384631</v>
      </c>
      <c r="P352" s="253">
        <v>45290</v>
      </c>
      <c r="Q352" s="35" t="s">
        <v>4323</v>
      </c>
      <c r="R352" s="35" t="s">
        <v>1836</v>
      </c>
      <c r="S352" s="35" t="s">
        <v>1813</v>
      </c>
      <c r="T352" s="35" t="s">
        <v>4324</v>
      </c>
      <c r="U352" s="35"/>
      <c r="V352" s="35"/>
      <c r="W352" s="35"/>
    </row>
    <row r="353" spans="1:23" ht="15.75" thickBot="1" x14ac:dyDescent="0.3">
      <c r="A353" s="33">
        <v>45163.623252314814</v>
      </c>
      <c r="B353" s="34">
        <v>45163</v>
      </c>
      <c r="C353" s="218" t="s">
        <v>4171</v>
      </c>
      <c r="D353" s="188" t="s">
        <v>2323</v>
      </c>
      <c r="E353" s="35" t="s">
        <v>1805</v>
      </c>
      <c r="F353" s="35" t="s">
        <v>1806</v>
      </c>
      <c r="G353" s="35" t="s">
        <v>4325</v>
      </c>
      <c r="H353" s="35" t="s">
        <v>4326</v>
      </c>
      <c r="I353" s="35" t="s">
        <v>4326</v>
      </c>
      <c r="J353" s="35" t="s">
        <v>4175</v>
      </c>
      <c r="K353" s="35" t="s">
        <v>4327</v>
      </c>
      <c r="L353" s="36">
        <v>9324814950</v>
      </c>
      <c r="M353" s="36">
        <v>9324814950</v>
      </c>
      <c r="N353" s="233" t="s">
        <v>4328</v>
      </c>
      <c r="O353" s="232">
        <v>677983140043</v>
      </c>
      <c r="P353" s="253">
        <v>45602</v>
      </c>
      <c r="Q353" s="35" t="s">
        <v>3557</v>
      </c>
      <c r="R353" s="35" t="s">
        <v>1836</v>
      </c>
      <c r="S353" s="35" t="s">
        <v>1484</v>
      </c>
      <c r="T353" s="35" t="s">
        <v>4324</v>
      </c>
      <c r="U353" s="35"/>
      <c r="V353" s="35"/>
      <c r="W353" s="35"/>
    </row>
    <row r="354" spans="1:23" ht="15.75" thickBot="1" x14ac:dyDescent="0.3">
      <c r="A354" s="33">
        <v>45163.632280092592</v>
      </c>
      <c r="B354" s="34">
        <v>45163</v>
      </c>
      <c r="C354" s="218" t="s">
        <v>4171</v>
      </c>
      <c r="D354" s="188" t="s">
        <v>2323</v>
      </c>
      <c r="E354" s="35" t="s">
        <v>1805</v>
      </c>
      <c r="F354" s="35" t="s">
        <v>1806</v>
      </c>
      <c r="G354" s="35" t="s">
        <v>4329</v>
      </c>
      <c r="H354" s="35" t="s">
        <v>4330</v>
      </c>
      <c r="I354" s="35" t="s">
        <v>4330</v>
      </c>
      <c r="J354" s="35" t="s">
        <v>296</v>
      </c>
      <c r="K354" s="35" t="s">
        <v>296</v>
      </c>
      <c r="L354" s="36">
        <v>6588977076</v>
      </c>
      <c r="M354" s="35"/>
      <c r="N354" s="233"/>
      <c r="O354" s="232">
        <v>538639972779</v>
      </c>
      <c r="P354" s="253">
        <v>45253</v>
      </c>
      <c r="Q354" s="35" t="s">
        <v>1835</v>
      </c>
      <c r="R354" s="35" t="s">
        <v>1836</v>
      </c>
      <c r="S354" s="35" t="s">
        <v>1484</v>
      </c>
      <c r="T354" s="35" t="s">
        <v>3284</v>
      </c>
      <c r="U354" s="35"/>
      <c r="V354" s="35"/>
      <c r="W354" s="35"/>
    </row>
    <row r="355" spans="1:23" ht="15.75" thickBot="1" x14ac:dyDescent="0.3">
      <c r="A355" s="33">
        <v>45163.635231481479</v>
      </c>
      <c r="B355" s="34">
        <v>45163</v>
      </c>
      <c r="C355" s="218" t="s">
        <v>4171</v>
      </c>
      <c r="D355" s="188" t="s">
        <v>2323</v>
      </c>
      <c r="E355" s="35" t="s">
        <v>1805</v>
      </c>
      <c r="F355" s="35" t="s">
        <v>1806</v>
      </c>
      <c r="G355" s="35" t="s">
        <v>4331</v>
      </c>
      <c r="H355" s="35" t="s">
        <v>4332</v>
      </c>
      <c r="I355" s="35" t="s">
        <v>4332</v>
      </c>
      <c r="J355" s="35" t="s">
        <v>4172</v>
      </c>
      <c r="K355" s="35" t="s">
        <v>2565</v>
      </c>
      <c r="L355" s="36">
        <v>9769002671</v>
      </c>
      <c r="M355" s="36">
        <v>9769002671</v>
      </c>
      <c r="N355" s="233" t="s">
        <v>4333</v>
      </c>
      <c r="O355" s="232">
        <v>928343433441</v>
      </c>
      <c r="P355" s="253">
        <v>45072</v>
      </c>
      <c r="Q355" s="35" t="s">
        <v>3557</v>
      </c>
      <c r="R355" s="35" t="s">
        <v>1836</v>
      </c>
      <c r="S355" s="35" t="s">
        <v>1813</v>
      </c>
      <c r="T355" s="35" t="s">
        <v>4324</v>
      </c>
      <c r="U355" s="35"/>
      <c r="V355" s="35"/>
      <c r="W355" s="35"/>
    </row>
    <row r="356" spans="1:23" ht="15.75" thickBot="1" x14ac:dyDescent="0.3">
      <c r="A356" s="33">
        <v>45163.647858796299</v>
      </c>
      <c r="B356" s="34">
        <v>45163</v>
      </c>
      <c r="C356" s="218" t="s">
        <v>4171</v>
      </c>
      <c r="D356" s="188" t="s">
        <v>2323</v>
      </c>
      <c r="E356" s="35" t="s">
        <v>1805</v>
      </c>
      <c r="F356" s="35" t="s">
        <v>1806</v>
      </c>
      <c r="G356" s="35" t="s">
        <v>4334</v>
      </c>
      <c r="H356" s="35" t="s">
        <v>4335</v>
      </c>
      <c r="I356" s="35" t="s">
        <v>4335</v>
      </c>
      <c r="J356" s="35" t="s">
        <v>4172</v>
      </c>
      <c r="K356" s="35" t="s">
        <v>4172</v>
      </c>
      <c r="L356" s="36">
        <v>8928428037</v>
      </c>
      <c r="M356" s="36">
        <v>8928428037</v>
      </c>
      <c r="N356" s="233" t="s">
        <v>4336</v>
      </c>
      <c r="O356" s="232">
        <v>337447771782</v>
      </c>
      <c r="P356" s="253">
        <v>45296</v>
      </c>
      <c r="Q356" s="35" t="s">
        <v>3557</v>
      </c>
      <c r="R356" s="35" t="s">
        <v>1836</v>
      </c>
      <c r="S356" s="35" t="s">
        <v>1813</v>
      </c>
      <c r="T356" s="35" t="s">
        <v>4324</v>
      </c>
      <c r="U356" s="35"/>
      <c r="V356" s="35"/>
      <c r="W356" s="35"/>
    </row>
    <row r="357" spans="1:23" ht="15.75" thickBot="1" x14ac:dyDescent="0.3">
      <c r="A357" s="33">
        <v>45163.651469907411</v>
      </c>
      <c r="B357" s="34">
        <v>45163</v>
      </c>
      <c r="C357" s="218" t="s">
        <v>4171</v>
      </c>
      <c r="D357" s="188" t="s">
        <v>2323</v>
      </c>
      <c r="E357" s="35" t="s">
        <v>1840</v>
      </c>
      <c r="F357" s="35" t="s">
        <v>1841</v>
      </c>
      <c r="G357" s="35" t="s">
        <v>4337</v>
      </c>
      <c r="H357" s="35" t="s">
        <v>4338</v>
      </c>
      <c r="I357" s="35" t="s">
        <v>4338</v>
      </c>
      <c r="J357" s="35" t="s">
        <v>4172</v>
      </c>
      <c r="K357" s="35" t="s">
        <v>2565</v>
      </c>
      <c r="L357" s="36">
        <v>8299323175</v>
      </c>
      <c r="M357" s="36">
        <v>8299323175</v>
      </c>
      <c r="N357" s="233" t="s">
        <v>4339</v>
      </c>
      <c r="O357" s="232">
        <v>244597879312</v>
      </c>
      <c r="P357" s="253">
        <v>45412</v>
      </c>
      <c r="Q357" s="35" t="s">
        <v>3557</v>
      </c>
      <c r="R357" s="35" t="s">
        <v>1836</v>
      </c>
      <c r="S357" s="35" t="s">
        <v>1813</v>
      </c>
      <c r="T357" s="35" t="s">
        <v>4324</v>
      </c>
      <c r="U357" s="35"/>
      <c r="V357" s="35"/>
      <c r="W357" s="35"/>
    </row>
    <row r="358" spans="1:23" ht="15.75" thickBot="1" x14ac:dyDescent="0.3">
      <c r="A358" s="33">
        <v>45163.665555555555</v>
      </c>
      <c r="B358" s="34">
        <v>45163</v>
      </c>
      <c r="C358" s="218" t="s">
        <v>4171</v>
      </c>
      <c r="D358" s="188" t="s">
        <v>2323</v>
      </c>
      <c r="E358" s="35" t="s">
        <v>1805</v>
      </c>
      <c r="F358" s="35" t="s">
        <v>1837</v>
      </c>
      <c r="G358" s="35" t="s">
        <v>4340</v>
      </c>
      <c r="H358" s="35" t="s">
        <v>366</v>
      </c>
      <c r="I358" s="35" t="s">
        <v>552</v>
      </c>
      <c r="J358" s="35" t="s">
        <v>296</v>
      </c>
      <c r="K358" s="35" t="s">
        <v>296</v>
      </c>
      <c r="L358" s="36">
        <v>9996671000</v>
      </c>
      <c r="M358" s="35"/>
      <c r="N358" s="233"/>
      <c r="O358" s="232">
        <v>768886996988</v>
      </c>
      <c r="P358" s="253">
        <v>45211</v>
      </c>
      <c r="Q358" s="35" t="s">
        <v>1835</v>
      </c>
      <c r="R358" s="35" t="s">
        <v>1836</v>
      </c>
      <c r="S358" s="35" t="s">
        <v>1484</v>
      </c>
      <c r="T358" s="35" t="s">
        <v>3284</v>
      </c>
      <c r="U358" s="35"/>
      <c r="V358" s="35"/>
      <c r="W358" s="35"/>
    </row>
    <row r="359" spans="1:23" ht="15.75" thickBot="1" x14ac:dyDescent="0.3">
      <c r="A359" s="33">
        <v>45163.677199074074</v>
      </c>
      <c r="B359" s="34">
        <v>45163</v>
      </c>
      <c r="C359" s="218" t="s">
        <v>4171</v>
      </c>
      <c r="D359" s="188" t="s">
        <v>2323</v>
      </c>
      <c r="E359" s="35" t="s">
        <v>1876</v>
      </c>
      <c r="F359" s="35" t="s">
        <v>1806</v>
      </c>
      <c r="G359" s="35" t="s">
        <v>4341</v>
      </c>
      <c r="H359" s="35" t="s">
        <v>4342</v>
      </c>
      <c r="I359" s="35" t="s">
        <v>3915</v>
      </c>
      <c r="J359" s="35" t="s">
        <v>4343</v>
      </c>
      <c r="K359" s="35" t="s">
        <v>3004</v>
      </c>
      <c r="L359" s="36">
        <v>8073289745</v>
      </c>
      <c r="M359" s="36">
        <v>7674065081</v>
      </c>
      <c r="N359" s="233" t="s">
        <v>4344</v>
      </c>
      <c r="O359" s="232">
        <v>368576452460</v>
      </c>
      <c r="P359" s="253">
        <v>45500</v>
      </c>
      <c r="Q359" s="35" t="s">
        <v>3004</v>
      </c>
      <c r="R359" s="35" t="s">
        <v>1812</v>
      </c>
      <c r="S359" s="35" t="s">
        <v>1484</v>
      </c>
      <c r="T359" s="35" t="s">
        <v>3363</v>
      </c>
      <c r="U359" s="35"/>
      <c r="V359" s="35"/>
      <c r="W359" s="35"/>
    </row>
    <row r="360" spans="1:23" ht="15.75" thickBot="1" x14ac:dyDescent="0.3">
      <c r="A360" s="33">
        <v>45163.706747685188</v>
      </c>
      <c r="B360" s="34">
        <v>45163</v>
      </c>
      <c r="C360" s="218" t="s">
        <v>4171</v>
      </c>
      <c r="D360" s="188" t="s">
        <v>2323</v>
      </c>
      <c r="E360" s="35" t="s">
        <v>1840</v>
      </c>
      <c r="F360" s="35" t="s">
        <v>1841</v>
      </c>
      <c r="G360" s="35" t="s">
        <v>4345</v>
      </c>
      <c r="H360" s="35" t="s">
        <v>4346</v>
      </c>
      <c r="I360" s="35" t="s">
        <v>4347</v>
      </c>
      <c r="J360" s="35" t="s">
        <v>2512</v>
      </c>
      <c r="K360" s="35" t="s">
        <v>252</v>
      </c>
      <c r="L360" s="36">
        <v>9559435645</v>
      </c>
      <c r="M360" s="36">
        <v>9559435645</v>
      </c>
      <c r="N360" s="233" t="s">
        <v>4348</v>
      </c>
      <c r="O360" s="232">
        <v>535689545271</v>
      </c>
      <c r="P360" s="253">
        <v>45441</v>
      </c>
      <c r="Q360" s="35" t="s">
        <v>252</v>
      </c>
      <c r="R360" s="35" t="s">
        <v>1836</v>
      </c>
      <c r="S360" s="35" t="s">
        <v>1484</v>
      </c>
      <c r="T360" s="35" t="s">
        <v>3615</v>
      </c>
      <c r="U360" s="35"/>
      <c r="V360" s="35"/>
      <c r="W360" s="35"/>
    </row>
    <row r="361" spans="1:23" ht="15.75" thickBot="1" x14ac:dyDescent="0.3">
      <c r="A361" s="33">
        <v>45163.724756944444</v>
      </c>
      <c r="B361" s="34">
        <v>45163</v>
      </c>
      <c r="C361" s="218" t="s">
        <v>4171</v>
      </c>
      <c r="D361" s="188" t="s">
        <v>2323</v>
      </c>
      <c r="E361" s="35" t="s">
        <v>1840</v>
      </c>
      <c r="F361" s="35" t="s">
        <v>2238</v>
      </c>
      <c r="G361" s="35" t="s">
        <v>4349</v>
      </c>
      <c r="H361" s="35" t="s">
        <v>4350</v>
      </c>
      <c r="I361" s="35" t="s">
        <v>4350</v>
      </c>
      <c r="J361" s="35" t="s">
        <v>4351</v>
      </c>
      <c r="K361" s="35" t="s">
        <v>3004</v>
      </c>
      <c r="L361" s="36">
        <v>6301405462</v>
      </c>
      <c r="M361" s="35"/>
      <c r="N361" s="233" t="s">
        <v>4352</v>
      </c>
      <c r="O361" s="232">
        <v>41358069332</v>
      </c>
      <c r="P361" s="253">
        <v>45529</v>
      </c>
      <c r="Q361" s="35" t="s">
        <v>4353</v>
      </c>
      <c r="R361" s="35" t="s">
        <v>1836</v>
      </c>
      <c r="S361" s="35" t="s">
        <v>1484</v>
      </c>
      <c r="T361" s="35" t="s">
        <v>3363</v>
      </c>
      <c r="U361" s="35"/>
      <c r="V361" s="35"/>
      <c r="W361" s="35"/>
    </row>
    <row r="362" spans="1:23" ht="15.75" thickBot="1" x14ac:dyDescent="0.3">
      <c r="A362" s="33">
        <v>45163.729618055557</v>
      </c>
      <c r="B362" s="34">
        <v>45163</v>
      </c>
      <c r="C362" s="218" t="s">
        <v>4171</v>
      </c>
      <c r="D362" s="188" t="s">
        <v>2323</v>
      </c>
      <c r="E362" s="35" t="s">
        <v>4043</v>
      </c>
      <c r="F362" s="35" t="s">
        <v>1806</v>
      </c>
      <c r="G362" s="35" t="s">
        <v>4354</v>
      </c>
      <c r="H362" s="35" t="s">
        <v>1574</v>
      </c>
      <c r="I362" s="35" t="s">
        <v>1574</v>
      </c>
      <c r="J362" s="35" t="s">
        <v>4355</v>
      </c>
      <c r="K362" s="35" t="s">
        <v>231</v>
      </c>
      <c r="L362" s="36">
        <v>9717759224</v>
      </c>
      <c r="M362" s="36">
        <v>9717759224</v>
      </c>
      <c r="N362" s="233" t="s">
        <v>4356</v>
      </c>
      <c r="O362" s="232">
        <v>326684679679</v>
      </c>
      <c r="P362" s="253">
        <v>45281</v>
      </c>
      <c r="Q362" s="35" t="s">
        <v>3442</v>
      </c>
      <c r="R362" s="35" t="s">
        <v>1831</v>
      </c>
      <c r="S362" s="35" t="s">
        <v>1484</v>
      </c>
      <c r="T362" s="35" t="s">
        <v>3030</v>
      </c>
      <c r="U362" s="35"/>
      <c r="V362" s="35"/>
      <c r="W362" s="35"/>
    </row>
    <row r="363" spans="1:23" ht="15.75" thickBot="1" x14ac:dyDescent="0.3">
      <c r="A363" s="33">
        <v>45163.732291666667</v>
      </c>
      <c r="B363" s="34">
        <v>45163</v>
      </c>
      <c r="C363" s="218" t="s">
        <v>4171</v>
      </c>
      <c r="D363" s="188" t="s">
        <v>2323</v>
      </c>
      <c r="E363" s="35" t="s">
        <v>4357</v>
      </c>
      <c r="F363" s="35" t="s">
        <v>1837</v>
      </c>
      <c r="G363" s="35" t="s">
        <v>4358</v>
      </c>
      <c r="H363" s="35" t="s">
        <v>4359</v>
      </c>
      <c r="I363" s="35" t="s">
        <v>4359</v>
      </c>
      <c r="J363" s="35" t="s">
        <v>4360</v>
      </c>
      <c r="K363" s="35" t="s">
        <v>231</v>
      </c>
      <c r="L363" s="36">
        <v>9958134900</v>
      </c>
      <c r="M363" s="36">
        <v>9958134900</v>
      </c>
      <c r="N363" s="233" t="s">
        <v>4361</v>
      </c>
      <c r="O363" s="232">
        <v>773785239421</v>
      </c>
      <c r="P363" s="253">
        <v>45358</v>
      </c>
      <c r="Q363" s="35" t="s">
        <v>3442</v>
      </c>
      <c r="R363" s="35" t="s">
        <v>1831</v>
      </c>
      <c r="S363" s="35" t="s">
        <v>1813</v>
      </c>
      <c r="T363" s="35" t="s">
        <v>3030</v>
      </c>
      <c r="U363" s="35"/>
      <c r="V363" s="35"/>
      <c r="W363" s="35"/>
    </row>
    <row r="364" spans="1:23" ht="15.75" thickBot="1" x14ac:dyDescent="0.3">
      <c r="A364" s="33">
        <v>45163.773726851854</v>
      </c>
      <c r="B364" s="34">
        <v>45163</v>
      </c>
      <c r="C364" s="218" t="s">
        <v>4171</v>
      </c>
      <c r="D364" s="188" t="s">
        <v>2323</v>
      </c>
      <c r="E364" s="35" t="s">
        <v>4043</v>
      </c>
      <c r="F364" s="35" t="s">
        <v>1806</v>
      </c>
      <c r="G364" s="35" t="s">
        <v>4362</v>
      </c>
      <c r="H364" s="35" t="s">
        <v>1574</v>
      </c>
      <c r="I364" s="35" t="s">
        <v>1574</v>
      </c>
      <c r="J364" s="35" t="s">
        <v>4355</v>
      </c>
      <c r="K364" s="35" t="s">
        <v>231</v>
      </c>
      <c r="L364" s="36">
        <v>9717759224</v>
      </c>
      <c r="M364" s="36">
        <v>9717759224</v>
      </c>
      <c r="N364" s="233" t="s">
        <v>4356</v>
      </c>
      <c r="O364" s="232">
        <v>326684679679</v>
      </c>
      <c r="P364" s="253">
        <v>45387</v>
      </c>
      <c r="Q364" s="35" t="s">
        <v>3255</v>
      </c>
      <c r="R364" s="35" t="s">
        <v>1831</v>
      </c>
      <c r="S364" s="35" t="s">
        <v>1484</v>
      </c>
      <c r="T364" s="35" t="s">
        <v>3030</v>
      </c>
      <c r="U364" s="35"/>
      <c r="V364" s="35"/>
      <c r="W364" s="35"/>
    </row>
    <row r="365" spans="1:23" ht="15.75" thickBot="1" x14ac:dyDescent="0.3">
      <c r="A365" s="33">
        <v>45163.823599537034</v>
      </c>
      <c r="B365" s="34">
        <v>45163</v>
      </c>
      <c r="C365" s="218" t="s">
        <v>4171</v>
      </c>
      <c r="D365" s="188" t="s">
        <v>2323</v>
      </c>
      <c r="E365" s="35" t="s">
        <v>1840</v>
      </c>
      <c r="F365" s="35" t="s">
        <v>1841</v>
      </c>
      <c r="G365" s="35" t="s">
        <v>4363</v>
      </c>
      <c r="H365" s="35" t="s">
        <v>3494</v>
      </c>
      <c r="I365" s="35" t="s">
        <v>3494</v>
      </c>
      <c r="J365" s="35" t="s">
        <v>2512</v>
      </c>
      <c r="K365" s="35" t="s">
        <v>252</v>
      </c>
      <c r="L365" s="36">
        <v>8114249787</v>
      </c>
      <c r="M365" s="36">
        <v>8114249787</v>
      </c>
      <c r="N365" s="233"/>
      <c r="O365" s="232">
        <v>453646132055</v>
      </c>
      <c r="P365" s="253">
        <v>45168</v>
      </c>
      <c r="Q365" s="35" t="s">
        <v>2513</v>
      </c>
      <c r="R365" s="35" t="s">
        <v>1836</v>
      </c>
      <c r="S365" s="35" t="s">
        <v>1484</v>
      </c>
      <c r="T365" s="35" t="s">
        <v>3615</v>
      </c>
      <c r="U365" s="35"/>
      <c r="V365" s="35"/>
      <c r="W365" s="35"/>
    </row>
    <row r="366" spans="1:23" ht="15.75" thickBot="1" x14ac:dyDescent="0.3">
      <c r="A366" s="33">
        <v>45163.834548611114</v>
      </c>
      <c r="B366" s="34">
        <v>45163</v>
      </c>
      <c r="C366" s="218" t="s">
        <v>4171</v>
      </c>
      <c r="D366" s="188" t="s">
        <v>2323</v>
      </c>
      <c r="E366" s="35" t="s">
        <v>1805</v>
      </c>
      <c r="F366" s="35" t="s">
        <v>1806</v>
      </c>
      <c r="G366" s="35" t="s">
        <v>4364</v>
      </c>
      <c r="H366" s="35" t="s">
        <v>4365</v>
      </c>
      <c r="I366" s="35" t="s">
        <v>4366</v>
      </c>
      <c r="J366" s="35" t="s">
        <v>2512</v>
      </c>
      <c r="K366" s="35" t="s">
        <v>252</v>
      </c>
      <c r="L366" s="36">
        <v>82994885135</v>
      </c>
      <c r="M366" s="36">
        <v>8299485135</v>
      </c>
      <c r="N366" s="233" t="s">
        <v>4367</v>
      </c>
      <c r="O366" s="232">
        <v>790579997882</v>
      </c>
      <c r="P366" s="253">
        <v>45436</v>
      </c>
      <c r="Q366" s="35" t="s">
        <v>2513</v>
      </c>
      <c r="R366" s="35" t="s">
        <v>1836</v>
      </c>
      <c r="S366" s="35" t="s">
        <v>1484</v>
      </c>
      <c r="T366" s="35" t="s">
        <v>3615</v>
      </c>
      <c r="U366" s="35"/>
      <c r="V366" s="35"/>
      <c r="W366" s="35"/>
    </row>
    <row r="367" spans="1:23" ht="15.75" thickBot="1" x14ac:dyDescent="0.3">
      <c r="A367" s="33">
        <v>45163.839756944442</v>
      </c>
      <c r="B367" s="34">
        <v>45163</v>
      </c>
      <c r="C367" s="218" t="s">
        <v>4171</v>
      </c>
      <c r="D367" s="188" t="s">
        <v>2323</v>
      </c>
      <c r="E367" s="35" t="s">
        <v>1840</v>
      </c>
      <c r="F367" s="35" t="s">
        <v>1841</v>
      </c>
      <c r="G367" s="35" t="s">
        <v>4345</v>
      </c>
      <c r="H367" s="35" t="s">
        <v>4347</v>
      </c>
      <c r="I367" s="35" t="s">
        <v>4347</v>
      </c>
      <c r="J367" s="35" t="s">
        <v>2512</v>
      </c>
      <c r="K367" s="35" t="s">
        <v>252</v>
      </c>
      <c r="L367" s="36">
        <v>9559435645</v>
      </c>
      <c r="M367" s="36">
        <v>9559435645</v>
      </c>
      <c r="N367" s="233" t="s">
        <v>4368</v>
      </c>
      <c r="O367" s="232">
        <v>843280843771</v>
      </c>
      <c r="P367" s="253">
        <v>45441</v>
      </c>
      <c r="Q367" s="35" t="s">
        <v>2513</v>
      </c>
      <c r="R367" s="35" t="s">
        <v>1836</v>
      </c>
      <c r="S367" s="35" t="s">
        <v>1484</v>
      </c>
      <c r="T367" s="35" t="s">
        <v>3615</v>
      </c>
      <c r="U367" s="35"/>
      <c r="V367" s="35"/>
      <c r="W367" s="35"/>
    </row>
    <row r="368" spans="1:23" ht="15.75" thickBot="1" x14ac:dyDescent="0.3">
      <c r="A368" s="33">
        <v>45164.497499999998</v>
      </c>
      <c r="B368" s="34">
        <v>45164</v>
      </c>
      <c r="C368" s="218" t="s">
        <v>4171</v>
      </c>
      <c r="D368" s="188" t="s">
        <v>2323</v>
      </c>
      <c r="E368" s="35" t="s">
        <v>4470</v>
      </c>
      <c r="F368" s="35" t="s">
        <v>1806</v>
      </c>
      <c r="G368" s="35" t="s">
        <v>4471</v>
      </c>
      <c r="H368" s="35" t="s">
        <v>4472</v>
      </c>
      <c r="I368" s="35" t="s">
        <v>4472</v>
      </c>
      <c r="J368" s="35" t="s">
        <v>4473</v>
      </c>
      <c r="K368" s="35" t="s">
        <v>4448</v>
      </c>
      <c r="L368" s="36">
        <v>7975149353</v>
      </c>
      <c r="M368" s="36">
        <v>7975149353</v>
      </c>
      <c r="N368" s="233" t="s">
        <v>4474</v>
      </c>
      <c r="O368" s="232">
        <v>671895315700</v>
      </c>
      <c r="P368" s="253">
        <v>45191</v>
      </c>
      <c r="Q368" s="35" t="s">
        <v>3996</v>
      </c>
      <c r="R368" s="35" t="s">
        <v>1836</v>
      </c>
      <c r="S368" s="35" t="s">
        <v>1813</v>
      </c>
      <c r="T368" s="35" t="s">
        <v>3992</v>
      </c>
    </row>
    <row r="369" spans="1:20" ht="15.75" thickBot="1" x14ac:dyDescent="0.3">
      <c r="A369" s="33">
        <v>45164.50335648148</v>
      </c>
      <c r="B369" s="34">
        <v>45164</v>
      </c>
      <c r="C369" s="218" t="s">
        <v>4171</v>
      </c>
      <c r="D369" s="188" t="s">
        <v>2323</v>
      </c>
      <c r="E369" s="35" t="s">
        <v>4475</v>
      </c>
      <c r="F369" s="35" t="s">
        <v>1806</v>
      </c>
      <c r="G369" s="35" t="s">
        <v>4476</v>
      </c>
      <c r="H369" s="35" t="s">
        <v>4477</v>
      </c>
      <c r="I369" s="35" t="s">
        <v>4477</v>
      </c>
      <c r="J369" s="35" t="s">
        <v>4456</v>
      </c>
      <c r="K369" s="35" t="s">
        <v>1296</v>
      </c>
      <c r="L369" s="36">
        <v>9366118433</v>
      </c>
      <c r="M369" s="36">
        <v>9366118433</v>
      </c>
      <c r="N369" s="233" t="s">
        <v>4478</v>
      </c>
      <c r="O369" s="232">
        <v>422657805159</v>
      </c>
      <c r="P369" s="253">
        <v>45191</v>
      </c>
      <c r="Q369" s="35" t="s">
        <v>3794</v>
      </c>
      <c r="R369" s="35" t="s">
        <v>1812</v>
      </c>
      <c r="S369" s="35" t="s">
        <v>1813</v>
      </c>
      <c r="T369" s="35" t="s">
        <v>3992</v>
      </c>
    </row>
    <row r="370" spans="1:20" ht="15.75" thickBot="1" x14ac:dyDescent="0.3">
      <c r="A370" s="33">
        <v>45164.521041666667</v>
      </c>
      <c r="B370" s="34">
        <v>45164</v>
      </c>
      <c r="C370" s="218" t="s">
        <v>4171</v>
      </c>
      <c r="D370" s="188" t="s">
        <v>2323</v>
      </c>
      <c r="E370" s="35" t="s">
        <v>1840</v>
      </c>
      <c r="F370" s="35" t="s">
        <v>1841</v>
      </c>
      <c r="G370" s="35" t="s">
        <v>4479</v>
      </c>
      <c r="H370" s="35" t="s">
        <v>3613</v>
      </c>
      <c r="I370" s="35" t="s">
        <v>3613</v>
      </c>
      <c r="J370" s="35" t="s">
        <v>3155</v>
      </c>
      <c r="K370" s="35" t="s">
        <v>140</v>
      </c>
      <c r="L370" s="36">
        <v>9870521197</v>
      </c>
      <c r="M370" s="36">
        <v>9870521197</v>
      </c>
      <c r="N370" s="233" t="s">
        <v>4480</v>
      </c>
      <c r="O370" s="232">
        <v>781470326739</v>
      </c>
      <c r="P370" s="253">
        <v>45363</v>
      </c>
      <c r="Q370" s="35" t="s">
        <v>140</v>
      </c>
      <c r="R370" s="35" t="s">
        <v>1831</v>
      </c>
      <c r="S370" s="35" t="s">
        <v>1813</v>
      </c>
      <c r="T370" s="35" t="s">
        <v>3164</v>
      </c>
    </row>
    <row r="371" spans="1:20" ht="15.75" thickBot="1" x14ac:dyDescent="0.3">
      <c r="A371" s="33">
        <v>45164.527673611112</v>
      </c>
      <c r="B371" s="34">
        <v>45164</v>
      </c>
      <c r="C371" s="218" t="s">
        <v>4171</v>
      </c>
      <c r="D371" s="188" t="s">
        <v>2323</v>
      </c>
      <c r="E371" s="35" t="s">
        <v>1876</v>
      </c>
      <c r="F371" s="35" t="s">
        <v>1806</v>
      </c>
      <c r="G371" s="35" t="s">
        <v>4481</v>
      </c>
      <c r="H371" s="35" t="s">
        <v>4482</v>
      </c>
      <c r="I371" s="35" t="s">
        <v>4483</v>
      </c>
      <c r="J371" s="35" t="s">
        <v>4484</v>
      </c>
      <c r="K371" s="35" t="s">
        <v>3004</v>
      </c>
      <c r="L371" s="36">
        <v>8688072767</v>
      </c>
      <c r="M371" s="35"/>
      <c r="N371" s="233" t="s">
        <v>4485</v>
      </c>
      <c r="O371" s="232">
        <v>818573844883</v>
      </c>
      <c r="P371" s="253">
        <v>45192</v>
      </c>
      <c r="Q371" s="35" t="s">
        <v>3004</v>
      </c>
      <c r="R371" s="35" t="s">
        <v>1836</v>
      </c>
      <c r="S371" s="35" t="s">
        <v>1484</v>
      </c>
      <c r="T371" s="35" t="s">
        <v>3363</v>
      </c>
    </row>
    <row r="372" spans="1:20" ht="15.75" thickBot="1" x14ac:dyDescent="0.3">
      <c r="A372" s="33">
        <v>45164.541805555556</v>
      </c>
      <c r="B372" s="34">
        <v>45164</v>
      </c>
      <c r="C372" s="218" t="s">
        <v>4171</v>
      </c>
      <c r="D372" s="188" t="s">
        <v>2323</v>
      </c>
      <c r="E372" s="35" t="s">
        <v>4486</v>
      </c>
      <c r="F372" s="35" t="s">
        <v>2034</v>
      </c>
      <c r="G372" s="35" t="s">
        <v>4487</v>
      </c>
      <c r="H372" s="35" t="s">
        <v>627</v>
      </c>
      <c r="I372" s="35" t="s">
        <v>627</v>
      </c>
      <c r="J372" s="35" t="s">
        <v>4456</v>
      </c>
      <c r="K372" s="35" t="s">
        <v>1296</v>
      </c>
      <c r="L372" s="36">
        <v>7019453362</v>
      </c>
      <c r="M372" s="36">
        <v>7019453362</v>
      </c>
      <c r="N372" s="233" t="s">
        <v>4488</v>
      </c>
      <c r="O372" s="232">
        <v>933059579201</v>
      </c>
      <c r="P372" s="253">
        <v>45191</v>
      </c>
      <c r="Q372" s="35" t="s">
        <v>3996</v>
      </c>
      <c r="R372" s="35" t="s">
        <v>1836</v>
      </c>
      <c r="S372" s="35" t="s">
        <v>1813</v>
      </c>
      <c r="T372" s="35" t="s">
        <v>3992</v>
      </c>
    </row>
    <row r="373" spans="1:20" ht="15.75" thickBot="1" x14ac:dyDescent="0.3">
      <c r="A373" s="33">
        <v>45164.542638888888</v>
      </c>
      <c r="B373" s="34">
        <v>45164</v>
      </c>
      <c r="C373" s="218" t="s">
        <v>4171</v>
      </c>
      <c r="D373" s="188" t="s">
        <v>2323</v>
      </c>
      <c r="E373" s="35" t="s">
        <v>1805</v>
      </c>
      <c r="F373" s="35" t="s">
        <v>1806</v>
      </c>
      <c r="G373" s="35" t="s">
        <v>4489</v>
      </c>
      <c r="H373" s="35" t="s">
        <v>4490</v>
      </c>
      <c r="I373" s="35" t="s">
        <v>4490</v>
      </c>
      <c r="J373" s="35" t="s">
        <v>4172</v>
      </c>
      <c r="K373" s="35" t="s">
        <v>2565</v>
      </c>
      <c r="L373" s="36">
        <v>8451850605</v>
      </c>
      <c r="M373" s="36">
        <v>8451850605</v>
      </c>
      <c r="N373" s="233" t="s">
        <v>4491</v>
      </c>
      <c r="O373" s="232">
        <v>833117888666</v>
      </c>
      <c r="P373" s="253">
        <v>45225</v>
      </c>
      <c r="Q373" s="35" t="s">
        <v>4172</v>
      </c>
      <c r="R373" s="35" t="s">
        <v>1836</v>
      </c>
      <c r="S373" s="35" t="s">
        <v>1813</v>
      </c>
      <c r="T373" s="35" t="s">
        <v>4324</v>
      </c>
    </row>
    <row r="374" spans="1:20" ht="15.75" thickBot="1" x14ac:dyDescent="0.3">
      <c r="A374" s="33">
        <v>45164.552569444444</v>
      </c>
      <c r="B374" s="34">
        <v>45164</v>
      </c>
      <c r="C374" s="218" t="s">
        <v>4171</v>
      </c>
      <c r="D374" s="188" t="s">
        <v>2323</v>
      </c>
      <c r="E374" s="35" t="s">
        <v>1805</v>
      </c>
      <c r="F374" s="35" t="s">
        <v>1806</v>
      </c>
      <c r="G374" s="35" t="s">
        <v>4492</v>
      </c>
      <c r="H374" s="35" t="s">
        <v>4493</v>
      </c>
      <c r="I374" s="35" t="s">
        <v>4493</v>
      </c>
      <c r="J374" s="35" t="s">
        <v>4175</v>
      </c>
      <c r="K374" s="35" t="s">
        <v>2565</v>
      </c>
      <c r="L374" s="36">
        <v>8591447488</v>
      </c>
      <c r="M374" s="36">
        <v>8591447488</v>
      </c>
      <c r="N374" s="233" t="s">
        <v>4494</v>
      </c>
      <c r="O374" s="232">
        <v>504974849760</v>
      </c>
      <c r="P374" s="253">
        <v>45554</v>
      </c>
      <c r="Q374" s="35" t="s">
        <v>4172</v>
      </c>
      <c r="R374" s="35" t="s">
        <v>1836</v>
      </c>
      <c r="S374" s="35" t="s">
        <v>1813</v>
      </c>
      <c r="T374" s="35" t="s">
        <v>4324</v>
      </c>
    </row>
    <row r="375" spans="1:20" ht="15.75" thickBot="1" x14ac:dyDescent="0.3">
      <c r="A375" s="33">
        <v>45164.556828703702</v>
      </c>
      <c r="B375" s="34">
        <v>45164</v>
      </c>
      <c r="C375" s="218" t="s">
        <v>4171</v>
      </c>
      <c r="D375" s="188" t="s">
        <v>2323</v>
      </c>
      <c r="E375" s="35" t="s">
        <v>1805</v>
      </c>
      <c r="F375" s="35" t="s">
        <v>1806</v>
      </c>
      <c r="G375" s="35" t="s">
        <v>4495</v>
      </c>
      <c r="H375" s="35" t="s">
        <v>4496</v>
      </c>
      <c r="I375" s="35" t="s">
        <v>4496</v>
      </c>
      <c r="J375" s="35" t="s">
        <v>2565</v>
      </c>
      <c r="K375" s="35" t="s">
        <v>4172</v>
      </c>
      <c r="L375" s="36">
        <v>8767498087</v>
      </c>
      <c r="M375" s="36">
        <v>8591447488</v>
      </c>
      <c r="N375" s="233" t="s">
        <v>4497</v>
      </c>
      <c r="O375" s="232">
        <v>904039520643</v>
      </c>
      <c r="P375" s="253">
        <v>45574</v>
      </c>
      <c r="Q375" s="35" t="s">
        <v>4172</v>
      </c>
      <c r="R375" s="35" t="s">
        <v>1836</v>
      </c>
      <c r="S375" s="35" t="s">
        <v>1813</v>
      </c>
      <c r="T375" s="35" t="s">
        <v>4324</v>
      </c>
    </row>
    <row r="376" spans="1:20" ht="15.75" thickBot="1" x14ac:dyDescent="0.3">
      <c r="A376" s="33">
        <v>45164.559351851851</v>
      </c>
      <c r="B376" s="34">
        <v>45164</v>
      </c>
      <c r="C376" s="218" t="s">
        <v>4171</v>
      </c>
      <c r="D376" s="188" t="s">
        <v>2323</v>
      </c>
      <c r="E376" s="35" t="s">
        <v>1805</v>
      </c>
      <c r="F376" s="35" t="s">
        <v>1806</v>
      </c>
      <c r="G376" s="35" t="s">
        <v>4498</v>
      </c>
      <c r="H376" s="35" t="s">
        <v>4499</v>
      </c>
      <c r="I376" s="35" t="s">
        <v>4499</v>
      </c>
      <c r="J376" s="35" t="s">
        <v>4172</v>
      </c>
      <c r="K376" s="35" t="s">
        <v>2565</v>
      </c>
      <c r="L376" s="36">
        <v>9792145676</v>
      </c>
      <c r="M376" s="36">
        <v>8591447488</v>
      </c>
      <c r="N376" s="233" t="s">
        <v>4500</v>
      </c>
      <c r="O376" s="232">
        <v>856022556335</v>
      </c>
      <c r="P376" s="253">
        <v>45583</v>
      </c>
      <c r="Q376" s="35" t="s">
        <v>2565</v>
      </c>
      <c r="R376" s="35" t="s">
        <v>1836</v>
      </c>
      <c r="S376" s="35" t="s">
        <v>1813</v>
      </c>
      <c r="T376" s="35" t="s">
        <v>4324</v>
      </c>
    </row>
    <row r="377" spans="1:20" ht="15.75" thickBot="1" x14ac:dyDescent="0.3">
      <c r="A377" s="33">
        <v>45164.57271990741</v>
      </c>
      <c r="B377" s="34">
        <v>45164</v>
      </c>
      <c r="C377" s="218" t="s">
        <v>4171</v>
      </c>
      <c r="D377" s="188" t="s">
        <v>2323</v>
      </c>
      <c r="E377" s="35" t="s">
        <v>1805</v>
      </c>
      <c r="F377" s="35" t="s">
        <v>1806</v>
      </c>
      <c r="G377" s="35" t="s">
        <v>4501</v>
      </c>
      <c r="H377" s="35" t="s">
        <v>4502</v>
      </c>
      <c r="I377" s="35" t="s">
        <v>4503</v>
      </c>
      <c r="J377" s="35" t="s">
        <v>4504</v>
      </c>
      <c r="K377" s="35" t="s">
        <v>2565</v>
      </c>
      <c r="L377" s="36">
        <v>7506290112</v>
      </c>
      <c r="M377" s="36">
        <v>7506290112</v>
      </c>
      <c r="N377" s="233" t="s">
        <v>4505</v>
      </c>
      <c r="O377" s="232">
        <v>543581475457</v>
      </c>
      <c r="P377" s="253">
        <v>45245</v>
      </c>
      <c r="Q377" s="35" t="s">
        <v>2565</v>
      </c>
      <c r="R377" s="35" t="s">
        <v>1836</v>
      </c>
      <c r="S377" s="35" t="s">
        <v>1813</v>
      </c>
      <c r="T377" s="35" t="s">
        <v>4324</v>
      </c>
    </row>
    <row r="378" spans="1:20" ht="15.75" thickBot="1" x14ac:dyDescent="0.3">
      <c r="A378" s="33">
        <v>45164.574120370373</v>
      </c>
      <c r="B378" s="34">
        <v>45164</v>
      </c>
      <c r="C378" s="218" t="s">
        <v>4171</v>
      </c>
      <c r="D378" s="188" t="s">
        <v>2323</v>
      </c>
      <c r="E378" s="35" t="s">
        <v>1805</v>
      </c>
      <c r="F378" s="35" t="s">
        <v>1806</v>
      </c>
      <c r="G378" s="35" t="s">
        <v>4506</v>
      </c>
      <c r="H378" s="35" t="s">
        <v>4507</v>
      </c>
      <c r="I378" s="35" t="s">
        <v>4507</v>
      </c>
      <c r="J378" s="35" t="s">
        <v>3155</v>
      </c>
      <c r="K378" s="35" t="s">
        <v>4521</v>
      </c>
      <c r="L378" s="36">
        <v>9818564166</v>
      </c>
      <c r="M378" s="36">
        <v>9818564166</v>
      </c>
      <c r="N378" s="233" t="s">
        <v>4508</v>
      </c>
      <c r="O378" s="232">
        <v>651207925609</v>
      </c>
      <c r="P378" s="253">
        <v>45211</v>
      </c>
      <c r="Q378" s="35" t="s">
        <v>3801</v>
      </c>
      <c r="R378" s="35" t="s">
        <v>1836</v>
      </c>
      <c r="S378" s="35" t="s">
        <v>1813</v>
      </c>
      <c r="T378" s="35" t="s">
        <v>3158</v>
      </c>
    </row>
    <row r="379" spans="1:20" ht="15.75" thickBot="1" x14ac:dyDescent="0.3">
      <c r="A379" s="33">
        <v>45164.581736111111</v>
      </c>
      <c r="B379" s="34">
        <v>45164</v>
      </c>
      <c r="C379" s="218" t="s">
        <v>4171</v>
      </c>
      <c r="D379" s="188" t="s">
        <v>2323</v>
      </c>
      <c r="E379" s="35" t="s">
        <v>1805</v>
      </c>
      <c r="F379" s="35" t="s">
        <v>1806</v>
      </c>
      <c r="G379" s="35" t="s">
        <v>4509</v>
      </c>
      <c r="H379" s="35" t="s">
        <v>4507</v>
      </c>
      <c r="I379" s="35" t="s">
        <v>4507</v>
      </c>
      <c r="J379" s="35" t="s">
        <v>3155</v>
      </c>
      <c r="K379" s="35" t="s">
        <v>4510</v>
      </c>
      <c r="L379" s="36">
        <v>7042115166</v>
      </c>
      <c r="M379" s="36">
        <v>7042115166</v>
      </c>
      <c r="N379" s="233" t="s">
        <v>4508</v>
      </c>
      <c r="O379" s="232">
        <v>651207925609</v>
      </c>
      <c r="P379" s="253">
        <v>45213</v>
      </c>
      <c r="Q379" s="35" t="s">
        <v>3801</v>
      </c>
      <c r="R379" s="35" t="s">
        <v>1836</v>
      </c>
      <c r="S379" s="35" t="s">
        <v>1813</v>
      </c>
      <c r="T379" s="35" t="s">
        <v>3158</v>
      </c>
    </row>
    <row r="380" spans="1:20" ht="15.75" thickBot="1" x14ac:dyDescent="0.3">
      <c r="A380" s="33">
        <v>45164.584386574075</v>
      </c>
      <c r="B380" s="34">
        <v>45164</v>
      </c>
      <c r="C380" s="218" t="s">
        <v>4171</v>
      </c>
      <c r="D380" s="188" t="s">
        <v>2323</v>
      </c>
      <c r="E380" s="35" t="s">
        <v>1805</v>
      </c>
      <c r="F380" s="35" t="s">
        <v>1806</v>
      </c>
      <c r="G380" s="35" t="s">
        <v>4511</v>
      </c>
      <c r="H380" s="35" t="s">
        <v>4512</v>
      </c>
      <c r="I380" s="35" t="s">
        <v>4512</v>
      </c>
      <c r="J380" s="35" t="s">
        <v>2565</v>
      </c>
      <c r="K380" s="35" t="s">
        <v>4172</v>
      </c>
      <c r="L380" s="36">
        <v>8169515370</v>
      </c>
      <c r="M380" s="36">
        <v>8169515370</v>
      </c>
      <c r="N380" s="233" t="s">
        <v>4513</v>
      </c>
      <c r="O380" s="232">
        <v>893951672481</v>
      </c>
      <c r="P380" s="253">
        <v>45240</v>
      </c>
      <c r="Q380" s="35" t="s">
        <v>4172</v>
      </c>
      <c r="R380" s="35" t="s">
        <v>1836</v>
      </c>
      <c r="S380" s="35" t="s">
        <v>1813</v>
      </c>
      <c r="T380" s="35" t="s">
        <v>4324</v>
      </c>
    </row>
    <row r="381" spans="1:20" ht="15.75" thickBot="1" x14ac:dyDescent="0.3">
      <c r="A381" s="33">
        <v>45164.588726851849</v>
      </c>
      <c r="B381" s="34">
        <v>45164</v>
      </c>
      <c r="C381" s="218" t="s">
        <v>4171</v>
      </c>
      <c r="D381" s="188" t="s">
        <v>2323</v>
      </c>
      <c r="E381" s="35" t="s">
        <v>4514</v>
      </c>
      <c r="F381" s="35" t="s">
        <v>3250</v>
      </c>
      <c r="G381" s="35" t="s">
        <v>4515</v>
      </c>
      <c r="H381" s="35" t="s">
        <v>4516</v>
      </c>
      <c r="I381" s="35" t="s">
        <v>4516</v>
      </c>
      <c r="J381" s="35" t="s">
        <v>4517</v>
      </c>
      <c r="K381" s="35" t="s">
        <v>231</v>
      </c>
      <c r="L381" s="36">
        <v>8860011314</v>
      </c>
      <c r="M381" s="36">
        <v>8860011314</v>
      </c>
      <c r="N381" s="233" t="s">
        <v>4518</v>
      </c>
      <c r="O381" s="232">
        <v>429489601359</v>
      </c>
      <c r="P381" s="253">
        <v>45423</v>
      </c>
      <c r="Q381" s="35" t="s">
        <v>3442</v>
      </c>
      <c r="R381" s="35" t="s">
        <v>1831</v>
      </c>
      <c r="S381" s="35" t="s">
        <v>1484</v>
      </c>
      <c r="T381" s="35" t="s">
        <v>3256</v>
      </c>
    </row>
    <row r="382" spans="1:20" ht="15.75" thickBot="1" x14ac:dyDescent="0.3">
      <c r="A382" s="33">
        <v>45164.590636574074</v>
      </c>
      <c r="B382" s="34">
        <v>45164</v>
      </c>
      <c r="C382" s="218" t="s">
        <v>4171</v>
      </c>
      <c r="D382" s="188" t="s">
        <v>2323</v>
      </c>
      <c r="E382" s="35" t="s">
        <v>1805</v>
      </c>
      <c r="F382" s="35" t="s">
        <v>1806</v>
      </c>
      <c r="G382" s="35" t="s">
        <v>4519</v>
      </c>
      <c r="H382" s="35" t="s">
        <v>4520</v>
      </c>
      <c r="I382" s="35" t="s">
        <v>4520</v>
      </c>
      <c r="J382" s="35" t="s">
        <v>3155</v>
      </c>
      <c r="K382" s="35" t="s">
        <v>4521</v>
      </c>
      <c r="L382" s="36">
        <v>8860829310</v>
      </c>
      <c r="M382" s="36">
        <v>8860829310</v>
      </c>
      <c r="N382" s="233" t="s">
        <v>4522</v>
      </c>
      <c r="O382" s="232">
        <v>290510905838</v>
      </c>
      <c r="P382" s="253">
        <v>45245</v>
      </c>
      <c r="Q382" s="35" t="s">
        <v>3801</v>
      </c>
      <c r="R382" s="35" t="s">
        <v>1836</v>
      </c>
      <c r="S382" s="35" t="s">
        <v>1813</v>
      </c>
      <c r="T382" s="35" t="s">
        <v>3158</v>
      </c>
    </row>
    <row r="383" spans="1:20" ht="15.75" thickBot="1" x14ac:dyDescent="0.3">
      <c r="A383" s="33">
        <v>45164.603715277779</v>
      </c>
      <c r="B383" s="34">
        <v>45164</v>
      </c>
      <c r="C383" s="218" t="s">
        <v>4171</v>
      </c>
      <c r="D383" s="188" t="s">
        <v>2323</v>
      </c>
      <c r="E383" s="35" t="s">
        <v>1805</v>
      </c>
      <c r="F383" s="35" t="s">
        <v>1806</v>
      </c>
      <c r="G383" s="35" t="s">
        <v>4523</v>
      </c>
      <c r="H383" s="35" t="s">
        <v>4524</v>
      </c>
      <c r="I383" s="35" t="s">
        <v>4524</v>
      </c>
      <c r="J383" s="35" t="s">
        <v>2565</v>
      </c>
      <c r="K383" s="35" t="s">
        <v>4172</v>
      </c>
      <c r="L383" s="36">
        <v>9004583256</v>
      </c>
      <c r="M383" s="36">
        <v>9004583256</v>
      </c>
      <c r="N383" s="233" t="s">
        <v>4525</v>
      </c>
      <c r="O383" s="232">
        <v>364964292059</v>
      </c>
      <c r="P383" s="253">
        <v>45490</v>
      </c>
      <c r="Q383" s="35" t="s">
        <v>4172</v>
      </c>
      <c r="R383" s="35" t="s">
        <v>1836</v>
      </c>
      <c r="S383" s="35" t="s">
        <v>1813</v>
      </c>
      <c r="T383" s="35" t="s">
        <v>2565</v>
      </c>
    </row>
    <row r="384" spans="1:20" ht="15.75" thickBot="1" x14ac:dyDescent="0.3">
      <c r="A384" s="33">
        <v>45164.631909722222</v>
      </c>
      <c r="B384" s="34">
        <v>45164</v>
      </c>
      <c r="C384" s="218" t="s">
        <v>4171</v>
      </c>
      <c r="D384" s="188" t="s">
        <v>2323</v>
      </c>
      <c r="E384" s="35" t="s">
        <v>4526</v>
      </c>
      <c r="F384" s="35" t="s">
        <v>4527</v>
      </c>
      <c r="G384" s="35" t="s">
        <v>4528</v>
      </c>
      <c r="H384" s="35" t="s">
        <v>4529</v>
      </c>
      <c r="I384" s="35" t="s">
        <v>4529</v>
      </c>
      <c r="J384" s="35" t="s">
        <v>4530</v>
      </c>
      <c r="K384" s="35" t="s">
        <v>231</v>
      </c>
      <c r="L384" s="36">
        <v>8287215984</v>
      </c>
      <c r="M384" s="36">
        <v>8287215984</v>
      </c>
      <c r="N384" s="233" t="s">
        <v>4531</v>
      </c>
      <c r="O384" s="232">
        <v>717106222448</v>
      </c>
      <c r="P384" s="253">
        <v>45201</v>
      </c>
      <c r="Q384" s="35" t="s">
        <v>3888</v>
      </c>
      <c r="R384" s="35" t="s">
        <v>1831</v>
      </c>
      <c r="S384" s="35" t="s">
        <v>1484</v>
      </c>
      <c r="T384" s="35" t="s">
        <v>3256</v>
      </c>
    </row>
    <row r="385" spans="1:23" ht="15.75" thickBot="1" x14ac:dyDescent="0.3">
      <c r="A385" s="33">
        <v>45164.633923611109</v>
      </c>
      <c r="B385" s="34">
        <v>45164</v>
      </c>
      <c r="C385" s="218" t="s">
        <v>4171</v>
      </c>
      <c r="D385" s="188" t="s">
        <v>2323</v>
      </c>
      <c r="E385" s="35" t="s">
        <v>4514</v>
      </c>
      <c r="F385" s="35" t="s">
        <v>3250</v>
      </c>
      <c r="G385" s="35" t="s">
        <v>4532</v>
      </c>
      <c r="H385" s="35" t="s">
        <v>4533</v>
      </c>
      <c r="I385" s="35" t="s">
        <v>4533</v>
      </c>
      <c r="J385" s="35" t="s">
        <v>4534</v>
      </c>
      <c r="K385" s="35" t="s">
        <v>231</v>
      </c>
      <c r="L385" s="36">
        <v>8860011314</v>
      </c>
      <c r="M385" s="36">
        <v>8860011314</v>
      </c>
      <c r="N385" s="233" t="s">
        <v>4518</v>
      </c>
      <c r="O385" s="232">
        <v>429489601359</v>
      </c>
      <c r="P385" s="253">
        <v>45366</v>
      </c>
      <c r="Q385" s="35" t="s">
        <v>3888</v>
      </c>
      <c r="R385" s="35" t="s">
        <v>1831</v>
      </c>
      <c r="S385" s="35" t="s">
        <v>1484</v>
      </c>
      <c r="T385" s="35" t="s">
        <v>3256</v>
      </c>
    </row>
    <row r="386" spans="1:23" ht="15.75" thickBot="1" x14ac:dyDescent="0.3">
      <c r="A386" s="33">
        <v>45164.638240740744</v>
      </c>
      <c r="B386" s="34">
        <v>45164</v>
      </c>
      <c r="C386" s="218" t="s">
        <v>4171</v>
      </c>
      <c r="D386" s="188" t="s">
        <v>2323</v>
      </c>
      <c r="E386" s="35" t="s">
        <v>1805</v>
      </c>
      <c r="F386" s="35" t="s">
        <v>1806</v>
      </c>
      <c r="G386" s="35" t="s">
        <v>4535</v>
      </c>
      <c r="H386" s="35" t="s">
        <v>4536</v>
      </c>
      <c r="I386" s="35" t="s">
        <v>4537</v>
      </c>
      <c r="J386" s="35" t="s">
        <v>4538</v>
      </c>
      <c r="K386" s="35" t="s">
        <v>4172</v>
      </c>
      <c r="L386" s="36">
        <v>9867762218</v>
      </c>
      <c r="M386" s="36">
        <v>9867762218</v>
      </c>
      <c r="N386" s="233" t="s">
        <v>4539</v>
      </c>
      <c r="O386" s="232">
        <v>632733306747</v>
      </c>
      <c r="P386" s="253">
        <v>45275</v>
      </c>
      <c r="Q386" s="35" t="s">
        <v>4172</v>
      </c>
      <c r="R386" s="35" t="s">
        <v>1836</v>
      </c>
      <c r="S386" s="35" t="s">
        <v>1813</v>
      </c>
      <c r="T386" s="35" t="s">
        <v>3110</v>
      </c>
    </row>
    <row r="387" spans="1:23" ht="15.75" thickBot="1" x14ac:dyDescent="0.3">
      <c r="A387" s="33">
        <v>45164.810497685183</v>
      </c>
      <c r="B387" s="34">
        <v>45164</v>
      </c>
      <c r="C387" s="218" t="s">
        <v>4171</v>
      </c>
      <c r="D387" s="188" t="s">
        <v>2323</v>
      </c>
      <c r="E387" s="35" t="s">
        <v>4540</v>
      </c>
      <c r="F387" s="35" t="s">
        <v>1837</v>
      </c>
      <c r="G387" s="35" t="s">
        <v>4541</v>
      </c>
      <c r="H387" s="35" t="s">
        <v>4542</v>
      </c>
      <c r="I387" s="35" t="s">
        <v>4542</v>
      </c>
      <c r="J387" s="35" t="s">
        <v>4543</v>
      </c>
      <c r="K387" s="35" t="s">
        <v>231</v>
      </c>
      <c r="L387" s="36">
        <v>9910774406</v>
      </c>
      <c r="M387" s="36">
        <v>9910774406</v>
      </c>
      <c r="N387" s="233" t="s">
        <v>4544</v>
      </c>
      <c r="O387" s="232">
        <v>872172703042</v>
      </c>
      <c r="P387" s="253">
        <v>45332</v>
      </c>
      <c r="Q387" s="35" t="s">
        <v>3255</v>
      </c>
      <c r="R387" s="35" t="s">
        <v>1831</v>
      </c>
      <c r="S387" s="35" t="s">
        <v>1484</v>
      </c>
      <c r="T387" s="35" t="s">
        <v>3030</v>
      </c>
    </row>
    <row r="388" spans="1:23" ht="15.75" thickBot="1" x14ac:dyDescent="0.3">
      <c r="A388" s="33">
        <v>45164.826643518521</v>
      </c>
      <c r="B388" s="34">
        <v>45164</v>
      </c>
      <c r="C388" s="218" t="s">
        <v>4171</v>
      </c>
      <c r="D388" s="188" t="s">
        <v>2323</v>
      </c>
      <c r="E388" s="35" t="s">
        <v>4043</v>
      </c>
      <c r="F388" s="35" t="s">
        <v>1806</v>
      </c>
      <c r="G388" s="35" t="s">
        <v>4362</v>
      </c>
      <c r="H388" s="35" t="s">
        <v>4359</v>
      </c>
      <c r="I388" s="35" t="s">
        <v>4359</v>
      </c>
      <c r="J388" s="35" t="s">
        <v>4545</v>
      </c>
      <c r="K388" s="35" t="s">
        <v>231</v>
      </c>
      <c r="L388" s="36">
        <v>9958134900</v>
      </c>
      <c r="M388" s="36">
        <v>9958134900</v>
      </c>
      <c r="N388" s="233" t="s">
        <v>4361</v>
      </c>
      <c r="O388" s="232">
        <v>773785239421</v>
      </c>
      <c r="P388" s="253">
        <v>45274</v>
      </c>
      <c r="Q388" s="35" t="s">
        <v>3888</v>
      </c>
      <c r="R388" s="35" t="s">
        <v>1831</v>
      </c>
      <c r="S388" s="35" t="s">
        <v>1813</v>
      </c>
      <c r="T388" s="35" t="s">
        <v>3256</v>
      </c>
    </row>
    <row r="389" spans="1:23" ht="15.75" thickBot="1" x14ac:dyDescent="0.3">
      <c r="A389" s="33">
        <v>45164.84480324074</v>
      </c>
      <c r="B389" s="34">
        <v>45164</v>
      </c>
      <c r="C389" s="218" t="s">
        <v>4171</v>
      </c>
      <c r="D389" s="188" t="s">
        <v>2323</v>
      </c>
      <c r="E389" s="35" t="s">
        <v>1805</v>
      </c>
      <c r="F389" s="35" t="s">
        <v>1837</v>
      </c>
      <c r="G389" s="35" t="s">
        <v>4546</v>
      </c>
      <c r="H389" s="35" t="s">
        <v>4547</v>
      </c>
      <c r="I389" s="35" t="s">
        <v>4547</v>
      </c>
      <c r="J389" s="35" t="s">
        <v>4548</v>
      </c>
      <c r="K389" s="35" t="s">
        <v>74</v>
      </c>
      <c r="L389" s="36">
        <v>9654319485</v>
      </c>
      <c r="M389" s="36">
        <v>9654319485</v>
      </c>
      <c r="N389" s="233" t="s">
        <v>4549</v>
      </c>
      <c r="O389" s="232">
        <v>656651046375</v>
      </c>
      <c r="P389" s="253">
        <v>45013</v>
      </c>
      <c r="Q389" s="35" t="s">
        <v>2599</v>
      </c>
      <c r="R389" s="35" t="s">
        <v>1812</v>
      </c>
      <c r="S389" s="35" t="s">
        <v>1484</v>
      </c>
      <c r="T389" s="35" t="s">
        <v>3270</v>
      </c>
    </row>
    <row r="390" spans="1:23" ht="15.75" thickBot="1" x14ac:dyDescent="0.3">
      <c r="A390" s="33">
        <v>45164.872523148151</v>
      </c>
      <c r="B390" s="34">
        <v>45164</v>
      </c>
      <c r="C390" s="218" t="s">
        <v>4171</v>
      </c>
      <c r="D390" s="188" t="s">
        <v>2323</v>
      </c>
      <c r="E390" s="35" t="s">
        <v>4550</v>
      </c>
      <c r="F390" s="35" t="s">
        <v>1837</v>
      </c>
      <c r="G390" s="35" t="s">
        <v>4551</v>
      </c>
      <c r="H390" s="35" t="s">
        <v>4359</v>
      </c>
      <c r="I390" s="35" t="s">
        <v>4359</v>
      </c>
      <c r="J390" s="35" t="s">
        <v>4552</v>
      </c>
      <c r="K390" s="35" t="s">
        <v>231</v>
      </c>
      <c r="L390" s="36">
        <v>9958134900</v>
      </c>
      <c r="M390" s="36">
        <v>9958134900</v>
      </c>
      <c r="N390" s="233" t="s">
        <v>4361</v>
      </c>
      <c r="O390" s="232">
        <v>773785239421</v>
      </c>
      <c r="P390" s="253">
        <v>45427</v>
      </c>
      <c r="Q390" s="35" t="s">
        <v>3888</v>
      </c>
      <c r="R390" s="35" t="s">
        <v>1831</v>
      </c>
      <c r="S390" s="35" t="s">
        <v>1484</v>
      </c>
      <c r="T390" s="35" t="s">
        <v>3256</v>
      </c>
    </row>
    <row r="391" spans="1:23" ht="15.75" thickBot="1" x14ac:dyDescent="0.3">
      <c r="A391" s="33">
        <v>45164.978252314817</v>
      </c>
      <c r="B391" s="34">
        <v>45164</v>
      </c>
      <c r="C391" s="218" t="s">
        <v>4171</v>
      </c>
      <c r="D391" s="188" t="s">
        <v>2323</v>
      </c>
      <c r="E391" s="35" t="s">
        <v>1840</v>
      </c>
      <c r="F391" s="35" t="s">
        <v>1806</v>
      </c>
      <c r="G391" s="35" t="s">
        <v>4553</v>
      </c>
      <c r="H391" s="35" t="s">
        <v>4554</v>
      </c>
      <c r="I391" s="35" t="s">
        <v>4554</v>
      </c>
      <c r="J391" s="35" t="s">
        <v>4555</v>
      </c>
      <c r="K391" s="35" t="s">
        <v>231</v>
      </c>
      <c r="L391" s="36">
        <v>9318422093</v>
      </c>
      <c r="M391" s="36">
        <v>9318422093</v>
      </c>
      <c r="N391" s="233" t="s">
        <v>4556</v>
      </c>
      <c r="O391" s="232">
        <v>862315431520</v>
      </c>
      <c r="P391" s="253">
        <v>45164</v>
      </c>
      <c r="Q391" s="35" t="s">
        <v>1835</v>
      </c>
      <c r="R391" s="35" t="s">
        <v>1812</v>
      </c>
      <c r="S391" s="35" t="s">
        <v>1484</v>
      </c>
      <c r="T391" s="35" t="s">
        <v>3263</v>
      </c>
    </row>
    <row r="392" spans="1:23" ht="15.75" thickBot="1" x14ac:dyDescent="0.3">
      <c r="A392" s="33">
        <v>45165.673611111109</v>
      </c>
      <c r="B392" s="34">
        <v>45165</v>
      </c>
      <c r="C392" s="218" t="s">
        <v>4171</v>
      </c>
      <c r="D392" s="188" t="s">
        <v>2323</v>
      </c>
      <c r="E392" s="35" t="s">
        <v>379</v>
      </c>
      <c r="F392" s="35" t="s">
        <v>4557</v>
      </c>
      <c r="G392" s="35" t="s">
        <v>4558</v>
      </c>
      <c r="H392" s="35" t="s">
        <v>4559</v>
      </c>
      <c r="I392" s="35" t="s">
        <v>4559</v>
      </c>
      <c r="J392" s="35" t="s">
        <v>4560</v>
      </c>
      <c r="K392" s="35" t="s">
        <v>1296</v>
      </c>
      <c r="L392" s="36">
        <v>9901292667</v>
      </c>
      <c r="M392" s="36">
        <v>9901292667</v>
      </c>
      <c r="N392" s="233" t="s">
        <v>4561</v>
      </c>
      <c r="O392" s="232">
        <v>581280883786</v>
      </c>
      <c r="P392" s="253">
        <v>45217</v>
      </c>
      <c r="Q392" s="35" t="s">
        <v>3996</v>
      </c>
      <c r="R392" s="35" t="s">
        <v>1812</v>
      </c>
      <c r="S392" s="35" t="s">
        <v>1484</v>
      </c>
      <c r="T392" s="35" t="s">
        <v>3992</v>
      </c>
    </row>
    <row r="393" spans="1:23" ht="15.75" thickBot="1" x14ac:dyDescent="0.3">
      <c r="A393" s="33">
        <v>45166.479930555557</v>
      </c>
      <c r="B393" s="34">
        <v>45166</v>
      </c>
      <c r="C393" s="218" t="s">
        <v>4171</v>
      </c>
      <c r="D393" s="188" t="s">
        <v>2323</v>
      </c>
      <c r="E393" s="35" t="s">
        <v>1806</v>
      </c>
      <c r="F393" s="35" t="s">
        <v>1806</v>
      </c>
      <c r="G393" s="35" t="s">
        <v>4821</v>
      </c>
      <c r="H393" s="35" t="s">
        <v>4822</v>
      </c>
      <c r="I393" s="35" t="s">
        <v>4822</v>
      </c>
      <c r="J393" s="35" t="s">
        <v>4455</v>
      </c>
      <c r="K393" s="35" t="s">
        <v>1296</v>
      </c>
      <c r="L393" s="36">
        <v>9886058898</v>
      </c>
      <c r="M393" s="36">
        <v>9886058898</v>
      </c>
      <c r="N393" s="35" t="s">
        <v>4823</v>
      </c>
      <c r="O393" s="36">
        <v>817952675076</v>
      </c>
      <c r="P393" s="253">
        <v>45184</v>
      </c>
      <c r="Q393" s="35" t="s">
        <v>4824</v>
      </c>
      <c r="R393" s="35" t="s">
        <v>1812</v>
      </c>
      <c r="S393" s="35" t="s">
        <v>1813</v>
      </c>
      <c r="T393" s="35" t="s">
        <v>3992</v>
      </c>
      <c r="U393" s="35"/>
      <c r="V393" s="35"/>
      <c r="W393" s="35"/>
    </row>
    <row r="394" spans="1:23" ht="15.75" thickBot="1" x14ac:dyDescent="0.3">
      <c r="A394" s="33">
        <v>45166.504884259259</v>
      </c>
      <c r="B394" s="34">
        <v>45166</v>
      </c>
      <c r="C394" s="218" t="s">
        <v>4171</v>
      </c>
      <c r="D394" s="188" t="s">
        <v>2323</v>
      </c>
      <c r="E394" s="35" t="s">
        <v>4043</v>
      </c>
      <c r="F394" s="35" t="s">
        <v>1806</v>
      </c>
      <c r="G394" s="35" t="s">
        <v>4825</v>
      </c>
      <c r="H394" s="35" t="s">
        <v>3222</v>
      </c>
      <c r="I394" s="35" t="s">
        <v>3222</v>
      </c>
      <c r="J394" s="35" t="s">
        <v>4826</v>
      </c>
      <c r="K394" s="35" t="s">
        <v>231</v>
      </c>
      <c r="L394" s="36">
        <v>8375983217</v>
      </c>
      <c r="M394" s="36">
        <v>8375983217</v>
      </c>
      <c r="N394" s="35" t="s">
        <v>4827</v>
      </c>
      <c r="O394" s="36">
        <v>830980388803</v>
      </c>
      <c r="P394" s="253">
        <v>45268</v>
      </c>
      <c r="Q394" s="35" t="s">
        <v>3888</v>
      </c>
      <c r="R394" s="35" t="s">
        <v>1831</v>
      </c>
      <c r="S394" s="35" t="s">
        <v>1484</v>
      </c>
      <c r="T394" s="35" t="s">
        <v>3256</v>
      </c>
      <c r="U394" s="35"/>
      <c r="V394" s="35"/>
      <c r="W394" s="35"/>
    </row>
    <row r="395" spans="1:23" ht="15.75" thickBot="1" x14ac:dyDescent="0.3">
      <c r="A395" s="33">
        <v>45166.537499999999</v>
      </c>
      <c r="B395" s="34">
        <v>45166</v>
      </c>
      <c r="C395" s="218" t="s">
        <v>4171</v>
      </c>
      <c r="D395" s="188" t="s">
        <v>2323</v>
      </c>
      <c r="E395" s="35" t="s">
        <v>4550</v>
      </c>
      <c r="F395" s="35" t="s">
        <v>1837</v>
      </c>
      <c r="G395" s="35" t="s">
        <v>4828</v>
      </c>
      <c r="H395" s="35" t="s">
        <v>4359</v>
      </c>
      <c r="I395" s="35" t="s">
        <v>4359</v>
      </c>
      <c r="J395" s="35" t="s">
        <v>4829</v>
      </c>
      <c r="K395" s="35" t="s">
        <v>231</v>
      </c>
      <c r="L395" s="36">
        <v>9958134900</v>
      </c>
      <c r="M395" s="36">
        <v>9958134900</v>
      </c>
      <c r="N395" s="35" t="s">
        <v>4361</v>
      </c>
      <c r="O395" s="36">
        <v>773785239421</v>
      </c>
      <c r="P395" s="253">
        <v>45421</v>
      </c>
      <c r="Q395" s="35" t="s">
        <v>3888</v>
      </c>
      <c r="R395" s="35" t="s">
        <v>1831</v>
      </c>
      <c r="S395" s="35" t="s">
        <v>1484</v>
      </c>
      <c r="T395" s="35" t="s">
        <v>3256</v>
      </c>
      <c r="U395" s="35"/>
      <c r="V395" s="35"/>
      <c r="W395" s="35"/>
    </row>
    <row r="396" spans="1:23" ht="15.75" thickBot="1" x14ac:dyDescent="0.3">
      <c r="A396" s="33">
        <v>45166.562800925924</v>
      </c>
      <c r="B396" s="34">
        <v>45166</v>
      </c>
      <c r="C396" s="218" t="s">
        <v>4171</v>
      </c>
      <c r="D396" s="188" t="s">
        <v>2323</v>
      </c>
      <c r="E396" s="35" t="s">
        <v>4830</v>
      </c>
      <c r="F396" s="35" t="s">
        <v>1837</v>
      </c>
      <c r="G396" s="35" t="s">
        <v>4551</v>
      </c>
      <c r="H396" s="35" t="s">
        <v>1574</v>
      </c>
      <c r="I396" s="35" t="s">
        <v>1574</v>
      </c>
      <c r="J396" s="35" t="s">
        <v>4831</v>
      </c>
      <c r="K396" s="35" t="s">
        <v>231</v>
      </c>
      <c r="L396" s="36">
        <v>9717759224</v>
      </c>
      <c r="M396" s="36">
        <v>9717759224</v>
      </c>
      <c r="N396" s="35" t="s">
        <v>4356</v>
      </c>
      <c r="O396" s="36">
        <v>326684679679</v>
      </c>
      <c r="P396" s="253">
        <v>45401</v>
      </c>
      <c r="Q396" s="35" t="s">
        <v>3888</v>
      </c>
      <c r="R396" s="35" t="s">
        <v>1831</v>
      </c>
      <c r="S396" s="35" t="s">
        <v>1484</v>
      </c>
      <c r="T396" s="35" t="s">
        <v>3030</v>
      </c>
      <c r="U396" s="35"/>
      <c r="V396" s="35"/>
      <c r="W396" s="35"/>
    </row>
    <row r="397" spans="1:23" ht="15.75" thickBot="1" x14ac:dyDescent="0.3">
      <c r="A397" s="33">
        <v>45166.562858796293</v>
      </c>
      <c r="B397" s="34">
        <v>45166</v>
      </c>
      <c r="C397" s="218" t="s">
        <v>4171</v>
      </c>
      <c r="D397" s="188" t="s">
        <v>2323</v>
      </c>
      <c r="E397" s="35" t="s">
        <v>4832</v>
      </c>
      <c r="F397" s="35" t="s">
        <v>1806</v>
      </c>
      <c r="G397" s="35" t="s">
        <v>4833</v>
      </c>
      <c r="H397" s="35" t="s">
        <v>4834</v>
      </c>
      <c r="I397" s="35" t="s">
        <v>4835</v>
      </c>
      <c r="J397" s="35" t="s">
        <v>4456</v>
      </c>
      <c r="K397" s="35" t="s">
        <v>1296</v>
      </c>
      <c r="L397" s="36">
        <v>9066620786</v>
      </c>
      <c r="M397" s="36">
        <v>9066620786</v>
      </c>
      <c r="N397" s="35" t="s">
        <v>4836</v>
      </c>
      <c r="O397" s="36">
        <v>241404985294</v>
      </c>
      <c r="P397" s="253">
        <v>45191</v>
      </c>
      <c r="Q397" s="35" t="s">
        <v>3996</v>
      </c>
      <c r="R397" s="35" t="s">
        <v>1812</v>
      </c>
      <c r="S397" s="35" t="s">
        <v>1813</v>
      </c>
      <c r="T397" s="35" t="s">
        <v>3992</v>
      </c>
      <c r="U397" s="35"/>
      <c r="V397" s="35"/>
      <c r="W397" s="35"/>
    </row>
    <row r="398" spans="1:23" ht="15.75" thickBot="1" x14ac:dyDescent="0.3">
      <c r="A398" s="33">
        <v>45166.598923611113</v>
      </c>
      <c r="B398" s="34">
        <v>45166</v>
      </c>
      <c r="C398" s="218" t="s">
        <v>4171</v>
      </c>
      <c r="D398" s="188" t="s">
        <v>2323</v>
      </c>
      <c r="E398" s="35" t="s">
        <v>1876</v>
      </c>
      <c r="F398" s="35" t="s">
        <v>1806</v>
      </c>
      <c r="G398" s="35" t="s">
        <v>4837</v>
      </c>
      <c r="H398" s="35" t="s">
        <v>4838</v>
      </c>
      <c r="I398" s="35" t="s">
        <v>4838</v>
      </c>
      <c r="J398" s="35" t="s">
        <v>4839</v>
      </c>
      <c r="K398" s="35" t="s">
        <v>3004</v>
      </c>
      <c r="L398" s="36">
        <v>9100651193</v>
      </c>
      <c r="M398" s="35"/>
      <c r="N398" s="35" t="s">
        <v>4840</v>
      </c>
      <c r="O398" s="36">
        <v>644422410105</v>
      </c>
      <c r="P398" s="253">
        <v>45281</v>
      </c>
      <c r="Q398" s="35" t="s">
        <v>3004</v>
      </c>
      <c r="R398" s="35" t="s">
        <v>1836</v>
      </c>
      <c r="S398" s="35" t="s">
        <v>1484</v>
      </c>
      <c r="T398" s="35" t="s">
        <v>3363</v>
      </c>
      <c r="U398" s="35"/>
      <c r="V398" s="35"/>
      <c r="W398" s="35"/>
    </row>
    <row r="399" spans="1:23" ht="15.75" thickBot="1" x14ac:dyDescent="0.3">
      <c r="A399" s="33">
        <v>45166.657986111109</v>
      </c>
      <c r="B399" s="34">
        <v>45166</v>
      </c>
      <c r="C399" s="218" t="s">
        <v>4171</v>
      </c>
      <c r="D399" s="188" t="s">
        <v>2323</v>
      </c>
      <c r="E399" s="35" t="s">
        <v>1805</v>
      </c>
      <c r="F399" s="35" t="s">
        <v>1806</v>
      </c>
      <c r="G399" s="35" t="s">
        <v>4841</v>
      </c>
      <c r="H399" s="35" t="s">
        <v>4842</v>
      </c>
      <c r="I399" s="35" t="s">
        <v>4842</v>
      </c>
      <c r="J399" s="35" t="s">
        <v>4843</v>
      </c>
      <c r="K399" s="35" t="s">
        <v>2565</v>
      </c>
      <c r="L399" s="36">
        <v>9594672732</v>
      </c>
      <c r="M399" s="36">
        <v>9594672732</v>
      </c>
      <c r="N399" s="35" t="s">
        <v>4844</v>
      </c>
      <c r="O399" s="36">
        <v>259467319070</v>
      </c>
      <c r="P399" s="253">
        <v>45218</v>
      </c>
      <c r="Q399" s="35" t="s">
        <v>4172</v>
      </c>
      <c r="R399" s="35" t="s">
        <v>1836</v>
      </c>
      <c r="S399" s="35" t="s">
        <v>1813</v>
      </c>
      <c r="T399" s="35" t="s">
        <v>4324</v>
      </c>
      <c r="U399" s="35"/>
      <c r="V399" s="35"/>
      <c r="W399" s="35"/>
    </row>
    <row r="400" spans="1:23" ht="15.75" thickBot="1" x14ac:dyDescent="0.3">
      <c r="A400" s="33">
        <v>45166.679305555554</v>
      </c>
      <c r="B400" s="34">
        <v>45166</v>
      </c>
      <c r="C400" s="218" t="s">
        <v>4171</v>
      </c>
      <c r="D400" s="188" t="s">
        <v>2323</v>
      </c>
      <c r="E400" s="35" t="s">
        <v>1805</v>
      </c>
      <c r="F400" s="35" t="s">
        <v>1806</v>
      </c>
      <c r="G400" s="35" t="s">
        <v>4845</v>
      </c>
      <c r="H400" s="35" t="s">
        <v>4846</v>
      </c>
      <c r="I400" s="35" t="s">
        <v>4846</v>
      </c>
      <c r="J400" s="35" t="s">
        <v>4843</v>
      </c>
      <c r="K400" s="35" t="s">
        <v>2565</v>
      </c>
      <c r="L400" s="36">
        <v>8591087428</v>
      </c>
      <c r="M400" s="36">
        <v>8591087428</v>
      </c>
      <c r="N400" s="35" t="s">
        <v>4847</v>
      </c>
      <c r="O400" s="36">
        <v>305567448299</v>
      </c>
      <c r="P400" s="253">
        <v>45254</v>
      </c>
      <c r="Q400" s="35" t="s">
        <v>4172</v>
      </c>
      <c r="R400" s="35" t="s">
        <v>1836</v>
      </c>
      <c r="S400" s="35" t="s">
        <v>1813</v>
      </c>
      <c r="T400" s="35" t="s">
        <v>4324</v>
      </c>
      <c r="U400" s="35"/>
      <c r="V400" s="35"/>
      <c r="W400" s="35"/>
    </row>
    <row r="401" spans="1:28" ht="15.75" thickBot="1" x14ac:dyDescent="0.3">
      <c r="A401" s="33">
        <v>45166.684166666666</v>
      </c>
      <c r="B401" s="34">
        <v>45166</v>
      </c>
      <c r="C401" s="218" t="s">
        <v>4171</v>
      </c>
      <c r="D401" s="188" t="s">
        <v>2323</v>
      </c>
      <c r="E401" s="35" t="s">
        <v>1805</v>
      </c>
      <c r="F401" s="35" t="s">
        <v>1806</v>
      </c>
      <c r="G401" s="35" t="s">
        <v>4848</v>
      </c>
      <c r="H401" s="35" t="s">
        <v>4849</v>
      </c>
      <c r="I401" s="35" t="s">
        <v>4849</v>
      </c>
      <c r="J401" s="35" t="s">
        <v>4850</v>
      </c>
      <c r="K401" s="35" t="s">
        <v>2565</v>
      </c>
      <c r="L401" s="36">
        <v>7900119225</v>
      </c>
      <c r="M401" s="36">
        <v>7900119225</v>
      </c>
      <c r="N401" s="35" t="s">
        <v>4851</v>
      </c>
      <c r="O401" s="36">
        <v>230258668044</v>
      </c>
      <c r="P401" s="253">
        <v>45149</v>
      </c>
      <c r="Q401" s="35" t="s">
        <v>4852</v>
      </c>
      <c r="R401" s="35" t="s">
        <v>1836</v>
      </c>
      <c r="S401" s="35" t="s">
        <v>1813</v>
      </c>
      <c r="T401" s="35" t="s">
        <v>3110</v>
      </c>
      <c r="U401" s="35"/>
      <c r="V401" s="35"/>
      <c r="W401" s="35"/>
    </row>
    <row r="402" spans="1:28" ht="15.75" thickBot="1" x14ac:dyDescent="0.3">
      <c r="A402" s="33">
        <v>45166.699155092596</v>
      </c>
      <c r="B402" s="34">
        <v>45166</v>
      </c>
      <c r="C402" s="218" t="s">
        <v>4171</v>
      </c>
      <c r="D402" s="188" t="s">
        <v>2323</v>
      </c>
      <c r="E402" s="35" t="s">
        <v>1805</v>
      </c>
      <c r="F402" s="35" t="s">
        <v>1806</v>
      </c>
      <c r="G402" s="35" t="s">
        <v>4853</v>
      </c>
      <c r="H402" s="35" t="s">
        <v>4854</v>
      </c>
      <c r="I402" s="35" t="s">
        <v>4854</v>
      </c>
      <c r="J402" s="35" t="s">
        <v>2565</v>
      </c>
      <c r="K402" s="35" t="s">
        <v>4172</v>
      </c>
      <c r="L402" s="36">
        <v>8879470991</v>
      </c>
      <c r="M402" s="36">
        <v>8879470991</v>
      </c>
      <c r="N402" s="35" t="s">
        <v>4855</v>
      </c>
      <c r="O402" s="36">
        <v>359820141580</v>
      </c>
      <c r="P402" s="253">
        <v>45365</v>
      </c>
      <c r="Q402" s="35" t="s">
        <v>4172</v>
      </c>
      <c r="R402" s="35" t="s">
        <v>1836</v>
      </c>
      <c r="S402" s="35" t="s">
        <v>1813</v>
      </c>
      <c r="T402" s="35" t="s">
        <v>4324</v>
      </c>
      <c r="U402" s="35"/>
      <c r="V402" s="35"/>
      <c r="W402" s="35"/>
    </row>
    <row r="403" spans="1:28" ht="15.75" thickBot="1" x14ac:dyDescent="0.3">
      <c r="A403" s="33">
        <v>45166.771967592591</v>
      </c>
      <c r="B403" s="34">
        <v>45166</v>
      </c>
      <c r="C403" s="218" t="s">
        <v>4171</v>
      </c>
      <c r="D403" s="188" t="s">
        <v>2323</v>
      </c>
      <c r="E403" s="35" t="s">
        <v>1840</v>
      </c>
      <c r="F403" s="35" t="s">
        <v>2238</v>
      </c>
      <c r="G403" s="35" t="s">
        <v>4786</v>
      </c>
      <c r="H403" s="35" t="s">
        <v>4856</v>
      </c>
      <c r="I403" s="35" t="s">
        <v>4856</v>
      </c>
      <c r="J403" s="35" t="s">
        <v>2512</v>
      </c>
      <c r="K403" s="35" t="s">
        <v>252</v>
      </c>
      <c r="L403" s="36">
        <v>9696759373</v>
      </c>
      <c r="M403" s="36">
        <v>9696759373</v>
      </c>
      <c r="N403" s="35" t="s">
        <v>4857</v>
      </c>
      <c r="O403" s="36">
        <v>909791419352</v>
      </c>
      <c r="P403" s="253">
        <v>45465</v>
      </c>
      <c r="Q403" s="35" t="s">
        <v>252</v>
      </c>
      <c r="R403" s="35" t="s">
        <v>1831</v>
      </c>
      <c r="S403" s="35" t="s">
        <v>1484</v>
      </c>
      <c r="T403" s="35" t="s">
        <v>3615</v>
      </c>
      <c r="U403" s="35"/>
      <c r="V403" s="35"/>
      <c r="W403" s="35"/>
    </row>
    <row r="404" spans="1:28" ht="15.75" thickBot="1" x14ac:dyDescent="0.3">
      <c r="A404" s="33">
        <v>45166.866655092592</v>
      </c>
      <c r="B404" s="34">
        <v>45166</v>
      </c>
      <c r="C404" s="218" t="s">
        <v>4171</v>
      </c>
      <c r="D404" s="188" t="s">
        <v>2323</v>
      </c>
      <c r="E404" s="35" t="s">
        <v>4859</v>
      </c>
      <c r="F404" s="35" t="s">
        <v>3250</v>
      </c>
      <c r="G404" s="35" t="s">
        <v>4860</v>
      </c>
      <c r="H404" s="35" t="s">
        <v>3451</v>
      </c>
      <c r="I404" s="35" t="s">
        <v>3451</v>
      </c>
      <c r="J404" s="35" t="s">
        <v>4861</v>
      </c>
      <c r="K404" s="35" t="s">
        <v>231</v>
      </c>
      <c r="L404" s="36">
        <v>8929325899</v>
      </c>
      <c r="M404" s="36">
        <v>8929325899</v>
      </c>
      <c r="N404" s="35" t="s">
        <v>4862</v>
      </c>
      <c r="O404" s="36">
        <v>907876716671</v>
      </c>
      <c r="P404" s="253">
        <v>45286</v>
      </c>
      <c r="Q404" s="35" t="s">
        <v>3888</v>
      </c>
      <c r="R404" s="35" t="s">
        <v>1831</v>
      </c>
      <c r="S404" s="35" t="s">
        <v>1813</v>
      </c>
      <c r="T404" s="35" t="s">
        <v>3256</v>
      </c>
      <c r="U404" s="35"/>
      <c r="V404" s="35"/>
      <c r="W404" s="35"/>
    </row>
    <row r="405" spans="1:28" ht="15.75" thickBot="1" x14ac:dyDescent="0.3">
      <c r="A405" s="33">
        <v>45166.868530092594</v>
      </c>
      <c r="B405" s="34">
        <v>45166</v>
      </c>
      <c r="C405" s="218" t="s">
        <v>4171</v>
      </c>
      <c r="D405" s="188" t="s">
        <v>2323</v>
      </c>
      <c r="E405" s="35" t="s">
        <v>4863</v>
      </c>
      <c r="F405" s="35" t="s">
        <v>3250</v>
      </c>
      <c r="G405" s="35" t="s">
        <v>4864</v>
      </c>
      <c r="H405" s="35" t="s">
        <v>3451</v>
      </c>
      <c r="I405" s="35" t="s">
        <v>3451</v>
      </c>
      <c r="J405" s="35" t="s">
        <v>4865</v>
      </c>
      <c r="K405" s="35" t="s">
        <v>231</v>
      </c>
      <c r="L405" s="36">
        <v>8929325899</v>
      </c>
      <c r="M405" s="36">
        <v>8929325899</v>
      </c>
      <c r="N405" s="35" t="s">
        <v>4862</v>
      </c>
      <c r="O405" s="36">
        <v>907876716671</v>
      </c>
      <c r="P405" s="253">
        <v>45393</v>
      </c>
      <c r="Q405" s="35" t="s">
        <v>3888</v>
      </c>
      <c r="R405" s="35" t="s">
        <v>1831</v>
      </c>
      <c r="S405" s="35" t="s">
        <v>1813</v>
      </c>
      <c r="T405" s="35" t="s">
        <v>3256</v>
      </c>
      <c r="U405" s="35"/>
      <c r="V405" s="35"/>
      <c r="W405" s="35"/>
    </row>
    <row r="406" spans="1:28" ht="15.75" thickBot="1" x14ac:dyDescent="0.3">
      <c r="A406" s="33">
        <v>45166.870081018518</v>
      </c>
      <c r="B406" s="34">
        <v>45166</v>
      </c>
      <c r="C406" s="218" t="s">
        <v>4171</v>
      </c>
      <c r="D406" s="188" t="s">
        <v>2323</v>
      </c>
      <c r="E406" s="35" t="s">
        <v>4550</v>
      </c>
      <c r="F406" s="35" t="s">
        <v>1837</v>
      </c>
      <c r="G406" s="35" t="s">
        <v>4551</v>
      </c>
      <c r="H406" s="35" t="s">
        <v>4359</v>
      </c>
      <c r="I406" s="35" t="s">
        <v>4359</v>
      </c>
      <c r="J406" s="35" t="s">
        <v>4552</v>
      </c>
      <c r="K406" s="35" t="s">
        <v>231</v>
      </c>
      <c r="L406" s="36">
        <v>9958134900</v>
      </c>
      <c r="M406" s="36">
        <v>9958134900</v>
      </c>
      <c r="N406" s="35" t="s">
        <v>4361</v>
      </c>
      <c r="O406" s="36">
        <v>773785239421</v>
      </c>
      <c r="P406" s="253">
        <v>45394</v>
      </c>
      <c r="Q406" s="35" t="s">
        <v>3888</v>
      </c>
      <c r="R406" s="35" t="s">
        <v>1831</v>
      </c>
      <c r="S406" s="35" t="s">
        <v>1484</v>
      </c>
      <c r="T406" s="35" t="s">
        <v>3256</v>
      </c>
      <c r="U406" s="35"/>
      <c r="V406" s="35"/>
      <c r="W406" s="35"/>
    </row>
    <row r="407" spans="1:28" ht="15.75" thickBot="1" x14ac:dyDescent="0.3">
      <c r="A407" s="33">
        <v>45167.499548611115</v>
      </c>
      <c r="B407" s="34">
        <v>45167</v>
      </c>
      <c r="C407" s="97" t="s">
        <v>4171</v>
      </c>
      <c r="D407" s="188" t="s">
        <v>2323</v>
      </c>
      <c r="E407" s="35" t="s">
        <v>4898</v>
      </c>
      <c r="F407" s="35" t="s">
        <v>2034</v>
      </c>
      <c r="G407" s="35" t="s">
        <v>4899</v>
      </c>
      <c r="H407" s="35" t="s">
        <v>4900</v>
      </c>
      <c r="I407" s="35" t="s">
        <v>4900</v>
      </c>
      <c r="J407" s="35" t="s">
        <v>4456</v>
      </c>
      <c r="K407" s="35" t="s">
        <v>1296</v>
      </c>
      <c r="L407" s="36">
        <v>9945775225</v>
      </c>
      <c r="M407" s="36">
        <v>9945775225</v>
      </c>
      <c r="N407" s="35" t="s">
        <v>4901</v>
      </c>
      <c r="O407" s="36">
        <v>228115489739</v>
      </c>
      <c r="P407" s="253">
        <v>45191</v>
      </c>
      <c r="Q407" s="35" t="s">
        <v>3794</v>
      </c>
      <c r="R407" s="35" t="s">
        <v>1836</v>
      </c>
      <c r="S407" s="35" t="s">
        <v>1813</v>
      </c>
      <c r="T407" s="35" t="s">
        <v>3992</v>
      </c>
      <c r="U407" s="35"/>
      <c r="V407" s="35"/>
      <c r="W407" s="35"/>
      <c r="AB407" s="282"/>
    </row>
    <row r="408" spans="1:28" ht="15.75" thickBot="1" x14ac:dyDescent="0.3">
      <c r="A408" s="33">
        <v>45167.539004629631</v>
      </c>
      <c r="B408" s="34">
        <v>45167</v>
      </c>
      <c r="C408" s="97" t="s">
        <v>4171</v>
      </c>
      <c r="D408" s="188" t="s">
        <v>2323</v>
      </c>
      <c r="E408" s="35" t="s">
        <v>1876</v>
      </c>
      <c r="F408" s="35" t="s">
        <v>2034</v>
      </c>
      <c r="G408" s="35" t="s">
        <v>4902</v>
      </c>
      <c r="H408" s="35" t="s">
        <v>4903</v>
      </c>
      <c r="I408" s="35" t="s">
        <v>4903</v>
      </c>
      <c r="J408" s="35" t="s">
        <v>4904</v>
      </c>
      <c r="K408" s="35" t="s">
        <v>3004</v>
      </c>
      <c r="L408" s="36">
        <v>9618713801</v>
      </c>
      <c r="M408" s="35" t="s">
        <v>2400</v>
      </c>
      <c r="N408" s="35" t="s">
        <v>4905</v>
      </c>
      <c r="O408" s="36">
        <v>491318598633</v>
      </c>
      <c r="P408" s="253">
        <v>45862</v>
      </c>
      <c r="Q408" s="35" t="s">
        <v>4906</v>
      </c>
      <c r="R408" s="35" t="s">
        <v>1836</v>
      </c>
      <c r="S408" s="35" t="s">
        <v>1484</v>
      </c>
      <c r="T408" s="35" t="s">
        <v>3363</v>
      </c>
      <c r="U408" s="35"/>
      <c r="V408" s="35"/>
      <c r="W408" s="35"/>
      <c r="AB408" s="282"/>
    </row>
    <row r="409" spans="1:28" ht="15.75" thickBot="1" x14ac:dyDescent="0.3">
      <c r="A409" s="33">
        <v>45167.925185185188</v>
      </c>
      <c r="B409" s="34">
        <v>45167</v>
      </c>
      <c r="C409" s="97" t="s">
        <v>4171</v>
      </c>
      <c r="D409" s="188" t="s">
        <v>2323</v>
      </c>
      <c r="E409" s="35" t="s">
        <v>1805</v>
      </c>
      <c r="F409" s="35" t="s">
        <v>1837</v>
      </c>
      <c r="G409" s="35" t="s">
        <v>4907</v>
      </c>
      <c r="H409" s="35" t="s">
        <v>4908</v>
      </c>
      <c r="I409" s="35" t="s">
        <v>4909</v>
      </c>
      <c r="J409" s="35" t="s">
        <v>4910</v>
      </c>
      <c r="K409" s="35" t="s">
        <v>97</v>
      </c>
      <c r="L409" s="36">
        <v>9650518163</v>
      </c>
      <c r="M409" s="36">
        <v>9650518163</v>
      </c>
      <c r="N409" s="35" t="s">
        <v>4911</v>
      </c>
      <c r="O409" s="35" t="s">
        <v>4912</v>
      </c>
      <c r="P409" s="253">
        <v>45001</v>
      </c>
      <c r="Q409" s="35" t="s">
        <v>1811</v>
      </c>
      <c r="R409" s="35" t="s">
        <v>1831</v>
      </c>
      <c r="S409" s="35" t="s">
        <v>1484</v>
      </c>
      <c r="T409" s="35" t="s">
        <v>3270</v>
      </c>
      <c r="U409" s="35"/>
      <c r="V409" s="35"/>
      <c r="W409" s="35"/>
      <c r="AB409" s="282"/>
    </row>
    <row r="410" spans="1:28" ht="15.75" thickBot="1" x14ac:dyDescent="0.3">
      <c r="A410" s="33">
        <v>45167.926793981482</v>
      </c>
      <c r="B410" s="34">
        <v>45167</v>
      </c>
      <c r="C410" s="97" t="s">
        <v>4171</v>
      </c>
      <c r="D410" s="188" t="s">
        <v>2323</v>
      </c>
      <c r="E410" s="35" t="s">
        <v>1840</v>
      </c>
      <c r="F410" s="35" t="s">
        <v>1837</v>
      </c>
      <c r="G410" s="35" t="s">
        <v>4913</v>
      </c>
      <c r="H410" s="35" t="s">
        <v>4914</v>
      </c>
      <c r="I410" s="35" t="s">
        <v>4914</v>
      </c>
      <c r="J410" s="35" t="s">
        <v>4915</v>
      </c>
      <c r="K410" s="35" t="s">
        <v>129</v>
      </c>
      <c r="L410" s="36">
        <v>7503418381</v>
      </c>
      <c r="M410" s="36">
        <v>7503418381</v>
      </c>
      <c r="N410" s="35" t="s">
        <v>4916</v>
      </c>
      <c r="O410" s="36">
        <v>506463768158</v>
      </c>
      <c r="P410" s="253">
        <v>45167</v>
      </c>
      <c r="Q410" s="35" t="s">
        <v>4917</v>
      </c>
      <c r="R410" s="35" t="s">
        <v>1831</v>
      </c>
      <c r="S410" s="35" t="s">
        <v>1484</v>
      </c>
      <c r="T410" s="35" t="s">
        <v>3263</v>
      </c>
      <c r="U410" s="35"/>
      <c r="V410" s="35"/>
      <c r="W410" s="35"/>
      <c r="AB410" s="282"/>
    </row>
    <row r="411" spans="1:28" ht="15.75" thickBot="1" x14ac:dyDescent="0.3">
      <c r="A411" s="33">
        <v>45167.928749999999</v>
      </c>
      <c r="B411" s="34">
        <v>45167</v>
      </c>
      <c r="C411" s="97" t="s">
        <v>4171</v>
      </c>
      <c r="D411" s="188" t="s">
        <v>2323</v>
      </c>
      <c r="E411" s="35" t="s">
        <v>1840</v>
      </c>
      <c r="F411" s="35" t="s">
        <v>1837</v>
      </c>
      <c r="G411" s="35" t="s">
        <v>4918</v>
      </c>
      <c r="H411" s="35" t="s">
        <v>4914</v>
      </c>
      <c r="I411" s="35" t="s">
        <v>4914</v>
      </c>
      <c r="J411" s="35" t="s">
        <v>4915</v>
      </c>
      <c r="K411" s="35" t="s">
        <v>129</v>
      </c>
      <c r="L411" s="36">
        <v>7503418381</v>
      </c>
      <c r="M411" s="36">
        <v>7503418381</v>
      </c>
      <c r="N411" s="35" t="s">
        <v>4916</v>
      </c>
      <c r="O411" s="36">
        <v>506463768158</v>
      </c>
      <c r="P411" s="253">
        <v>45167</v>
      </c>
      <c r="Q411" s="35" t="s">
        <v>4917</v>
      </c>
      <c r="R411" s="35" t="s">
        <v>1836</v>
      </c>
      <c r="S411" s="35" t="s">
        <v>1484</v>
      </c>
      <c r="T411" s="35" t="s">
        <v>3263</v>
      </c>
      <c r="U411" s="35"/>
      <c r="V411" s="35"/>
      <c r="W411" s="35"/>
      <c r="AB411" s="282"/>
    </row>
    <row r="412" spans="1:28" ht="15.75" thickBot="1" x14ac:dyDescent="0.3">
      <c r="A412" s="33">
        <v>45167.929050925923</v>
      </c>
      <c r="B412" s="34">
        <v>45167</v>
      </c>
      <c r="C412" s="97" t="s">
        <v>4171</v>
      </c>
      <c r="D412" s="188" t="s">
        <v>2323</v>
      </c>
      <c r="E412" s="35" t="s">
        <v>1805</v>
      </c>
      <c r="F412" s="35" t="s">
        <v>1806</v>
      </c>
      <c r="G412" s="35" t="s">
        <v>4919</v>
      </c>
      <c r="H412" s="35" t="s">
        <v>4908</v>
      </c>
      <c r="I412" s="35" t="s">
        <v>4908</v>
      </c>
      <c r="J412" s="35" t="s">
        <v>4920</v>
      </c>
      <c r="K412" s="35" t="s">
        <v>97</v>
      </c>
      <c r="L412" s="36">
        <v>9650518153</v>
      </c>
      <c r="M412" s="36">
        <v>9650518153</v>
      </c>
      <c r="N412" s="35" t="s">
        <v>4911</v>
      </c>
      <c r="O412" s="35" t="s">
        <v>4912</v>
      </c>
      <c r="P412" s="253">
        <v>44937</v>
      </c>
      <c r="Q412" s="35" t="s">
        <v>1811</v>
      </c>
      <c r="R412" s="35" t="s">
        <v>1831</v>
      </c>
      <c r="S412" s="35" t="s">
        <v>1484</v>
      </c>
      <c r="T412" s="35" t="s">
        <v>3270</v>
      </c>
      <c r="U412" s="35"/>
      <c r="V412" s="35"/>
      <c r="W412" s="35"/>
      <c r="AB412" s="282"/>
    </row>
    <row r="413" spans="1:28" ht="15.75" thickBot="1" x14ac:dyDescent="0.3">
      <c r="A413" s="33">
        <v>45167.930324074077</v>
      </c>
      <c r="B413" s="34">
        <v>45167</v>
      </c>
      <c r="C413" s="97" t="s">
        <v>4171</v>
      </c>
      <c r="D413" s="188" t="s">
        <v>2323</v>
      </c>
      <c r="E413" s="35" t="s">
        <v>1805</v>
      </c>
      <c r="F413" s="35" t="s">
        <v>1837</v>
      </c>
      <c r="G413" s="35" t="s">
        <v>4921</v>
      </c>
      <c r="H413" s="35" t="s">
        <v>4914</v>
      </c>
      <c r="I413" s="35" t="s">
        <v>4914</v>
      </c>
      <c r="J413" s="35" t="s">
        <v>129</v>
      </c>
      <c r="K413" s="35" t="s">
        <v>129</v>
      </c>
      <c r="L413" s="36">
        <v>7503418381</v>
      </c>
      <c r="M413" s="36">
        <v>7503418381</v>
      </c>
      <c r="N413" s="35" t="s">
        <v>4916</v>
      </c>
      <c r="O413" s="36">
        <v>506463768158</v>
      </c>
      <c r="P413" s="253">
        <v>45167</v>
      </c>
      <c r="Q413" s="35" t="s">
        <v>4917</v>
      </c>
      <c r="R413" s="35" t="s">
        <v>1836</v>
      </c>
      <c r="S413" s="35" t="s">
        <v>1484</v>
      </c>
      <c r="T413" s="35" t="s">
        <v>3263</v>
      </c>
      <c r="U413" s="35"/>
      <c r="V413" s="35"/>
      <c r="W413" s="35"/>
      <c r="AB413" s="282"/>
    </row>
    <row r="414" spans="1:28" ht="15.75" thickBot="1" x14ac:dyDescent="0.3">
      <c r="A414" s="33">
        <v>45167.955972222226</v>
      </c>
      <c r="B414" s="34">
        <v>45167</v>
      </c>
      <c r="C414" s="97" t="s">
        <v>4171</v>
      </c>
      <c r="D414" s="188" t="s">
        <v>2323</v>
      </c>
      <c r="E414" s="35" t="s">
        <v>1805</v>
      </c>
      <c r="F414" s="35" t="s">
        <v>1806</v>
      </c>
      <c r="G414" s="35" t="s">
        <v>4922</v>
      </c>
      <c r="H414" s="35" t="s">
        <v>4923</v>
      </c>
      <c r="I414" s="35" t="s">
        <v>4923</v>
      </c>
      <c r="J414" s="35" t="s">
        <v>2512</v>
      </c>
      <c r="K414" s="35" t="s">
        <v>252</v>
      </c>
      <c r="L414" s="36">
        <v>7275027589</v>
      </c>
      <c r="M414" s="36">
        <v>7275027690</v>
      </c>
      <c r="N414" s="35" t="s">
        <v>4924</v>
      </c>
      <c r="O414" s="36">
        <v>642229916144</v>
      </c>
      <c r="P414" s="253">
        <v>45529</v>
      </c>
      <c r="Q414" s="35" t="s">
        <v>2513</v>
      </c>
      <c r="R414" s="35" t="s">
        <v>1836</v>
      </c>
      <c r="S414" s="35" t="s">
        <v>1484</v>
      </c>
      <c r="T414" s="35" t="s">
        <v>3615</v>
      </c>
      <c r="U414" s="35"/>
      <c r="V414" s="35"/>
      <c r="W414" s="35"/>
      <c r="AB414" s="282"/>
    </row>
    <row r="415" spans="1:28" ht="15.75" thickBot="1" x14ac:dyDescent="0.3">
      <c r="A415" s="33">
        <v>45167.958067129628</v>
      </c>
      <c r="B415" s="34">
        <v>45167</v>
      </c>
      <c r="C415" s="97" t="s">
        <v>4171</v>
      </c>
      <c r="D415" s="188" t="s">
        <v>2323</v>
      </c>
      <c r="E415" s="35" t="s">
        <v>1805</v>
      </c>
      <c r="F415" s="35" t="s">
        <v>1837</v>
      </c>
      <c r="G415" s="35" t="s">
        <v>4925</v>
      </c>
      <c r="H415" s="35" t="s">
        <v>4926</v>
      </c>
      <c r="I415" s="35" t="s">
        <v>4926</v>
      </c>
      <c r="J415" s="35" t="s">
        <v>2512</v>
      </c>
      <c r="K415" s="35" t="s">
        <v>252</v>
      </c>
      <c r="L415" s="36">
        <v>8687128014</v>
      </c>
      <c r="M415" s="36">
        <v>8687128014</v>
      </c>
      <c r="N415" s="35" t="s">
        <v>4927</v>
      </c>
      <c r="O415" s="36">
        <v>318700101403</v>
      </c>
      <c r="P415" s="253">
        <v>45195</v>
      </c>
      <c r="Q415" s="35" t="s">
        <v>2513</v>
      </c>
      <c r="R415" s="35" t="s">
        <v>1836</v>
      </c>
      <c r="S415" s="35" t="s">
        <v>1484</v>
      </c>
      <c r="T415" s="35" t="s">
        <v>3615</v>
      </c>
      <c r="U415" s="35"/>
      <c r="V415" s="35"/>
      <c r="W415" s="35"/>
      <c r="AB415" s="282"/>
    </row>
    <row r="416" spans="1:28" ht="15.75" thickBot="1" x14ac:dyDescent="0.3">
      <c r="A416" s="33">
        <v>45168.49962962963</v>
      </c>
      <c r="B416" s="34">
        <v>45168</v>
      </c>
      <c r="C416" s="97" t="s">
        <v>4953</v>
      </c>
      <c r="D416" s="188" t="s">
        <v>2323</v>
      </c>
      <c r="E416" s="35" t="s">
        <v>4938</v>
      </c>
      <c r="F416" s="35" t="s">
        <v>1806</v>
      </c>
      <c r="G416" s="35" t="s">
        <v>4939</v>
      </c>
      <c r="H416" s="35" t="s">
        <v>627</v>
      </c>
      <c r="I416" s="35" t="s">
        <v>4940</v>
      </c>
      <c r="J416" s="35" t="s">
        <v>4455</v>
      </c>
      <c r="K416" s="35" t="s">
        <v>1296</v>
      </c>
      <c r="L416" s="36">
        <v>7795655935</v>
      </c>
      <c r="M416" s="36">
        <v>7795655935</v>
      </c>
      <c r="N416" s="35" t="s">
        <v>4941</v>
      </c>
      <c r="O416" s="36">
        <v>786551707362</v>
      </c>
      <c r="P416" s="253">
        <v>45191</v>
      </c>
      <c r="Q416" s="35" t="s">
        <v>3794</v>
      </c>
      <c r="R416" s="35" t="s">
        <v>1836</v>
      </c>
      <c r="S416" s="35" t="s">
        <v>1813</v>
      </c>
      <c r="T416" s="35" t="s">
        <v>3992</v>
      </c>
      <c r="U416" s="35"/>
      <c r="V416" s="35"/>
      <c r="W416" s="35"/>
    </row>
    <row r="417" spans="1:23" ht="15.75" thickBot="1" x14ac:dyDescent="0.3">
      <c r="A417" s="33">
        <v>45168.512395833335</v>
      </c>
      <c r="B417" s="34">
        <v>45168</v>
      </c>
      <c r="C417" s="97" t="s">
        <v>4953</v>
      </c>
      <c r="D417" s="188" t="s">
        <v>2323</v>
      </c>
      <c r="E417" s="35" t="s">
        <v>1805</v>
      </c>
      <c r="F417" s="35" t="s">
        <v>1806</v>
      </c>
      <c r="G417" s="35" t="s">
        <v>4942</v>
      </c>
      <c r="H417" s="35" t="s">
        <v>4943</v>
      </c>
      <c r="I417" s="35" t="s">
        <v>4943</v>
      </c>
      <c r="J417" s="35" t="s">
        <v>4172</v>
      </c>
      <c r="K417" s="35" t="s">
        <v>2565</v>
      </c>
      <c r="L417" s="36">
        <v>8850145244</v>
      </c>
      <c r="M417" s="36">
        <v>8850145244</v>
      </c>
      <c r="N417" s="35" t="s">
        <v>4944</v>
      </c>
      <c r="O417" s="36">
        <v>79693485549</v>
      </c>
      <c r="P417" s="253">
        <v>45344</v>
      </c>
      <c r="Q417" s="35" t="s">
        <v>2565</v>
      </c>
      <c r="R417" s="35" t="s">
        <v>1836</v>
      </c>
      <c r="S417" s="35" t="s">
        <v>1813</v>
      </c>
      <c r="T417" s="35" t="s">
        <v>4324</v>
      </c>
      <c r="U417" s="35"/>
      <c r="V417" s="35"/>
      <c r="W417" s="35"/>
    </row>
    <row r="418" spans="1:23" ht="15.75" thickBot="1" x14ac:dyDescent="0.3">
      <c r="A418" s="33">
        <v>45168.590648148151</v>
      </c>
      <c r="B418" s="34">
        <v>45168</v>
      </c>
      <c r="C418" s="97" t="s">
        <v>4953</v>
      </c>
      <c r="D418" s="188" t="s">
        <v>2323</v>
      </c>
      <c r="E418" s="35" t="s">
        <v>1805</v>
      </c>
      <c r="F418" s="35" t="s">
        <v>2034</v>
      </c>
      <c r="G418" s="35" t="s">
        <v>4945</v>
      </c>
      <c r="H418" s="35" t="s">
        <v>4946</v>
      </c>
      <c r="I418" s="35" t="s">
        <v>4947</v>
      </c>
      <c r="J418" s="35" t="s">
        <v>4172</v>
      </c>
      <c r="K418" s="35" t="s">
        <v>2565</v>
      </c>
      <c r="L418" s="36">
        <v>9967535333</v>
      </c>
      <c r="M418" s="36">
        <v>9967535333</v>
      </c>
      <c r="N418" s="35" t="s">
        <v>4948</v>
      </c>
      <c r="O418" s="36">
        <v>219887877870</v>
      </c>
      <c r="P418" s="253">
        <v>45211</v>
      </c>
      <c r="Q418" s="35" t="s">
        <v>4172</v>
      </c>
      <c r="R418" s="35" t="s">
        <v>1836</v>
      </c>
      <c r="S418" s="35" t="s">
        <v>1813</v>
      </c>
      <c r="T418" s="35" t="s">
        <v>4324</v>
      </c>
      <c r="U418" s="35"/>
      <c r="V418" s="35"/>
      <c r="W418" s="35"/>
    </row>
    <row r="419" spans="1:23" ht="15.75" thickBot="1" x14ac:dyDescent="0.3">
      <c r="A419" s="33">
        <v>45168.593888888892</v>
      </c>
      <c r="B419" s="34">
        <v>45168</v>
      </c>
      <c r="C419" s="97" t="s">
        <v>4953</v>
      </c>
      <c r="D419" s="188" t="s">
        <v>2323</v>
      </c>
      <c r="E419" s="35" t="s">
        <v>1876</v>
      </c>
      <c r="F419" s="35" t="s">
        <v>1806</v>
      </c>
      <c r="G419" s="35" t="s">
        <v>4949</v>
      </c>
      <c r="H419" s="35" t="s">
        <v>4950</v>
      </c>
      <c r="I419" s="35" t="s">
        <v>4950</v>
      </c>
      <c r="J419" s="35" t="s">
        <v>3006</v>
      </c>
      <c r="K419" s="35" t="s">
        <v>3004</v>
      </c>
      <c r="L419" s="36">
        <v>9391786100</v>
      </c>
      <c r="M419" s="36">
        <v>9391786100</v>
      </c>
      <c r="N419" s="35" t="s">
        <v>4951</v>
      </c>
      <c r="O419" s="36">
        <v>697798835957</v>
      </c>
      <c r="P419" s="253">
        <v>44700</v>
      </c>
      <c r="Q419" s="35" t="s">
        <v>4952</v>
      </c>
      <c r="R419" s="35" t="s">
        <v>1836</v>
      </c>
      <c r="S419" s="35" t="s">
        <v>1484</v>
      </c>
      <c r="T419" s="35" t="s">
        <v>3363</v>
      </c>
      <c r="U419" s="35"/>
      <c r="V419" s="35"/>
      <c r="W419" s="35"/>
    </row>
    <row r="420" spans="1:23" s="297" customFormat="1" ht="15.75" thickBot="1" x14ac:dyDescent="0.3">
      <c r="A420" s="309">
        <v>45167.580439814818</v>
      </c>
      <c r="B420" s="296">
        <v>45167</v>
      </c>
      <c r="C420" s="297" t="s">
        <v>4171</v>
      </c>
      <c r="D420" s="298" t="s">
        <v>2323</v>
      </c>
      <c r="E420" s="310" t="s">
        <v>1876</v>
      </c>
      <c r="F420" s="310" t="s">
        <v>1806</v>
      </c>
      <c r="G420" s="310" t="s">
        <v>4954</v>
      </c>
      <c r="H420" s="310" t="s">
        <v>4955</v>
      </c>
      <c r="I420" s="310" t="s">
        <v>4955</v>
      </c>
      <c r="J420" s="310" t="s">
        <v>3006</v>
      </c>
      <c r="K420" s="310" t="s">
        <v>3004</v>
      </c>
      <c r="L420" s="311">
        <v>9705509113</v>
      </c>
      <c r="M420" s="310" t="s">
        <v>2400</v>
      </c>
      <c r="N420" s="310" t="s">
        <v>4956</v>
      </c>
      <c r="O420" s="311">
        <v>410871209355</v>
      </c>
      <c r="P420" s="312">
        <v>45253</v>
      </c>
      <c r="Q420" s="310" t="s">
        <v>4906</v>
      </c>
      <c r="R420" s="310" t="s">
        <v>1836</v>
      </c>
      <c r="S420" s="310" t="s">
        <v>1484</v>
      </c>
      <c r="T420" s="310" t="s">
        <v>3363</v>
      </c>
      <c r="U420" s="310"/>
      <c r="V420" s="310"/>
      <c r="W420" s="310"/>
    </row>
    <row r="421" spans="1:23" ht="15.75" thickBot="1" x14ac:dyDescent="0.3">
      <c r="A421" s="33">
        <v>45169.80201388889</v>
      </c>
      <c r="B421" s="34">
        <v>45169</v>
      </c>
      <c r="C421" s="97" t="s">
        <v>4953</v>
      </c>
      <c r="D421" s="298" t="s">
        <v>2323</v>
      </c>
      <c r="E421" s="35" t="s">
        <v>1876</v>
      </c>
      <c r="F421" s="35" t="s">
        <v>1806</v>
      </c>
      <c r="G421" s="35" t="s">
        <v>4949</v>
      </c>
      <c r="H421" s="35" t="s">
        <v>4957</v>
      </c>
      <c r="I421" s="35" t="s">
        <v>4957</v>
      </c>
      <c r="J421" s="35" t="s">
        <v>3006</v>
      </c>
      <c r="K421" s="35" t="s">
        <v>3004</v>
      </c>
      <c r="L421" s="36">
        <v>9391786100</v>
      </c>
      <c r="M421" s="35"/>
      <c r="N421" s="35" t="s">
        <v>4951</v>
      </c>
      <c r="O421" s="36">
        <v>697798835957</v>
      </c>
      <c r="P421" s="253">
        <v>44756</v>
      </c>
      <c r="Q421" s="35" t="s">
        <v>3004</v>
      </c>
      <c r="R421" s="35" t="s">
        <v>1836</v>
      </c>
      <c r="S421" s="35" t="s">
        <v>1484</v>
      </c>
      <c r="T421" s="35" t="s">
        <v>3363</v>
      </c>
      <c r="U421" s="35"/>
      <c r="V421" s="35"/>
      <c r="W421" s="35"/>
    </row>
    <row r="422" spans="1:23" ht="15.75" thickBot="1" x14ac:dyDescent="0.3">
      <c r="A422" s="33">
        <v>45169.827974537038</v>
      </c>
      <c r="B422" s="34">
        <v>45169</v>
      </c>
      <c r="C422" s="97" t="s">
        <v>4953</v>
      </c>
      <c r="D422" s="298" t="s">
        <v>2323</v>
      </c>
      <c r="E422" s="35" t="s">
        <v>1840</v>
      </c>
      <c r="F422" s="35" t="s">
        <v>1806</v>
      </c>
      <c r="G422" s="35" t="s">
        <v>4958</v>
      </c>
      <c r="H422" s="35" t="s">
        <v>531</v>
      </c>
      <c r="I422" s="35" t="s">
        <v>531</v>
      </c>
      <c r="J422" s="35" t="s">
        <v>231</v>
      </c>
      <c r="K422" s="35" t="s">
        <v>231</v>
      </c>
      <c r="L422" s="36">
        <v>9873884695</v>
      </c>
      <c r="M422" s="36">
        <v>9873884695</v>
      </c>
      <c r="N422" s="35" t="s">
        <v>4959</v>
      </c>
      <c r="O422" s="36">
        <v>507191360050</v>
      </c>
      <c r="P422" s="253">
        <v>45169</v>
      </c>
      <c r="Q422" s="35" t="s">
        <v>25</v>
      </c>
      <c r="R422" s="35" t="s">
        <v>1831</v>
      </c>
      <c r="S422" s="35" t="s">
        <v>1484</v>
      </c>
      <c r="T422" s="35" t="s">
        <v>3263</v>
      </c>
      <c r="U422" s="35"/>
      <c r="V422" s="35"/>
      <c r="W422" s="35"/>
    </row>
    <row r="423" spans="1:23" ht="15.75" thickBot="1" x14ac:dyDescent="0.3">
      <c r="A423" s="33">
        <v>45171.72384259259</v>
      </c>
      <c r="B423" s="34">
        <v>45171</v>
      </c>
      <c r="C423" s="97" t="s">
        <v>4953</v>
      </c>
      <c r="D423" s="308" t="s">
        <v>5065</v>
      </c>
      <c r="E423" s="35" t="s">
        <v>5026</v>
      </c>
      <c r="F423" s="35" t="s">
        <v>1841</v>
      </c>
      <c r="G423" s="35" t="s">
        <v>3882</v>
      </c>
      <c r="H423" s="35" t="s">
        <v>3479</v>
      </c>
      <c r="I423" s="35" t="s">
        <v>5027</v>
      </c>
      <c r="J423" s="35" t="s">
        <v>5028</v>
      </c>
      <c r="K423" s="35" t="s">
        <v>122</v>
      </c>
      <c r="L423" s="36">
        <v>9870308289</v>
      </c>
      <c r="M423" s="36">
        <v>9958340087</v>
      </c>
      <c r="N423" s="35" t="s">
        <v>5029</v>
      </c>
      <c r="O423" s="36">
        <v>983023938650</v>
      </c>
      <c r="P423" s="253">
        <v>45429</v>
      </c>
      <c r="Q423" s="35" t="s">
        <v>3888</v>
      </c>
      <c r="R423" s="35" t="s">
        <v>1831</v>
      </c>
      <c r="S423" s="35" t="s">
        <v>1484</v>
      </c>
      <c r="T423" s="35" t="s">
        <v>3256</v>
      </c>
      <c r="U423" s="35"/>
      <c r="V423" s="35"/>
      <c r="W423" s="35"/>
    </row>
    <row r="424" spans="1:23" ht="15.75" thickBot="1" x14ac:dyDescent="0.3">
      <c r="A424" s="33">
        <v>45171.765162037038</v>
      </c>
      <c r="B424" s="34">
        <v>45171</v>
      </c>
      <c r="C424" s="97" t="s">
        <v>4953</v>
      </c>
      <c r="D424" s="308" t="s">
        <v>5065</v>
      </c>
      <c r="E424" s="35" t="s">
        <v>3447</v>
      </c>
      <c r="F424" s="35" t="s">
        <v>1806</v>
      </c>
      <c r="G424" s="35" t="s">
        <v>5030</v>
      </c>
      <c r="H424" s="35" t="s">
        <v>5031</v>
      </c>
      <c r="I424" s="35" t="s">
        <v>5031</v>
      </c>
      <c r="J424" s="35" t="s">
        <v>5032</v>
      </c>
      <c r="K424" s="35" t="s">
        <v>122</v>
      </c>
      <c r="L424" s="36">
        <v>9810483476</v>
      </c>
      <c r="M424" s="36">
        <v>9810483476</v>
      </c>
      <c r="N424" s="35" t="s">
        <v>5033</v>
      </c>
      <c r="O424" s="36">
        <v>664168845089</v>
      </c>
      <c r="P424" s="253">
        <v>45413</v>
      </c>
      <c r="Q424" s="35" t="s">
        <v>3888</v>
      </c>
      <c r="R424" s="35" t="s">
        <v>1831</v>
      </c>
      <c r="S424" s="35" t="s">
        <v>1484</v>
      </c>
      <c r="T424" s="35" t="s">
        <v>3256</v>
      </c>
      <c r="U424" s="35"/>
      <c r="V424" s="35"/>
      <c r="W424" s="35"/>
    </row>
    <row r="425" spans="1:23" ht="15.75" thickBot="1" x14ac:dyDescent="0.3">
      <c r="A425" s="33">
        <v>45171.774155092593</v>
      </c>
      <c r="B425" s="34">
        <v>45171</v>
      </c>
      <c r="C425" s="97" t="s">
        <v>4953</v>
      </c>
      <c r="D425" s="308" t="s">
        <v>5065</v>
      </c>
      <c r="E425" s="35" t="s">
        <v>4540</v>
      </c>
      <c r="F425" s="35" t="s">
        <v>1837</v>
      </c>
      <c r="G425" s="35" t="s">
        <v>5034</v>
      </c>
      <c r="H425" s="35" t="s">
        <v>5035</v>
      </c>
      <c r="I425" s="35" t="s">
        <v>5036</v>
      </c>
      <c r="J425" s="35" t="s">
        <v>5037</v>
      </c>
      <c r="K425" s="35" t="s">
        <v>122</v>
      </c>
      <c r="L425" s="36">
        <v>9643902663</v>
      </c>
      <c r="M425" s="36">
        <v>7835001482</v>
      </c>
      <c r="N425" s="35" t="s">
        <v>5038</v>
      </c>
      <c r="O425" s="36">
        <v>646589178771</v>
      </c>
      <c r="P425" s="253">
        <v>45456</v>
      </c>
      <c r="Q425" s="35" t="s">
        <v>3888</v>
      </c>
      <c r="R425" s="35" t="s">
        <v>1831</v>
      </c>
      <c r="S425" s="35" t="s">
        <v>1484</v>
      </c>
      <c r="T425" s="35" t="s">
        <v>3256</v>
      </c>
      <c r="U425" s="35"/>
      <c r="V425" s="35"/>
      <c r="W425" s="35"/>
    </row>
    <row r="426" spans="1:23" ht="15.75" thickBot="1" x14ac:dyDescent="0.3">
      <c r="A426" s="33">
        <v>45171.783518518518</v>
      </c>
      <c r="B426" s="34">
        <v>45171</v>
      </c>
      <c r="C426" s="97" t="s">
        <v>4953</v>
      </c>
      <c r="D426" s="308" t="s">
        <v>5065</v>
      </c>
      <c r="E426" s="35" t="s">
        <v>4188</v>
      </c>
      <c r="F426" s="35" t="s">
        <v>1806</v>
      </c>
      <c r="G426" s="35" t="s">
        <v>5039</v>
      </c>
      <c r="H426" s="35" t="s">
        <v>5040</v>
      </c>
      <c r="I426" s="35" t="s">
        <v>5040</v>
      </c>
      <c r="J426" s="35" t="s">
        <v>5041</v>
      </c>
      <c r="K426" s="35" t="s">
        <v>122</v>
      </c>
      <c r="L426" s="36">
        <v>8178893917</v>
      </c>
      <c r="M426" s="36">
        <v>8178893917</v>
      </c>
      <c r="N426" s="35" t="s">
        <v>5042</v>
      </c>
      <c r="O426" s="36">
        <v>421833170213</v>
      </c>
      <c r="P426" s="253">
        <v>45548</v>
      </c>
      <c r="Q426" s="35" t="s">
        <v>3888</v>
      </c>
      <c r="R426" s="35" t="s">
        <v>1831</v>
      </c>
      <c r="S426" s="35" t="s">
        <v>1813</v>
      </c>
      <c r="T426" s="35" t="s">
        <v>3256</v>
      </c>
      <c r="U426" s="35"/>
      <c r="V426" s="35"/>
      <c r="W426" s="35"/>
    </row>
    <row r="427" spans="1:23" ht="15.75" thickBot="1" x14ac:dyDescent="0.3">
      <c r="A427" s="33">
        <v>45171.786354166667</v>
      </c>
      <c r="B427" s="34">
        <v>45171</v>
      </c>
      <c r="C427" s="97" t="s">
        <v>4953</v>
      </c>
      <c r="D427" s="308" t="s">
        <v>5065</v>
      </c>
      <c r="E427" s="35" t="s">
        <v>4043</v>
      </c>
      <c r="F427" s="35" t="s">
        <v>1806</v>
      </c>
      <c r="G427" s="35" t="s">
        <v>5043</v>
      </c>
      <c r="H427" s="35" t="s">
        <v>5044</v>
      </c>
      <c r="I427" s="35" t="s">
        <v>5044</v>
      </c>
      <c r="J427" s="35" t="s">
        <v>5041</v>
      </c>
      <c r="K427" s="35" t="s">
        <v>122</v>
      </c>
      <c r="L427" s="36">
        <v>9289575433</v>
      </c>
      <c r="M427" s="36">
        <v>9289575433</v>
      </c>
      <c r="N427" s="35" t="s">
        <v>5045</v>
      </c>
      <c r="O427" s="36">
        <v>666137203489</v>
      </c>
      <c r="P427" s="253">
        <v>45394</v>
      </c>
      <c r="Q427" s="35" t="s">
        <v>3888</v>
      </c>
      <c r="R427" s="35" t="s">
        <v>1831</v>
      </c>
      <c r="S427" s="35" t="s">
        <v>1813</v>
      </c>
      <c r="T427" s="35" t="s">
        <v>3256</v>
      </c>
      <c r="U427" s="35"/>
      <c r="V427" s="35"/>
      <c r="W427" s="35"/>
    </row>
    <row r="428" spans="1:23" ht="15.75" thickBot="1" x14ac:dyDescent="0.3">
      <c r="A428" s="33">
        <v>45171.789212962962</v>
      </c>
      <c r="B428" s="34">
        <v>45171</v>
      </c>
      <c r="C428" s="97" t="s">
        <v>4953</v>
      </c>
      <c r="D428" s="308" t="s">
        <v>5065</v>
      </c>
      <c r="E428" s="35" t="s">
        <v>4043</v>
      </c>
      <c r="F428" s="35" t="s">
        <v>1806</v>
      </c>
      <c r="G428" s="35" t="s">
        <v>5046</v>
      </c>
      <c r="H428" s="35" t="s">
        <v>5047</v>
      </c>
      <c r="I428" s="35" t="s">
        <v>5047</v>
      </c>
      <c r="J428" s="35" t="s">
        <v>5048</v>
      </c>
      <c r="K428" s="35" t="s">
        <v>122</v>
      </c>
      <c r="L428" s="36">
        <v>8588834440</v>
      </c>
      <c r="M428" s="36">
        <v>8588834440</v>
      </c>
      <c r="N428" s="35" t="s">
        <v>5049</v>
      </c>
      <c r="O428" s="36">
        <v>473317479032</v>
      </c>
      <c r="P428" s="253">
        <v>45401</v>
      </c>
      <c r="Q428" s="35" t="s">
        <v>3888</v>
      </c>
      <c r="R428" s="35" t="s">
        <v>1831</v>
      </c>
      <c r="S428" s="35" t="s">
        <v>1813</v>
      </c>
      <c r="T428" s="35" t="s">
        <v>3256</v>
      </c>
      <c r="U428" s="35"/>
      <c r="V428" s="35"/>
      <c r="W428" s="35"/>
    </row>
    <row r="429" spans="1:23" ht="15.75" thickBot="1" x14ac:dyDescent="0.3">
      <c r="A429" s="33">
        <v>45171.828634259262</v>
      </c>
      <c r="B429" s="34">
        <v>45171</v>
      </c>
      <c r="C429" s="97" t="s">
        <v>4953</v>
      </c>
      <c r="D429" s="308" t="s">
        <v>5065</v>
      </c>
      <c r="E429" s="35" t="s">
        <v>300</v>
      </c>
      <c r="F429" s="35" t="s">
        <v>1837</v>
      </c>
      <c r="G429" s="35" t="s">
        <v>5050</v>
      </c>
      <c r="H429" s="35" t="s">
        <v>5051</v>
      </c>
      <c r="I429" s="35" t="s">
        <v>5051</v>
      </c>
      <c r="J429" s="35" t="s">
        <v>4701</v>
      </c>
      <c r="K429" s="35" t="s">
        <v>129</v>
      </c>
      <c r="L429" s="36">
        <v>7503418381</v>
      </c>
      <c r="M429" s="36">
        <v>7503418381</v>
      </c>
      <c r="N429" s="35" t="s">
        <v>5052</v>
      </c>
      <c r="O429" s="36">
        <v>506463768158</v>
      </c>
      <c r="P429" s="253">
        <v>45145</v>
      </c>
      <c r="Q429" s="35" t="s">
        <v>1811</v>
      </c>
      <c r="R429" s="35" t="s">
        <v>1812</v>
      </c>
      <c r="S429" s="35" t="s">
        <v>1484</v>
      </c>
      <c r="T429" s="35" t="s">
        <v>3653</v>
      </c>
      <c r="U429" s="35"/>
      <c r="V429" s="35"/>
      <c r="W429" s="35"/>
    </row>
    <row r="430" spans="1:23" ht="15.75" thickBot="1" x14ac:dyDescent="0.3">
      <c r="A430" s="33">
        <v>45171.838194444441</v>
      </c>
      <c r="B430" s="34">
        <v>45171</v>
      </c>
      <c r="C430" s="97" t="s">
        <v>4953</v>
      </c>
      <c r="D430" s="308" t="s">
        <v>5065</v>
      </c>
      <c r="E430" s="35" t="s">
        <v>1805</v>
      </c>
      <c r="F430" s="35" t="s">
        <v>1837</v>
      </c>
      <c r="G430" s="35" t="s">
        <v>5053</v>
      </c>
      <c r="H430" s="35" t="s">
        <v>5054</v>
      </c>
      <c r="I430" s="35" t="s">
        <v>5054</v>
      </c>
      <c r="J430" s="35" t="s">
        <v>97</v>
      </c>
      <c r="K430" s="35" t="s">
        <v>129</v>
      </c>
      <c r="L430" s="36">
        <v>7982245262</v>
      </c>
      <c r="M430" s="36">
        <v>7982245262</v>
      </c>
      <c r="N430" s="35" t="s">
        <v>2604</v>
      </c>
      <c r="O430" s="36">
        <v>810608722269</v>
      </c>
      <c r="P430" s="253">
        <v>45019</v>
      </c>
      <c r="Q430" s="35" t="s">
        <v>1811</v>
      </c>
      <c r="R430" s="35" t="s">
        <v>1812</v>
      </c>
      <c r="S430" s="35" t="s">
        <v>1484</v>
      </c>
      <c r="T430" s="35" t="s">
        <v>3270</v>
      </c>
      <c r="U430" s="35"/>
      <c r="V430" s="35"/>
      <c r="W430" s="35"/>
    </row>
    <row r="431" spans="1:23" ht="15.75" thickBot="1" x14ac:dyDescent="0.3">
      <c r="A431" s="33">
        <v>45171.901990740742</v>
      </c>
      <c r="B431" s="34">
        <v>45171</v>
      </c>
      <c r="C431" s="97" t="s">
        <v>4953</v>
      </c>
      <c r="D431" s="308" t="s">
        <v>5065</v>
      </c>
      <c r="E431" s="35" t="s">
        <v>2749</v>
      </c>
      <c r="F431" s="35" t="s">
        <v>2034</v>
      </c>
      <c r="G431" s="35" t="s">
        <v>5056</v>
      </c>
      <c r="H431" s="35" t="s">
        <v>5057</v>
      </c>
      <c r="I431" s="35" t="s">
        <v>5057</v>
      </c>
      <c r="J431" s="35" t="s">
        <v>231</v>
      </c>
      <c r="K431" s="35" t="s">
        <v>231</v>
      </c>
      <c r="L431" s="35" t="s">
        <v>5058</v>
      </c>
      <c r="M431" s="35" t="s">
        <v>5058</v>
      </c>
      <c r="N431" s="35" t="s">
        <v>5059</v>
      </c>
      <c r="O431" s="36">
        <v>304381666898</v>
      </c>
      <c r="P431" s="253">
        <v>45171</v>
      </c>
      <c r="Q431" s="35" t="s">
        <v>5060</v>
      </c>
      <c r="R431" s="35" t="s">
        <v>1836</v>
      </c>
      <c r="S431" s="35" t="s">
        <v>1484</v>
      </c>
      <c r="T431" s="35" t="s">
        <v>3263</v>
      </c>
      <c r="U431" s="35"/>
      <c r="V431" s="35"/>
      <c r="W431" s="35"/>
    </row>
  </sheetData>
  <autoFilter ref="A1:T431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8" sqref="A8:B13"/>
      <pivotSelection pane="bottomRight" showHeader="1" extendable="1" axis="axisRow" start="1" max="8" activeRow="7" previousRow="12" click="1" r:id="rId1">
        <pivotArea dataOnly="0" axis="axisRow" fieldPosition="0">
          <references count="1">
            <reference field="15" count="6">
              <x v="6"/>
              <x v="7"/>
              <x v="9"/>
              <x v="10"/>
              <x v="12"/>
              <x v="13"/>
            </reference>
          </references>
        </pivotArea>
      </pivotSelection>
    </sheetView>
  </sheetViews>
  <sheetFormatPr defaultRowHeight="15" x14ac:dyDescent="0.25"/>
  <cols>
    <col min="1" max="1" width="18.7109375" customWidth="1"/>
    <col min="2" max="2" width="14.28515625" customWidth="1"/>
    <col min="3" max="3" width="6.28515625" customWidth="1"/>
    <col min="4" max="4" width="5.7109375" customWidth="1"/>
    <col min="5" max="5" width="11.140625" customWidth="1"/>
    <col min="6" max="6" width="11.28515625" customWidth="1"/>
    <col min="7" max="7" width="11.28515625" bestFit="1" customWidth="1"/>
    <col min="12" max="12" width="15.7109375" customWidth="1"/>
    <col min="13" max="13" width="24" bestFit="1" customWidth="1"/>
  </cols>
  <sheetData>
    <row r="1" spans="1:13" s="225" customFormat="1" x14ac:dyDescent="0.25">
      <c r="L1" s="305" t="s">
        <v>1</v>
      </c>
      <c r="M1" s="307" t="s">
        <v>194</v>
      </c>
    </row>
    <row r="2" spans="1:13" s="225" customFormat="1" x14ac:dyDescent="0.25">
      <c r="A2" s="305" t="s">
        <v>2</v>
      </c>
      <c r="B2" s="307" t="s">
        <v>2323</v>
      </c>
      <c r="L2" s="305" t="s">
        <v>2</v>
      </c>
      <c r="M2" s="307" t="s">
        <v>194</v>
      </c>
    </row>
    <row r="3" spans="1:13" s="225" customFormat="1" x14ac:dyDescent="0.25">
      <c r="A3" s="305" t="s">
        <v>2327</v>
      </c>
      <c r="B3" s="307" t="s">
        <v>194</v>
      </c>
      <c r="L3" s="305" t="s">
        <v>335</v>
      </c>
      <c r="M3" s="307" t="s">
        <v>194</v>
      </c>
    </row>
    <row r="4" spans="1:13" x14ac:dyDescent="0.25">
      <c r="A4" s="305" t="s">
        <v>1</v>
      </c>
      <c r="B4" s="307" t="s">
        <v>194</v>
      </c>
    </row>
    <row r="5" spans="1:13" x14ac:dyDescent="0.25">
      <c r="L5" s="305" t="s">
        <v>195</v>
      </c>
      <c r="M5" t="s">
        <v>1845</v>
      </c>
    </row>
    <row r="6" spans="1:13" x14ac:dyDescent="0.25">
      <c r="A6" s="305" t="s">
        <v>1</v>
      </c>
      <c r="B6" t="s">
        <v>3124</v>
      </c>
      <c r="L6" s="9" t="s">
        <v>4114</v>
      </c>
      <c r="M6" s="10">
        <v>4</v>
      </c>
    </row>
    <row r="7" spans="1:13" x14ac:dyDescent="0.25">
      <c r="A7" s="9" t="s">
        <v>3363</v>
      </c>
      <c r="B7" s="10">
        <v>11</v>
      </c>
      <c r="L7" s="9" t="s">
        <v>129</v>
      </c>
      <c r="M7" s="10">
        <v>38</v>
      </c>
    </row>
    <row r="8" spans="1:13" x14ac:dyDescent="0.25">
      <c r="A8" s="9" t="s">
        <v>3381</v>
      </c>
      <c r="B8" s="10">
        <v>15</v>
      </c>
      <c r="L8" s="9" t="s">
        <v>2565</v>
      </c>
      <c r="M8" s="10">
        <v>1</v>
      </c>
    </row>
    <row r="9" spans="1:13" x14ac:dyDescent="0.25">
      <c r="A9" s="9" t="s">
        <v>2594</v>
      </c>
      <c r="B9" s="10">
        <v>10</v>
      </c>
      <c r="L9" s="9" t="s">
        <v>74</v>
      </c>
      <c r="M9" s="10">
        <v>33</v>
      </c>
    </row>
    <row r="10" spans="1:13" x14ac:dyDescent="0.25">
      <c r="A10" s="9" t="s">
        <v>3263</v>
      </c>
      <c r="B10" s="10">
        <v>53</v>
      </c>
      <c r="L10" s="9" t="s">
        <v>197</v>
      </c>
      <c r="M10" s="10"/>
    </row>
    <row r="11" spans="1:13" x14ac:dyDescent="0.25">
      <c r="A11" s="9" t="s">
        <v>3110</v>
      </c>
      <c r="B11" s="10">
        <v>1</v>
      </c>
      <c r="L11" s="9" t="s">
        <v>3004</v>
      </c>
      <c r="M11" s="10">
        <v>11</v>
      </c>
    </row>
    <row r="12" spans="1:13" x14ac:dyDescent="0.25">
      <c r="A12" s="9" t="s">
        <v>4103</v>
      </c>
      <c r="B12" s="10">
        <v>32</v>
      </c>
      <c r="L12" s="9" t="s">
        <v>231</v>
      </c>
      <c r="M12" s="10">
        <v>33</v>
      </c>
    </row>
    <row r="13" spans="1:13" x14ac:dyDescent="0.25">
      <c r="A13" s="9" t="s">
        <v>4001</v>
      </c>
      <c r="B13" s="10">
        <v>2</v>
      </c>
      <c r="L13" s="9" t="s">
        <v>75</v>
      </c>
      <c r="M13" s="10">
        <v>3</v>
      </c>
    </row>
    <row r="14" spans="1:13" x14ac:dyDescent="0.25">
      <c r="A14" s="9" t="s">
        <v>198</v>
      </c>
      <c r="B14" s="10">
        <v>124</v>
      </c>
      <c r="L14" s="9" t="s">
        <v>122</v>
      </c>
      <c r="M14" s="10">
        <v>2</v>
      </c>
    </row>
    <row r="15" spans="1:13" x14ac:dyDescent="0.25">
      <c r="L15" s="9" t="s">
        <v>1811</v>
      </c>
      <c r="M15" s="10">
        <v>1</v>
      </c>
    </row>
    <row r="16" spans="1:13" x14ac:dyDescent="0.25">
      <c r="L16" s="9" t="s">
        <v>4144</v>
      </c>
      <c r="M16" s="10">
        <v>1</v>
      </c>
    </row>
    <row r="17" spans="12:13" x14ac:dyDescent="0.25">
      <c r="L17" s="9" t="s">
        <v>1993</v>
      </c>
      <c r="M17" s="10">
        <v>1</v>
      </c>
    </row>
    <row r="18" spans="12:13" x14ac:dyDescent="0.25">
      <c r="L18" s="9" t="s">
        <v>4448</v>
      </c>
      <c r="M18" s="10">
        <v>1</v>
      </c>
    </row>
    <row r="19" spans="12:13" x14ac:dyDescent="0.25">
      <c r="L19" s="9" t="s">
        <v>4456</v>
      </c>
      <c r="M19" s="10">
        <v>1</v>
      </c>
    </row>
    <row r="20" spans="12:13" x14ac:dyDescent="0.25">
      <c r="L20" s="9" t="s">
        <v>4702</v>
      </c>
      <c r="M20" s="10">
        <v>1</v>
      </c>
    </row>
    <row r="21" spans="12:13" x14ac:dyDescent="0.25">
      <c r="L21" s="9" t="s">
        <v>4982</v>
      </c>
      <c r="M21" s="10">
        <v>4</v>
      </c>
    </row>
    <row r="22" spans="12:13" x14ac:dyDescent="0.25">
      <c r="L22" s="9" t="s">
        <v>198</v>
      </c>
      <c r="M22" s="10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6"/>
  <sheetViews>
    <sheetView tabSelected="1" topLeftCell="K1" workbookViewId="0">
      <selection activeCell="R9" sqref="R9"/>
    </sheetView>
  </sheetViews>
  <sheetFormatPr defaultRowHeight="15" x14ac:dyDescent="0.25"/>
  <cols>
    <col min="1" max="1" width="15.42578125" style="97" bestFit="1" customWidth="1"/>
    <col min="2" max="2" width="15.42578125" style="207" customWidth="1"/>
    <col min="3" max="4" width="15.42578125" style="97" customWidth="1"/>
    <col min="5" max="5" width="11.7109375" style="97" bestFit="1" customWidth="1"/>
    <col min="6" max="6" width="22" style="97" bestFit="1" customWidth="1"/>
    <col min="7" max="7" width="25" style="97" bestFit="1" customWidth="1"/>
    <col min="8" max="8" width="15.7109375" style="97" bestFit="1" customWidth="1"/>
    <col min="9" max="9" width="20.5703125" style="97" bestFit="1" customWidth="1"/>
    <col min="10" max="10" width="40" style="97" bestFit="1" customWidth="1"/>
    <col min="11" max="11" width="9.85546875" style="97" bestFit="1" customWidth="1"/>
    <col min="12" max="12" width="15.7109375" style="97" bestFit="1" customWidth="1"/>
    <col min="13" max="13" width="19.85546875" style="97" bestFit="1" customWidth="1"/>
    <col min="14" max="14" width="16.7109375" style="97" bestFit="1" customWidth="1"/>
    <col min="15" max="15" width="22.42578125" style="97" bestFit="1" customWidth="1"/>
    <col min="16" max="16" width="14.85546875" style="97" bestFit="1" customWidth="1"/>
    <col min="17" max="17" width="28.85546875" style="97" bestFit="1" customWidth="1"/>
    <col min="18" max="18" width="32.42578125" style="97" bestFit="1" customWidth="1"/>
    <col min="19" max="16384" width="9.140625" style="97"/>
  </cols>
  <sheetData>
    <row r="1" spans="1:24" ht="15.75" thickBot="1" x14ac:dyDescent="0.3">
      <c r="A1" s="179" t="s">
        <v>0</v>
      </c>
      <c r="B1" s="180" t="s">
        <v>1</v>
      </c>
      <c r="C1" s="179" t="s">
        <v>2327</v>
      </c>
      <c r="D1" s="179" t="s">
        <v>2</v>
      </c>
      <c r="E1" s="179" t="s">
        <v>1793</v>
      </c>
      <c r="F1" s="179" t="s">
        <v>3088</v>
      </c>
      <c r="G1" s="179" t="s">
        <v>1795</v>
      </c>
      <c r="H1" s="179" t="s">
        <v>2465</v>
      </c>
      <c r="I1" s="179" t="s">
        <v>3089</v>
      </c>
      <c r="J1" s="179" t="s">
        <v>18</v>
      </c>
      <c r="K1" s="179" t="s">
        <v>339</v>
      </c>
      <c r="L1" s="179" t="s">
        <v>3090</v>
      </c>
      <c r="M1" s="179" t="s">
        <v>3091</v>
      </c>
      <c r="N1" s="179" t="s">
        <v>3092</v>
      </c>
      <c r="O1" s="179" t="s">
        <v>3093</v>
      </c>
      <c r="P1" s="179" t="s">
        <v>335</v>
      </c>
      <c r="Q1" s="179" t="s">
        <v>3094</v>
      </c>
      <c r="R1" s="219" t="s">
        <v>3095</v>
      </c>
      <c r="S1" s="35"/>
      <c r="T1" s="35"/>
      <c r="U1" s="35"/>
      <c r="V1" s="35"/>
      <c r="W1" s="35"/>
      <c r="X1" s="35"/>
    </row>
    <row r="2" spans="1:24" ht="15.75" thickBot="1" x14ac:dyDescent="0.3">
      <c r="A2" s="33">
        <v>45154.759004629632</v>
      </c>
      <c r="B2" s="140">
        <v>45154</v>
      </c>
      <c r="C2" s="33" t="s">
        <v>3112</v>
      </c>
      <c r="D2" s="33" t="s">
        <v>2323</v>
      </c>
      <c r="E2" s="35" t="s">
        <v>3096</v>
      </c>
      <c r="F2" s="35" t="s">
        <v>1837</v>
      </c>
      <c r="G2" s="35" t="s">
        <v>3097</v>
      </c>
      <c r="H2" s="35" t="s">
        <v>3098</v>
      </c>
      <c r="I2" s="36">
        <v>9971125071</v>
      </c>
      <c r="J2" s="35" t="s">
        <v>3099</v>
      </c>
      <c r="K2" s="35" t="s">
        <v>129</v>
      </c>
      <c r="L2" s="35" t="s">
        <v>3100</v>
      </c>
      <c r="M2" s="36">
        <v>9971125071</v>
      </c>
      <c r="N2" s="35" t="s">
        <v>2599</v>
      </c>
      <c r="O2" s="35" t="s">
        <v>3101</v>
      </c>
      <c r="P2" s="35" t="s">
        <v>2594</v>
      </c>
      <c r="Q2" s="35" t="s">
        <v>36</v>
      </c>
      <c r="R2" s="35" t="s">
        <v>3102</v>
      </c>
      <c r="S2" s="35"/>
      <c r="T2" s="35"/>
      <c r="U2" s="35"/>
      <c r="V2" s="35"/>
      <c r="W2" s="35"/>
      <c r="X2" s="35"/>
    </row>
    <row r="3" spans="1:24" ht="15.75" thickBot="1" x14ac:dyDescent="0.3">
      <c r="A3" s="33">
        <v>45154.862708333334</v>
      </c>
      <c r="B3" s="140">
        <v>45154</v>
      </c>
      <c r="C3" s="33" t="s">
        <v>3112</v>
      </c>
      <c r="D3" s="33" t="s">
        <v>2323</v>
      </c>
      <c r="E3" s="35" t="s">
        <v>3103</v>
      </c>
      <c r="F3" s="35" t="s">
        <v>3104</v>
      </c>
      <c r="G3" s="35" t="s">
        <v>3105</v>
      </c>
      <c r="H3" s="35" t="s">
        <v>3106</v>
      </c>
      <c r="I3" s="36">
        <v>9920029768</v>
      </c>
      <c r="J3" s="35" t="s">
        <v>3107</v>
      </c>
      <c r="K3" s="35" t="s">
        <v>2565</v>
      </c>
      <c r="L3" s="35" t="s">
        <v>3106</v>
      </c>
      <c r="M3" s="36">
        <v>9920029768</v>
      </c>
      <c r="N3" s="35" t="s">
        <v>3108</v>
      </c>
      <c r="O3" s="35" t="s">
        <v>3109</v>
      </c>
      <c r="P3" s="35" t="s">
        <v>3110</v>
      </c>
      <c r="Q3" s="35" t="s">
        <v>36</v>
      </c>
      <c r="R3" s="35" t="s">
        <v>3111</v>
      </c>
      <c r="S3" s="35"/>
      <c r="T3" s="35"/>
      <c r="U3" s="35"/>
      <c r="V3" s="35"/>
      <c r="W3" s="35"/>
      <c r="X3" s="35"/>
    </row>
    <row r="4" spans="1:24" ht="15.75" thickBot="1" x14ac:dyDescent="0.3">
      <c r="A4" s="33">
        <v>45155.697638888887</v>
      </c>
      <c r="B4" s="34">
        <v>45155</v>
      </c>
      <c r="C4" s="33" t="s">
        <v>3112</v>
      </c>
      <c r="D4" s="33" t="s">
        <v>2323</v>
      </c>
      <c r="E4" s="35" t="s">
        <v>3287</v>
      </c>
      <c r="F4" s="35" t="s">
        <v>1837</v>
      </c>
      <c r="G4" s="35" t="s">
        <v>3288</v>
      </c>
      <c r="H4" s="35" t="s">
        <v>1485</v>
      </c>
      <c r="I4" s="36">
        <v>7835918903</v>
      </c>
      <c r="J4" s="35" t="s">
        <v>3289</v>
      </c>
      <c r="K4" s="35" t="s">
        <v>129</v>
      </c>
      <c r="L4" s="35" t="s">
        <v>1485</v>
      </c>
      <c r="M4" s="36">
        <v>7835918903</v>
      </c>
      <c r="N4" s="35" t="s">
        <v>2599</v>
      </c>
      <c r="O4" s="35" t="s">
        <v>3101</v>
      </c>
      <c r="P4" s="35" t="s">
        <v>2594</v>
      </c>
      <c r="Q4" s="35" t="s">
        <v>36</v>
      </c>
      <c r="R4" s="128" t="s">
        <v>3290</v>
      </c>
    </row>
    <row r="5" spans="1:24" ht="15.75" thickBot="1" x14ac:dyDescent="0.3">
      <c r="A5" s="33">
        <v>45155.790243055555</v>
      </c>
      <c r="B5" s="34">
        <v>45155</v>
      </c>
      <c r="C5" s="33" t="s">
        <v>3112</v>
      </c>
      <c r="D5" s="33" t="s">
        <v>2323</v>
      </c>
      <c r="E5" s="35" t="s">
        <v>3096</v>
      </c>
      <c r="F5" s="35" t="s">
        <v>1837</v>
      </c>
      <c r="G5" s="35" t="s">
        <v>3291</v>
      </c>
      <c r="H5" s="35" t="s">
        <v>3292</v>
      </c>
      <c r="I5" s="36">
        <v>9311121005</v>
      </c>
      <c r="J5" s="35" t="s">
        <v>3293</v>
      </c>
      <c r="K5" s="35" t="s">
        <v>129</v>
      </c>
      <c r="L5" s="35" t="s">
        <v>3294</v>
      </c>
      <c r="M5" s="36">
        <v>9311121005</v>
      </c>
      <c r="N5" s="35" t="s">
        <v>2599</v>
      </c>
      <c r="O5" s="35" t="s">
        <v>3109</v>
      </c>
      <c r="P5" s="35" t="s">
        <v>2594</v>
      </c>
      <c r="Q5" s="35" t="s">
        <v>36</v>
      </c>
      <c r="R5" s="35" t="s">
        <v>3295</v>
      </c>
    </row>
    <row r="6" spans="1:24" ht="15.75" thickBot="1" x14ac:dyDescent="0.3">
      <c r="A6" s="33">
        <v>45155.822812500002</v>
      </c>
      <c r="B6" s="34">
        <v>45155</v>
      </c>
      <c r="C6" s="33" t="s">
        <v>3112</v>
      </c>
      <c r="D6" s="33" t="s">
        <v>2323</v>
      </c>
      <c r="E6" s="35" t="s">
        <v>3296</v>
      </c>
      <c r="F6" s="35" t="s">
        <v>3297</v>
      </c>
      <c r="G6" s="35" t="s">
        <v>3298</v>
      </c>
      <c r="H6" s="35" t="s">
        <v>3222</v>
      </c>
      <c r="I6" s="36">
        <v>8800983631</v>
      </c>
      <c r="J6" s="35" t="s">
        <v>3299</v>
      </c>
      <c r="K6" s="35" t="s">
        <v>129</v>
      </c>
      <c r="L6" s="35" t="s">
        <v>3222</v>
      </c>
      <c r="M6" s="36">
        <v>8800983631</v>
      </c>
      <c r="N6" s="35" t="s">
        <v>1811</v>
      </c>
      <c r="O6" s="35" t="s">
        <v>3109</v>
      </c>
      <c r="P6" s="35" t="s">
        <v>3381</v>
      </c>
      <c r="Q6" s="35" t="s">
        <v>29</v>
      </c>
      <c r="R6" s="35" t="s">
        <v>3300</v>
      </c>
    </row>
    <row r="7" spans="1:24" ht="15.75" thickBot="1" x14ac:dyDescent="0.3">
      <c r="A7" s="33">
        <v>45155.825636574074</v>
      </c>
      <c r="B7" s="34">
        <v>45155</v>
      </c>
      <c r="C7" s="33" t="s">
        <v>3112</v>
      </c>
      <c r="D7" s="33" t="s">
        <v>2323</v>
      </c>
      <c r="E7" s="35" t="s">
        <v>3301</v>
      </c>
      <c r="F7" s="35" t="s">
        <v>1837</v>
      </c>
      <c r="G7" s="35" t="s">
        <v>3260</v>
      </c>
      <c r="H7" s="35" t="s">
        <v>2939</v>
      </c>
      <c r="I7" s="36">
        <v>9911344048</v>
      </c>
      <c r="J7" s="35" t="s">
        <v>3261</v>
      </c>
      <c r="K7" s="35" t="s">
        <v>74</v>
      </c>
      <c r="L7" s="35" t="s">
        <v>2939</v>
      </c>
      <c r="M7" s="35" t="s">
        <v>2539</v>
      </c>
      <c r="N7" s="35" t="s">
        <v>3262</v>
      </c>
      <c r="O7" s="35" t="s">
        <v>3109</v>
      </c>
      <c r="P7" s="35" t="s">
        <v>3263</v>
      </c>
      <c r="Q7" s="35" t="s">
        <v>36</v>
      </c>
      <c r="R7" s="128" t="s">
        <v>3302</v>
      </c>
    </row>
    <row r="8" spans="1:24" ht="15.75" thickBot="1" x14ac:dyDescent="0.3">
      <c r="A8" s="33">
        <v>45155.827824074076</v>
      </c>
      <c r="B8" s="34">
        <v>45155</v>
      </c>
      <c r="C8" s="33" t="s">
        <v>3112</v>
      </c>
      <c r="D8" s="33" t="s">
        <v>2323</v>
      </c>
      <c r="E8" s="35" t="s">
        <v>3303</v>
      </c>
      <c r="F8" s="35" t="s">
        <v>1837</v>
      </c>
      <c r="G8" s="35" t="s">
        <v>3304</v>
      </c>
      <c r="H8" s="35" t="s">
        <v>3266</v>
      </c>
      <c r="I8" s="36">
        <v>8533954872</v>
      </c>
      <c r="J8" s="35" t="s">
        <v>3305</v>
      </c>
      <c r="K8" s="35" t="s">
        <v>74</v>
      </c>
      <c r="L8" s="35" t="s">
        <v>3266</v>
      </c>
      <c r="M8" s="36">
        <v>8533954872</v>
      </c>
      <c r="N8" s="35" t="s">
        <v>3262</v>
      </c>
      <c r="O8" s="35" t="s">
        <v>3109</v>
      </c>
      <c r="P8" s="35" t="s">
        <v>3263</v>
      </c>
      <c r="Q8" s="35" t="s">
        <v>36</v>
      </c>
      <c r="R8" s="128" t="s">
        <v>3302</v>
      </c>
    </row>
    <row r="9" spans="1:24" ht="15.75" thickBot="1" x14ac:dyDescent="0.3">
      <c r="A9" s="33">
        <v>45155.828483796293</v>
      </c>
      <c r="B9" s="34">
        <v>45155</v>
      </c>
      <c r="C9" s="33" t="s">
        <v>3112</v>
      </c>
      <c r="D9" s="33" t="s">
        <v>2323</v>
      </c>
      <c r="E9" s="35" t="s">
        <v>3306</v>
      </c>
      <c r="F9" s="35" t="s">
        <v>3307</v>
      </c>
      <c r="G9" s="35" t="s">
        <v>3308</v>
      </c>
      <c r="H9" s="35" t="s">
        <v>3309</v>
      </c>
      <c r="I9" s="36">
        <v>8810424626</v>
      </c>
      <c r="J9" s="35" t="s">
        <v>3310</v>
      </c>
      <c r="K9" s="35" t="s">
        <v>129</v>
      </c>
      <c r="L9" s="35" t="s">
        <v>3311</v>
      </c>
      <c r="M9" s="36">
        <v>8810424626</v>
      </c>
      <c r="N9" s="35" t="s">
        <v>1811</v>
      </c>
      <c r="O9" s="35" t="s">
        <v>3109</v>
      </c>
      <c r="P9" s="35" t="s">
        <v>3381</v>
      </c>
      <c r="Q9" s="35" t="s">
        <v>29</v>
      </c>
      <c r="R9" s="35" t="s">
        <v>3312</v>
      </c>
    </row>
    <row r="10" spans="1:24" ht="15.75" thickBot="1" x14ac:dyDescent="0.3">
      <c r="A10" s="33">
        <v>45155.831597222219</v>
      </c>
      <c r="B10" s="34">
        <v>45155</v>
      </c>
      <c r="C10" s="33" t="s">
        <v>3112</v>
      </c>
      <c r="D10" s="33" t="s">
        <v>2323</v>
      </c>
      <c r="E10" s="35" t="s">
        <v>3313</v>
      </c>
      <c r="F10" s="35" t="s">
        <v>1837</v>
      </c>
      <c r="G10" s="35" t="s">
        <v>3314</v>
      </c>
      <c r="H10" s="35" t="s">
        <v>3315</v>
      </c>
      <c r="I10" s="36">
        <v>9810785327</v>
      </c>
      <c r="J10" s="35" t="s">
        <v>3261</v>
      </c>
      <c r="K10" s="35" t="s">
        <v>74</v>
      </c>
      <c r="L10" s="35" t="s">
        <v>3268</v>
      </c>
      <c r="M10" s="36">
        <v>9810785327</v>
      </c>
      <c r="N10" s="35" t="s">
        <v>3316</v>
      </c>
      <c r="O10" s="35" t="s">
        <v>3101</v>
      </c>
      <c r="P10" s="35" t="s">
        <v>3263</v>
      </c>
      <c r="Q10" s="35" t="s">
        <v>36</v>
      </c>
      <c r="R10" s="128" t="s">
        <v>3302</v>
      </c>
    </row>
    <row r="11" spans="1:24" ht="15.75" thickBot="1" x14ac:dyDescent="0.3">
      <c r="A11" s="33">
        <v>45155.833692129629</v>
      </c>
      <c r="B11" s="34">
        <v>45155</v>
      </c>
      <c r="C11" s="33" t="s">
        <v>3112</v>
      </c>
      <c r="D11" s="33" t="s">
        <v>2323</v>
      </c>
      <c r="E11" s="35" t="s">
        <v>3317</v>
      </c>
      <c r="F11" s="35" t="s">
        <v>1806</v>
      </c>
      <c r="G11" s="35" t="s">
        <v>3318</v>
      </c>
      <c r="H11" s="35" t="s">
        <v>2760</v>
      </c>
      <c r="I11" s="36">
        <v>8010604548</v>
      </c>
      <c r="J11" s="35" t="s">
        <v>2899</v>
      </c>
      <c r="K11" s="35" t="s">
        <v>129</v>
      </c>
      <c r="L11" s="35" t="s">
        <v>3319</v>
      </c>
      <c r="M11" s="36">
        <v>8010604548</v>
      </c>
      <c r="N11" s="35" t="s">
        <v>1811</v>
      </c>
      <c r="O11" s="35" t="s">
        <v>3109</v>
      </c>
      <c r="P11" s="35" t="s">
        <v>3381</v>
      </c>
      <c r="Q11" s="35" t="s">
        <v>36</v>
      </c>
      <c r="R11" s="35" t="s">
        <v>3320</v>
      </c>
    </row>
    <row r="12" spans="1:24" ht="15.75" thickBot="1" x14ac:dyDescent="0.3">
      <c r="A12" s="33">
        <v>45155.837546296294</v>
      </c>
      <c r="B12" s="34">
        <v>45155</v>
      </c>
      <c r="C12" s="33" t="s">
        <v>3112</v>
      </c>
      <c r="D12" s="33" t="s">
        <v>2323</v>
      </c>
      <c r="E12" s="35" t="s">
        <v>3321</v>
      </c>
      <c r="F12" s="35" t="s">
        <v>3322</v>
      </c>
      <c r="G12" s="35" t="s">
        <v>3323</v>
      </c>
      <c r="H12" s="35" t="s">
        <v>3321</v>
      </c>
      <c r="I12" s="36">
        <v>8920379990</v>
      </c>
      <c r="J12" s="35" t="s">
        <v>3261</v>
      </c>
      <c r="K12" s="35" t="s">
        <v>74</v>
      </c>
      <c r="L12" s="35" t="s">
        <v>3321</v>
      </c>
      <c r="M12" s="36">
        <v>8920379990</v>
      </c>
      <c r="N12" s="35" t="s">
        <v>3262</v>
      </c>
      <c r="O12" s="35" t="s">
        <v>3109</v>
      </c>
      <c r="P12" s="35" t="s">
        <v>3263</v>
      </c>
      <c r="Q12" s="35" t="s">
        <v>36</v>
      </c>
      <c r="R12" s="128" t="s">
        <v>3302</v>
      </c>
    </row>
    <row r="13" spans="1:24" ht="15.75" thickBot="1" x14ac:dyDescent="0.3">
      <c r="A13" s="33">
        <v>45155.839699074073</v>
      </c>
      <c r="B13" s="34">
        <v>45155</v>
      </c>
      <c r="C13" s="33" t="s">
        <v>3112</v>
      </c>
      <c r="D13" s="33" t="s">
        <v>2323</v>
      </c>
      <c r="E13" s="35" t="s">
        <v>3324</v>
      </c>
      <c r="F13" s="35" t="s">
        <v>3325</v>
      </c>
      <c r="G13" s="35" t="s">
        <v>3271</v>
      </c>
      <c r="H13" s="35" t="s">
        <v>3326</v>
      </c>
      <c r="I13" s="36">
        <v>9818915979</v>
      </c>
      <c r="J13" s="35" t="s">
        <v>3261</v>
      </c>
      <c r="K13" s="35" t="s">
        <v>74</v>
      </c>
      <c r="L13" s="35" t="s">
        <v>3326</v>
      </c>
      <c r="M13" s="36">
        <v>9818915979</v>
      </c>
      <c r="N13" s="35" t="s">
        <v>3262</v>
      </c>
      <c r="O13" s="35" t="s">
        <v>3109</v>
      </c>
      <c r="P13" s="35" t="s">
        <v>3263</v>
      </c>
      <c r="Q13" s="35" t="s">
        <v>36</v>
      </c>
      <c r="R13" s="128" t="s">
        <v>3302</v>
      </c>
    </row>
    <row r="14" spans="1:24" ht="15.75" thickBot="1" x14ac:dyDescent="0.3">
      <c r="A14" s="33">
        <v>45155.841365740744</v>
      </c>
      <c r="B14" s="34">
        <v>45155</v>
      </c>
      <c r="C14" s="33" t="s">
        <v>3112</v>
      </c>
      <c r="D14" s="33" t="s">
        <v>2323</v>
      </c>
      <c r="E14" s="35" t="s">
        <v>3327</v>
      </c>
      <c r="F14" s="35" t="s">
        <v>3325</v>
      </c>
      <c r="G14" s="35" t="s">
        <v>3273</v>
      </c>
      <c r="H14" s="35" t="s">
        <v>517</v>
      </c>
      <c r="I14" s="36">
        <v>9557539284</v>
      </c>
      <c r="J14" s="35" t="s">
        <v>3261</v>
      </c>
      <c r="K14" s="35" t="s">
        <v>74</v>
      </c>
      <c r="L14" s="35" t="s">
        <v>517</v>
      </c>
      <c r="M14" s="36">
        <v>9557539284</v>
      </c>
      <c r="N14" s="35" t="s">
        <v>3262</v>
      </c>
      <c r="O14" s="35" t="s">
        <v>3109</v>
      </c>
      <c r="P14" s="35" t="s">
        <v>4103</v>
      </c>
      <c r="Q14" s="35" t="s">
        <v>36</v>
      </c>
      <c r="R14" s="128" t="s">
        <v>3302</v>
      </c>
    </row>
    <row r="15" spans="1:24" ht="15.75" thickBot="1" x14ac:dyDescent="0.3">
      <c r="A15" s="33">
        <v>45156.561585648145</v>
      </c>
      <c r="B15" s="34">
        <v>45156</v>
      </c>
      <c r="C15" s="33" t="s">
        <v>3112</v>
      </c>
      <c r="D15" s="33" t="s">
        <v>2323</v>
      </c>
      <c r="E15" s="35" t="s">
        <v>3359</v>
      </c>
      <c r="F15" s="35" t="s">
        <v>3297</v>
      </c>
      <c r="G15" s="35" t="s">
        <v>3360</v>
      </c>
      <c r="H15" s="35" t="s">
        <v>3361</v>
      </c>
      <c r="I15" s="36">
        <v>9390165184</v>
      </c>
      <c r="J15" s="35" t="s">
        <v>3006</v>
      </c>
      <c r="K15" s="35" t="s">
        <v>3004</v>
      </c>
      <c r="L15" s="35" t="s">
        <v>3362</v>
      </c>
      <c r="M15" s="36">
        <v>9390165184</v>
      </c>
      <c r="N15" s="35" t="s">
        <v>3004</v>
      </c>
      <c r="O15" s="35" t="s">
        <v>3101</v>
      </c>
      <c r="P15" s="35" t="s">
        <v>3363</v>
      </c>
      <c r="Q15" s="35" t="s">
        <v>29</v>
      </c>
      <c r="R15" s="35" t="s">
        <v>3364</v>
      </c>
      <c r="S15" s="35"/>
      <c r="T15" s="35"/>
      <c r="U15" s="35"/>
    </row>
    <row r="16" spans="1:24" ht="15.75" thickBot="1" x14ac:dyDescent="0.3">
      <c r="A16" s="33">
        <v>45156.563043981485</v>
      </c>
      <c r="B16" s="34">
        <v>45156</v>
      </c>
      <c r="C16" s="33" t="s">
        <v>3112</v>
      </c>
      <c r="D16" s="33" t="s">
        <v>2323</v>
      </c>
      <c r="E16" s="35" t="s">
        <v>3365</v>
      </c>
      <c r="F16" s="35" t="s">
        <v>3365</v>
      </c>
      <c r="G16" s="35" t="s">
        <v>3366</v>
      </c>
      <c r="H16" s="35" t="s">
        <v>3002</v>
      </c>
      <c r="I16" s="36">
        <v>9391012380</v>
      </c>
      <c r="J16" s="35" t="s">
        <v>3000</v>
      </c>
      <c r="K16" s="35" t="s">
        <v>3004</v>
      </c>
      <c r="L16" s="35" t="s">
        <v>2400</v>
      </c>
      <c r="M16" s="35" t="s">
        <v>2400</v>
      </c>
      <c r="N16" s="35" t="s">
        <v>3004</v>
      </c>
      <c r="O16" s="35" t="s">
        <v>3101</v>
      </c>
      <c r="P16" s="35" t="s">
        <v>3363</v>
      </c>
      <c r="Q16" s="35" t="s">
        <v>29</v>
      </c>
      <c r="R16" s="35" t="s">
        <v>3367</v>
      </c>
      <c r="S16" s="35"/>
      <c r="T16" s="35"/>
      <c r="U16" s="35"/>
    </row>
    <row r="17" spans="1:21" ht="15.75" thickBot="1" x14ac:dyDescent="0.3">
      <c r="A17" s="33">
        <v>45156.592905092592</v>
      </c>
      <c r="B17" s="34">
        <v>45156</v>
      </c>
      <c r="C17" s="33" t="s">
        <v>3112</v>
      </c>
      <c r="D17" s="33" t="s">
        <v>2323</v>
      </c>
      <c r="E17" s="35" t="s">
        <v>3365</v>
      </c>
      <c r="F17" s="35" t="s">
        <v>3365</v>
      </c>
      <c r="G17" s="35" t="s">
        <v>3368</v>
      </c>
      <c r="H17" s="35" t="s">
        <v>3369</v>
      </c>
      <c r="I17" s="35" t="s">
        <v>3369</v>
      </c>
      <c r="J17" s="35" t="s">
        <v>3370</v>
      </c>
      <c r="K17" s="35" t="s">
        <v>3004</v>
      </c>
      <c r="L17" s="35" t="s">
        <v>3369</v>
      </c>
      <c r="M17" s="36">
        <v>7416629757</v>
      </c>
      <c r="N17" s="35" t="s">
        <v>3004</v>
      </c>
      <c r="O17" s="35" t="s">
        <v>3101</v>
      </c>
      <c r="P17" s="35" t="s">
        <v>3363</v>
      </c>
      <c r="Q17" s="35" t="s">
        <v>29</v>
      </c>
      <c r="R17" s="35" t="s">
        <v>3364</v>
      </c>
      <c r="S17" s="35"/>
      <c r="T17" s="35"/>
      <c r="U17" s="35"/>
    </row>
    <row r="18" spans="1:21" ht="15.75" thickBot="1" x14ac:dyDescent="0.3">
      <c r="A18" s="33">
        <v>45156.700682870367</v>
      </c>
      <c r="B18" s="34">
        <v>45156</v>
      </c>
      <c r="C18" s="33" t="s">
        <v>3112</v>
      </c>
      <c r="D18" s="33" t="s">
        <v>2323</v>
      </c>
      <c r="E18" s="35" t="s">
        <v>3306</v>
      </c>
      <c r="F18" s="35" t="s">
        <v>3371</v>
      </c>
      <c r="G18" s="35" t="s">
        <v>3372</v>
      </c>
      <c r="H18" s="35" t="s">
        <v>3373</v>
      </c>
      <c r="I18" s="36">
        <v>9718045226</v>
      </c>
      <c r="J18" s="35" t="s">
        <v>3374</v>
      </c>
      <c r="K18" s="35" t="s">
        <v>129</v>
      </c>
      <c r="L18" s="35" t="s">
        <v>3375</v>
      </c>
      <c r="M18" s="36">
        <v>9718045226</v>
      </c>
      <c r="N18" s="35" t="s">
        <v>2599</v>
      </c>
      <c r="O18" s="35" t="s">
        <v>3101</v>
      </c>
      <c r="P18" s="35" t="s">
        <v>2594</v>
      </c>
      <c r="Q18" s="35" t="s">
        <v>36</v>
      </c>
      <c r="R18" s="35" t="s">
        <v>3376</v>
      </c>
      <c r="S18" s="35"/>
      <c r="T18" s="35"/>
      <c r="U18" s="35"/>
    </row>
    <row r="19" spans="1:21" ht="15.75" thickBot="1" x14ac:dyDescent="0.3">
      <c r="A19" s="33">
        <v>45156.796666666669</v>
      </c>
      <c r="B19" s="34">
        <v>45156</v>
      </c>
      <c r="C19" s="33" t="s">
        <v>3112</v>
      </c>
      <c r="D19" s="33" t="s">
        <v>2323</v>
      </c>
      <c r="E19" s="35" t="s">
        <v>3377</v>
      </c>
      <c r="F19" s="35" t="s">
        <v>3297</v>
      </c>
      <c r="G19" s="35" t="s">
        <v>3378</v>
      </c>
      <c r="H19" s="35" t="s">
        <v>3379</v>
      </c>
      <c r="I19" s="36">
        <v>9268909971</v>
      </c>
      <c r="J19" s="35" t="s">
        <v>3380</v>
      </c>
      <c r="K19" s="35" t="s">
        <v>231</v>
      </c>
      <c r="L19" s="35" t="s">
        <v>3379</v>
      </c>
      <c r="M19" s="36">
        <v>9268909971</v>
      </c>
      <c r="N19" s="35" t="s">
        <v>1811</v>
      </c>
      <c r="O19" s="35" t="s">
        <v>3109</v>
      </c>
      <c r="P19" s="35" t="s">
        <v>3381</v>
      </c>
      <c r="Q19" s="35" t="s">
        <v>36</v>
      </c>
      <c r="R19" s="35" t="s">
        <v>3382</v>
      </c>
      <c r="S19" s="35"/>
      <c r="T19" s="35"/>
      <c r="U19" s="35"/>
    </row>
    <row r="20" spans="1:21" ht="15.75" thickBot="1" x14ac:dyDescent="0.3">
      <c r="A20" s="33">
        <v>45156.801585648151</v>
      </c>
      <c r="B20" s="34">
        <v>45156</v>
      </c>
      <c r="C20" s="33" t="s">
        <v>3112</v>
      </c>
      <c r="D20" s="33" t="s">
        <v>2323</v>
      </c>
      <c r="E20" s="35" t="s">
        <v>3377</v>
      </c>
      <c r="F20" s="35" t="s">
        <v>3297</v>
      </c>
      <c r="G20" s="35" t="s">
        <v>3383</v>
      </c>
      <c r="H20" s="35" t="s">
        <v>3384</v>
      </c>
      <c r="I20" s="36">
        <v>9911537270</v>
      </c>
      <c r="J20" s="35" t="s">
        <v>3385</v>
      </c>
      <c r="K20" s="35" t="s">
        <v>231</v>
      </c>
      <c r="L20" s="35" t="s">
        <v>3384</v>
      </c>
      <c r="M20" s="36">
        <v>9911537270</v>
      </c>
      <c r="N20" s="35" t="s">
        <v>1811</v>
      </c>
      <c r="O20" s="35" t="s">
        <v>3109</v>
      </c>
      <c r="P20" s="35" t="s">
        <v>3381</v>
      </c>
      <c r="Q20" s="35" t="s">
        <v>36</v>
      </c>
      <c r="R20" s="35" t="s">
        <v>3386</v>
      </c>
      <c r="S20" s="35"/>
      <c r="T20" s="35"/>
      <c r="U20" s="35"/>
    </row>
    <row r="21" spans="1:21" ht="15.75" thickBot="1" x14ac:dyDescent="0.3">
      <c r="A21" s="33">
        <v>45156.806689814817</v>
      </c>
      <c r="B21" s="34">
        <v>45156</v>
      </c>
      <c r="C21" s="33" t="s">
        <v>3112</v>
      </c>
      <c r="D21" s="33" t="s">
        <v>2323</v>
      </c>
      <c r="E21" s="35" t="s">
        <v>3377</v>
      </c>
      <c r="F21" s="35" t="s">
        <v>3297</v>
      </c>
      <c r="G21" s="35" t="s">
        <v>3387</v>
      </c>
      <c r="H21" s="35" t="s">
        <v>3388</v>
      </c>
      <c r="I21" s="36">
        <v>9313623656</v>
      </c>
      <c r="J21" s="35" t="s">
        <v>3389</v>
      </c>
      <c r="K21" s="35" t="s">
        <v>75</v>
      </c>
      <c r="L21" s="35" t="s">
        <v>3390</v>
      </c>
      <c r="M21" s="36">
        <v>9313623656</v>
      </c>
      <c r="N21" s="35" t="s">
        <v>1811</v>
      </c>
      <c r="O21" s="35" t="s">
        <v>3109</v>
      </c>
      <c r="P21" s="35" t="s">
        <v>3381</v>
      </c>
      <c r="Q21" s="35" t="s">
        <v>36</v>
      </c>
      <c r="R21" s="35" t="s">
        <v>3391</v>
      </c>
      <c r="S21" s="35"/>
      <c r="T21" s="35"/>
      <c r="U21" s="35"/>
    </row>
    <row r="22" spans="1:21" ht="15.75" thickBot="1" x14ac:dyDescent="0.3">
      <c r="A22" s="33">
        <v>45156.895578703705</v>
      </c>
      <c r="B22" s="34">
        <v>45156</v>
      </c>
      <c r="C22" s="33" t="s">
        <v>3112</v>
      </c>
      <c r="D22" s="33" t="s">
        <v>2323</v>
      </c>
      <c r="E22" s="35" t="s">
        <v>3392</v>
      </c>
      <c r="F22" s="35" t="s">
        <v>3393</v>
      </c>
      <c r="G22" s="35" t="s">
        <v>3394</v>
      </c>
      <c r="H22" s="35" t="s">
        <v>3395</v>
      </c>
      <c r="I22" s="36">
        <v>9268373121</v>
      </c>
      <c r="J22" s="35" t="s">
        <v>3396</v>
      </c>
      <c r="K22" s="35" t="s">
        <v>74</v>
      </c>
      <c r="L22" s="35" t="s">
        <v>3395</v>
      </c>
      <c r="M22" s="36">
        <v>9268373121</v>
      </c>
      <c r="N22" s="35" t="s">
        <v>3397</v>
      </c>
      <c r="O22" s="35" t="s">
        <v>3109</v>
      </c>
      <c r="P22" s="35" t="s">
        <v>3263</v>
      </c>
      <c r="Q22" s="35" t="s">
        <v>36</v>
      </c>
      <c r="R22" s="35" t="s">
        <v>3398</v>
      </c>
      <c r="S22" s="35"/>
      <c r="T22" s="35"/>
      <c r="U22" s="35"/>
    </row>
    <row r="23" spans="1:21" ht="15.75" thickBot="1" x14ac:dyDescent="0.3">
      <c r="A23" s="33">
        <v>45156.903078703705</v>
      </c>
      <c r="B23" s="34">
        <v>45156</v>
      </c>
      <c r="C23" s="33" t="s">
        <v>3112</v>
      </c>
      <c r="D23" s="33" t="s">
        <v>2323</v>
      </c>
      <c r="E23" s="35" t="s">
        <v>3303</v>
      </c>
      <c r="F23" s="35" t="s">
        <v>2034</v>
      </c>
      <c r="G23" s="35" t="s">
        <v>3399</v>
      </c>
      <c r="H23" s="35" t="s">
        <v>3400</v>
      </c>
      <c r="I23" s="36">
        <v>9873249262</v>
      </c>
      <c r="J23" s="35" t="s">
        <v>122</v>
      </c>
      <c r="K23" s="35" t="s">
        <v>122</v>
      </c>
      <c r="L23" s="35" t="s">
        <v>3401</v>
      </c>
      <c r="M23" s="36">
        <v>9873249262</v>
      </c>
      <c r="N23" s="35" t="s">
        <v>3402</v>
      </c>
      <c r="O23" s="35" t="s">
        <v>3109</v>
      </c>
      <c r="P23" s="35" t="s">
        <v>3263</v>
      </c>
      <c r="Q23" s="35" t="s">
        <v>36</v>
      </c>
      <c r="R23" s="35" t="s">
        <v>3403</v>
      </c>
      <c r="S23" s="35"/>
      <c r="T23" s="35"/>
      <c r="U23" s="35"/>
    </row>
    <row r="24" spans="1:21" ht="15.75" thickBot="1" x14ac:dyDescent="0.3">
      <c r="A24" s="33">
        <v>45156.904768518521</v>
      </c>
      <c r="B24" s="34">
        <v>45156</v>
      </c>
      <c r="C24" s="33" t="s">
        <v>3112</v>
      </c>
      <c r="D24" s="33" t="s">
        <v>2323</v>
      </c>
      <c r="E24" s="35" t="s">
        <v>3327</v>
      </c>
      <c r="F24" s="35" t="s">
        <v>1806</v>
      </c>
      <c r="G24" s="35" t="s">
        <v>3404</v>
      </c>
      <c r="H24" s="35" t="s">
        <v>777</v>
      </c>
      <c r="I24" s="36">
        <v>8287406135</v>
      </c>
      <c r="J24" s="35" t="s">
        <v>101</v>
      </c>
      <c r="K24" s="35" t="s">
        <v>74</v>
      </c>
      <c r="L24" s="35" t="s">
        <v>777</v>
      </c>
      <c r="M24" s="36">
        <v>8287406135</v>
      </c>
      <c r="N24" s="35" t="s">
        <v>3397</v>
      </c>
      <c r="O24" s="35" t="s">
        <v>3109</v>
      </c>
      <c r="P24" s="35" t="s">
        <v>3263</v>
      </c>
      <c r="Q24" s="35" t="s">
        <v>36</v>
      </c>
      <c r="R24" s="35" t="s">
        <v>3403</v>
      </c>
      <c r="S24" s="35"/>
      <c r="T24" s="35"/>
      <c r="U24" s="35"/>
    </row>
    <row r="25" spans="1:21" ht="15.75" thickBot="1" x14ac:dyDescent="0.3">
      <c r="A25" s="33">
        <v>45156.906215277777</v>
      </c>
      <c r="B25" s="34">
        <v>45156</v>
      </c>
      <c r="C25" s="33" t="s">
        <v>3112</v>
      </c>
      <c r="D25" s="33" t="s">
        <v>2323</v>
      </c>
      <c r="E25" s="35" t="s">
        <v>3405</v>
      </c>
      <c r="F25" s="35" t="s">
        <v>3324</v>
      </c>
      <c r="G25" s="35" t="s">
        <v>3406</v>
      </c>
      <c r="H25" s="35" t="s">
        <v>3405</v>
      </c>
      <c r="I25" s="36">
        <v>9717534943</v>
      </c>
      <c r="J25" s="35" t="s">
        <v>3407</v>
      </c>
      <c r="K25" s="35" t="s">
        <v>74</v>
      </c>
      <c r="L25" s="35" t="s">
        <v>3405</v>
      </c>
      <c r="M25" s="36">
        <v>9717534943</v>
      </c>
      <c r="N25" s="35" t="s">
        <v>1835</v>
      </c>
      <c r="O25" s="35" t="s">
        <v>3101</v>
      </c>
      <c r="P25" s="35" t="s">
        <v>3263</v>
      </c>
      <c r="Q25" s="35" t="s">
        <v>36</v>
      </c>
      <c r="R25" s="35" t="s">
        <v>3408</v>
      </c>
      <c r="S25" s="35"/>
      <c r="T25" s="35"/>
      <c r="U25" s="35"/>
    </row>
    <row r="26" spans="1:21" ht="15.75" thickBot="1" x14ac:dyDescent="0.3">
      <c r="A26" s="33">
        <v>45156.90792824074</v>
      </c>
      <c r="B26" s="34">
        <v>45156</v>
      </c>
      <c r="C26" s="33" t="s">
        <v>3112</v>
      </c>
      <c r="D26" s="33" t="s">
        <v>2323</v>
      </c>
      <c r="E26" s="35" t="s">
        <v>3322</v>
      </c>
      <c r="F26" s="35" t="s">
        <v>1806</v>
      </c>
      <c r="G26" s="35" t="s">
        <v>3409</v>
      </c>
      <c r="H26" s="35" t="s">
        <v>555</v>
      </c>
      <c r="I26" s="36">
        <v>8218352894</v>
      </c>
      <c r="J26" s="35" t="s">
        <v>3410</v>
      </c>
      <c r="K26" s="35" t="s">
        <v>231</v>
      </c>
      <c r="L26" s="35" t="s">
        <v>555</v>
      </c>
      <c r="M26" s="36">
        <v>9717534943</v>
      </c>
      <c r="N26" s="35" t="s">
        <v>3397</v>
      </c>
      <c r="O26" s="35" t="s">
        <v>3101</v>
      </c>
      <c r="P26" s="35" t="s">
        <v>3263</v>
      </c>
      <c r="Q26" s="35" t="s">
        <v>36</v>
      </c>
      <c r="R26" s="35" t="s">
        <v>3403</v>
      </c>
      <c r="S26" s="35"/>
      <c r="T26" s="35"/>
      <c r="U26" s="35"/>
    </row>
    <row r="27" spans="1:21" ht="15.75" thickBot="1" x14ac:dyDescent="0.3">
      <c r="A27" s="33">
        <v>45156.909884259258</v>
      </c>
      <c r="B27" s="34">
        <v>45156</v>
      </c>
      <c r="C27" s="33" t="s">
        <v>3112</v>
      </c>
      <c r="D27" s="33" t="s">
        <v>2323</v>
      </c>
      <c r="E27" s="35" t="s">
        <v>3411</v>
      </c>
      <c r="F27" s="35" t="s">
        <v>3412</v>
      </c>
      <c r="G27" s="35" t="s">
        <v>3413</v>
      </c>
      <c r="H27" s="35" t="s">
        <v>3414</v>
      </c>
      <c r="I27" s="36">
        <v>8826464350</v>
      </c>
      <c r="J27" s="35" t="s">
        <v>3415</v>
      </c>
      <c r="K27" s="35" t="s">
        <v>231</v>
      </c>
      <c r="L27" s="35" t="s">
        <v>3414</v>
      </c>
      <c r="M27" s="36">
        <v>8826464350</v>
      </c>
      <c r="N27" s="35" t="s">
        <v>3402</v>
      </c>
      <c r="O27" s="35" t="s">
        <v>3109</v>
      </c>
      <c r="P27" s="35" t="s">
        <v>4103</v>
      </c>
      <c r="Q27" s="35" t="s">
        <v>36</v>
      </c>
      <c r="R27" s="35" t="s">
        <v>3416</v>
      </c>
      <c r="S27" s="35"/>
      <c r="T27" s="35"/>
      <c r="U27" s="35"/>
    </row>
    <row r="28" spans="1:21" ht="15.75" thickBot="1" x14ac:dyDescent="0.3">
      <c r="A28" s="33">
        <v>45156.911921296298</v>
      </c>
      <c r="B28" s="34">
        <v>45156</v>
      </c>
      <c r="C28" s="33" t="s">
        <v>3112</v>
      </c>
      <c r="D28" s="33" t="s">
        <v>2323</v>
      </c>
      <c r="E28" s="35" t="s">
        <v>3327</v>
      </c>
      <c r="F28" s="35" t="s">
        <v>3325</v>
      </c>
      <c r="G28" s="35" t="s">
        <v>3417</v>
      </c>
      <c r="H28" s="35" t="s">
        <v>533</v>
      </c>
      <c r="I28" s="36">
        <v>9654119335</v>
      </c>
      <c r="J28" s="35" t="s">
        <v>2279</v>
      </c>
      <c r="K28" s="35" t="s">
        <v>74</v>
      </c>
      <c r="L28" s="35" t="s">
        <v>533</v>
      </c>
      <c r="M28" s="36">
        <v>9654119335</v>
      </c>
      <c r="N28" s="35" t="s">
        <v>1927</v>
      </c>
      <c r="O28" s="35" t="s">
        <v>3101</v>
      </c>
      <c r="P28" s="35" t="s">
        <v>4103</v>
      </c>
      <c r="Q28" s="35" t="s">
        <v>36</v>
      </c>
      <c r="R28" s="35"/>
      <c r="S28" s="35"/>
      <c r="T28" s="35"/>
      <c r="U28" s="35"/>
    </row>
    <row r="29" spans="1:21" ht="15.75" thickBot="1" x14ac:dyDescent="0.3">
      <c r="A29" s="33">
        <v>45156.913321759261</v>
      </c>
      <c r="B29" s="34">
        <v>45156</v>
      </c>
      <c r="C29" s="33" t="s">
        <v>3112</v>
      </c>
      <c r="D29" s="33" t="s">
        <v>2323</v>
      </c>
      <c r="E29" s="35" t="s">
        <v>3418</v>
      </c>
      <c r="F29" s="35" t="s">
        <v>1837</v>
      </c>
      <c r="G29" s="35" t="s">
        <v>3419</v>
      </c>
      <c r="H29" s="35" t="s">
        <v>3420</v>
      </c>
      <c r="I29" s="36">
        <v>9650714099</v>
      </c>
      <c r="J29" s="35" t="s">
        <v>129</v>
      </c>
      <c r="K29" s="35" t="s">
        <v>129</v>
      </c>
      <c r="L29" s="35" t="s">
        <v>3420</v>
      </c>
      <c r="M29" s="36">
        <v>9650714099</v>
      </c>
      <c r="N29" s="35" t="s">
        <v>1927</v>
      </c>
      <c r="O29" s="35" t="s">
        <v>3109</v>
      </c>
      <c r="P29" s="35" t="s">
        <v>4103</v>
      </c>
      <c r="Q29" s="35" t="s">
        <v>36</v>
      </c>
      <c r="R29" s="35" t="s">
        <v>3421</v>
      </c>
      <c r="S29" s="35"/>
      <c r="T29" s="35"/>
      <c r="U29" s="35"/>
    </row>
    <row r="30" spans="1:21" ht="15.75" thickBot="1" x14ac:dyDescent="0.3">
      <c r="A30" s="33">
        <v>45156.915034722224</v>
      </c>
      <c r="B30" s="34">
        <v>45156</v>
      </c>
      <c r="C30" s="33" t="s">
        <v>3112</v>
      </c>
      <c r="D30" s="33" t="s">
        <v>2323</v>
      </c>
      <c r="E30" s="35" t="s">
        <v>3303</v>
      </c>
      <c r="F30" s="35" t="s">
        <v>2034</v>
      </c>
      <c r="G30" s="35" t="s">
        <v>3422</v>
      </c>
      <c r="H30" s="35" t="s">
        <v>3423</v>
      </c>
      <c r="I30" s="36">
        <v>9717024385</v>
      </c>
      <c r="J30" s="35" t="s">
        <v>231</v>
      </c>
      <c r="K30" s="35" t="s">
        <v>231</v>
      </c>
      <c r="L30" s="35" t="s">
        <v>3423</v>
      </c>
      <c r="M30" s="36">
        <v>9717024385</v>
      </c>
      <c r="N30" s="35" t="s">
        <v>1927</v>
      </c>
      <c r="O30" s="35" t="s">
        <v>3109</v>
      </c>
      <c r="P30" s="35" t="s">
        <v>4103</v>
      </c>
      <c r="Q30" s="35" t="s">
        <v>36</v>
      </c>
      <c r="R30" s="35" t="s">
        <v>3421</v>
      </c>
      <c r="S30" s="35"/>
      <c r="T30" s="35"/>
      <c r="U30" s="35"/>
    </row>
    <row r="31" spans="1:21" ht="15.75" thickBot="1" x14ac:dyDescent="0.3">
      <c r="A31" s="33">
        <v>45156.916724537034</v>
      </c>
      <c r="B31" s="34">
        <v>45156</v>
      </c>
      <c r="C31" s="33" t="s">
        <v>3112</v>
      </c>
      <c r="D31" s="33" t="s">
        <v>2323</v>
      </c>
      <c r="E31" s="35" t="s">
        <v>3303</v>
      </c>
      <c r="F31" s="35" t="s">
        <v>2034</v>
      </c>
      <c r="G31" s="35" t="s">
        <v>3424</v>
      </c>
      <c r="H31" s="35" t="s">
        <v>3425</v>
      </c>
      <c r="I31" s="36">
        <v>7683076405</v>
      </c>
      <c r="J31" s="35" t="s">
        <v>74</v>
      </c>
      <c r="K31" s="35" t="s">
        <v>74</v>
      </c>
      <c r="L31" s="35" t="s">
        <v>2162</v>
      </c>
      <c r="M31" s="36">
        <v>9717024385</v>
      </c>
      <c r="N31" s="35" t="s">
        <v>1927</v>
      </c>
      <c r="O31" s="35" t="s">
        <v>3109</v>
      </c>
      <c r="P31" s="35" t="s">
        <v>4103</v>
      </c>
      <c r="Q31" s="35" t="s">
        <v>36</v>
      </c>
      <c r="R31" s="35" t="s">
        <v>3416</v>
      </c>
      <c r="S31" s="35"/>
      <c r="T31" s="35"/>
      <c r="U31" s="35"/>
    </row>
    <row r="32" spans="1:21" ht="15.75" thickBot="1" x14ac:dyDescent="0.3">
      <c r="A32" s="33">
        <v>45157.502071759256</v>
      </c>
      <c r="B32" s="34">
        <v>45157</v>
      </c>
      <c r="C32" s="33" t="s">
        <v>3112</v>
      </c>
      <c r="D32" s="33" t="s">
        <v>2323</v>
      </c>
      <c r="E32" s="35" t="s">
        <v>3693</v>
      </c>
      <c r="F32" s="35" t="s">
        <v>3297</v>
      </c>
      <c r="G32" s="35" t="s">
        <v>3694</v>
      </c>
      <c r="H32" s="35" t="s">
        <v>3695</v>
      </c>
      <c r="I32" s="36">
        <v>9038768288</v>
      </c>
      <c r="J32" s="35" t="s">
        <v>3006</v>
      </c>
      <c r="K32" s="35" t="s">
        <v>3004</v>
      </c>
      <c r="L32" s="35" t="s">
        <v>3695</v>
      </c>
      <c r="M32" s="36">
        <v>9038768288</v>
      </c>
      <c r="N32" s="35" t="s">
        <v>3004</v>
      </c>
      <c r="O32" s="35" t="s">
        <v>3101</v>
      </c>
      <c r="P32" s="35" t="s">
        <v>3363</v>
      </c>
      <c r="Q32" s="35" t="s">
        <v>29</v>
      </c>
      <c r="R32" s="35" t="s">
        <v>3696</v>
      </c>
      <c r="S32" s="35"/>
      <c r="T32" s="35"/>
      <c r="U32" s="35"/>
    </row>
    <row r="33" spans="1:21" ht="15.75" thickBot="1" x14ac:dyDescent="0.3">
      <c r="A33" s="33">
        <v>45157.507002314815</v>
      </c>
      <c r="B33" s="34">
        <v>45157</v>
      </c>
      <c r="C33" s="33" t="s">
        <v>3112</v>
      </c>
      <c r="D33" s="33" t="s">
        <v>2323</v>
      </c>
      <c r="E33" s="35" t="s">
        <v>3313</v>
      </c>
      <c r="F33" s="35" t="s">
        <v>3297</v>
      </c>
      <c r="G33" s="35" t="s">
        <v>3697</v>
      </c>
      <c r="H33" s="35" t="s">
        <v>2640</v>
      </c>
      <c r="I33" s="36">
        <v>950758152</v>
      </c>
      <c r="J33" s="35" t="s">
        <v>3006</v>
      </c>
      <c r="K33" s="35" t="s">
        <v>3004</v>
      </c>
      <c r="L33" s="35" t="s">
        <v>2640</v>
      </c>
      <c r="M33" s="36">
        <v>950758152</v>
      </c>
      <c r="N33" s="35" t="s">
        <v>3004</v>
      </c>
      <c r="O33" s="35" t="s">
        <v>3109</v>
      </c>
      <c r="P33" s="35" t="s">
        <v>3363</v>
      </c>
      <c r="Q33" s="35" t="s">
        <v>29</v>
      </c>
      <c r="R33" s="35" t="s">
        <v>3696</v>
      </c>
      <c r="S33" s="35"/>
      <c r="T33" s="35"/>
      <c r="U33" s="35"/>
    </row>
    <row r="34" spans="1:21" ht="15.75" thickBot="1" x14ac:dyDescent="0.3">
      <c r="A34" s="33">
        <v>45157.5153125</v>
      </c>
      <c r="B34" s="34">
        <v>45157</v>
      </c>
      <c r="C34" s="33" t="s">
        <v>3112</v>
      </c>
      <c r="D34" s="33" t="s">
        <v>2323</v>
      </c>
      <c r="E34" s="35" t="s">
        <v>2034</v>
      </c>
      <c r="F34" s="35" t="s">
        <v>3698</v>
      </c>
      <c r="G34" s="35" t="s">
        <v>3699</v>
      </c>
      <c r="H34" s="35" t="s">
        <v>3700</v>
      </c>
      <c r="I34" s="36">
        <v>709716786</v>
      </c>
      <c r="J34" s="35" t="s">
        <v>3006</v>
      </c>
      <c r="K34" s="35" t="s">
        <v>3004</v>
      </c>
      <c r="L34" s="35" t="s">
        <v>3700</v>
      </c>
      <c r="M34" s="36">
        <v>709716786</v>
      </c>
      <c r="N34" s="35" t="s">
        <v>3004</v>
      </c>
      <c r="O34" s="35" t="s">
        <v>3101</v>
      </c>
      <c r="P34" s="35" t="s">
        <v>3363</v>
      </c>
      <c r="Q34" s="35" t="s">
        <v>29</v>
      </c>
      <c r="R34" s="35" t="s">
        <v>3701</v>
      </c>
      <c r="S34" s="35"/>
      <c r="T34" s="35"/>
      <c r="U34" s="35"/>
    </row>
    <row r="35" spans="1:21" ht="15.75" thickBot="1" x14ac:dyDescent="0.3">
      <c r="A35" s="33">
        <v>45157.526064814818</v>
      </c>
      <c r="B35" s="34">
        <v>45157</v>
      </c>
      <c r="C35" s="33" t="s">
        <v>3112</v>
      </c>
      <c r="D35" s="33" t="s">
        <v>2323</v>
      </c>
      <c r="E35" s="35" t="s">
        <v>3365</v>
      </c>
      <c r="F35" s="35" t="s">
        <v>3365</v>
      </c>
      <c r="G35" s="35" t="s">
        <v>3702</v>
      </c>
      <c r="H35" s="35" t="s">
        <v>3703</v>
      </c>
      <c r="I35" s="35" t="s">
        <v>3704</v>
      </c>
      <c r="J35" s="35" t="s">
        <v>3006</v>
      </c>
      <c r="K35" s="35" t="s">
        <v>3004</v>
      </c>
      <c r="L35" s="35" t="s">
        <v>3703</v>
      </c>
      <c r="M35" s="35" t="s">
        <v>3704</v>
      </c>
      <c r="N35" s="35" t="s">
        <v>3004</v>
      </c>
      <c r="O35" s="35" t="s">
        <v>3101</v>
      </c>
      <c r="P35" s="35" t="s">
        <v>3363</v>
      </c>
      <c r="Q35" s="35" t="s">
        <v>29</v>
      </c>
      <c r="R35" s="35" t="s">
        <v>3705</v>
      </c>
      <c r="S35" s="35"/>
      <c r="T35" s="35"/>
      <c r="U35" s="35"/>
    </row>
    <row r="36" spans="1:21" ht="15.75" thickBot="1" x14ac:dyDescent="0.3">
      <c r="A36" s="33">
        <v>45157.559965277775</v>
      </c>
      <c r="B36" s="34">
        <v>45157</v>
      </c>
      <c r="C36" s="33" t="s">
        <v>3112</v>
      </c>
      <c r="D36" s="33" t="s">
        <v>2323</v>
      </c>
      <c r="E36" s="35" t="s">
        <v>3096</v>
      </c>
      <c r="F36" s="35" t="s">
        <v>3371</v>
      </c>
      <c r="G36" s="35" t="s">
        <v>3706</v>
      </c>
      <c r="H36" s="35" t="s">
        <v>3707</v>
      </c>
      <c r="I36" s="36">
        <v>9661871533</v>
      </c>
      <c r="J36" s="35" t="s">
        <v>3708</v>
      </c>
      <c r="K36" s="35" t="s">
        <v>231</v>
      </c>
      <c r="L36" s="35" t="s">
        <v>3709</v>
      </c>
      <c r="M36" s="36">
        <v>9661871533</v>
      </c>
      <c r="N36" s="35" t="s">
        <v>2599</v>
      </c>
      <c r="O36" s="35" t="s">
        <v>3101</v>
      </c>
      <c r="P36" s="35" t="s">
        <v>2594</v>
      </c>
      <c r="Q36" s="35" t="s">
        <v>36</v>
      </c>
      <c r="R36" s="35" t="s">
        <v>3312</v>
      </c>
      <c r="S36" s="35"/>
      <c r="T36" s="35"/>
      <c r="U36" s="35"/>
    </row>
    <row r="37" spans="1:21" ht="15.75" thickBot="1" x14ac:dyDescent="0.3">
      <c r="A37" s="33">
        <v>45157.718472222223</v>
      </c>
      <c r="B37" s="34">
        <v>45157</v>
      </c>
      <c r="C37" s="33" t="s">
        <v>3112</v>
      </c>
      <c r="D37" s="33" t="s">
        <v>2323</v>
      </c>
      <c r="E37" s="35" t="s">
        <v>3096</v>
      </c>
      <c r="F37" s="35" t="s">
        <v>3710</v>
      </c>
      <c r="G37" s="35" t="s">
        <v>3711</v>
      </c>
      <c r="H37" s="35" t="s">
        <v>3712</v>
      </c>
      <c r="I37" s="36">
        <v>9971563752</v>
      </c>
      <c r="J37" s="35" t="s">
        <v>3713</v>
      </c>
      <c r="K37" s="35" t="s">
        <v>129</v>
      </c>
      <c r="L37" s="35" t="s">
        <v>3712</v>
      </c>
      <c r="M37" s="36">
        <v>9971563752</v>
      </c>
      <c r="N37" s="35" t="s">
        <v>2599</v>
      </c>
      <c r="O37" s="35" t="s">
        <v>3101</v>
      </c>
      <c r="P37" s="35" t="s">
        <v>2594</v>
      </c>
      <c r="Q37" s="35" t="s">
        <v>36</v>
      </c>
      <c r="R37" s="35" t="s">
        <v>3714</v>
      </c>
      <c r="S37" s="35"/>
      <c r="T37" s="35"/>
      <c r="U37" s="35"/>
    </row>
    <row r="38" spans="1:21" ht="15.75" thickBot="1" x14ac:dyDescent="0.3">
      <c r="A38" s="33">
        <v>45157.816493055558</v>
      </c>
      <c r="B38" s="34">
        <v>45157</v>
      </c>
      <c r="C38" s="33" t="s">
        <v>3112</v>
      </c>
      <c r="D38" s="33" t="s">
        <v>2323</v>
      </c>
      <c r="E38" s="35" t="s">
        <v>3598</v>
      </c>
      <c r="F38" s="35" t="s">
        <v>3715</v>
      </c>
      <c r="G38" s="35" t="s">
        <v>3716</v>
      </c>
      <c r="H38" s="35" t="s">
        <v>3717</v>
      </c>
      <c r="I38" s="36">
        <v>9958953611</v>
      </c>
      <c r="J38" s="35" t="s">
        <v>3718</v>
      </c>
      <c r="K38" s="35" t="s">
        <v>231</v>
      </c>
      <c r="L38" s="35" t="s">
        <v>3717</v>
      </c>
      <c r="M38" s="36">
        <v>9958953611</v>
      </c>
      <c r="N38" s="35" t="s">
        <v>1811</v>
      </c>
      <c r="O38" s="35" t="s">
        <v>3109</v>
      </c>
      <c r="P38" s="35" t="s">
        <v>3381</v>
      </c>
      <c r="Q38" s="35" t="s">
        <v>36</v>
      </c>
      <c r="R38" s="35" t="s">
        <v>3391</v>
      </c>
      <c r="S38" s="35"/>
      <c r="T38" s="35"/>
      <c r="U38" s="35"/>
    </row>
    <row r="39" spans="1:21" ht="15.75" thickBot="1" x14ac:dyDescent="0.3">
      <c r="A39" s="33">
        <v>45157.820983796293</v>
      </c>
      <c r="B39" s="34">
        <v>45157</v>
      </c>
      <c r="C39" s="33" t="s">
        <v>3112</v>
      </c>
      <c r="D39" s="33" t="s">
        <v>2323</v>
      </c>
      <c r="E39" s="35" t="s">
        <v>3598</v>
      </c>
      <c r="F39" s="35" t="s">
        <v>3297</v>
      </c>
      <c r="G39" s="35" t="s">
        <v>3719</v>
      </c>
      <c r="H39" s="35" t="s">
        <v>3720</v>
      </c>
      <c r="I39" s="36">
        <v>8826610465</v>
      </c>
      <c r="J39" s="35" t="s">
        <v>3721</v>
      </c>
      <c r="K39" s="35" t="s">
        <v>129</v>
      </c>
      <c r="L39" s="35" t="s">
        <v>3720</v>
      </c>
      <c r="M39" s="36">
        <v>8826610465</v>
      </c>
      <c r="N39" s="35" t="s">
        <v>1811</v>
      </c>
      <c r="O39" s="35" t="s">
        <v>3109</v>
      </c>
      <c r="P39" s="35" t="s">
        <v>3381</v>
      </c>
      <c r="Q39" s="35" t="s">
        <v>36</v>
      </c>
      <c r="R39" s="35" t="s">
        <v>3391</v>
      </c>
      <c r="S39" s="35"/>
      <c r="T39" s="35"/>
      <c r="U39" s="35"/>
    </row>
    <row r="40" spans="1:21" ht="15.75" thickBot="1" x14ac:dyDescent="0.3">
      <c r="A40" s="33">
        <v>45157.857789351852</v>
      </c>
      <c r="B40" s="34">
        <v>45157</v>
      </c>
      <c r="C40" s="33" t="s">
        <v>3112</v>
      </c>
      <c r="D40" s="33" t="s">
        <v>2323</v>
      </c>
      <c r="E40" s="35" t="s">
        <v>3324</v>
      </c>
      <c r="F40" s="35" t="s">
        <v>3722</v>
      </c>
      <c r="G40" s="35" t="s">
        <v>3723</v>
      </c>
      <c r="H40" s="35" t="s">
        <v>3724</v>
      </c>
      <c r="I40" s="36">
        <v>8375948751</v>
      </c>
      <c r="J40" s="35" t="s">
        <v>3725</v>
      </c>
      <c r="K40" s="35" t="s">
        <v>74</v>
      </c>
      <c r="L40" s="35" t="s">
        <v>3724</v>
      </c>
      <c r="M40" s="36">
        <v>8375948751</v>
      </c>
      <c r="N40" s="35" t="s">
        <v>3726</v>
      </c>
      <c r="O40" s="35" t="s">
        <v>3109</v>
      </c>
      <c r="P40" s="35" t="s">
        <v>3263</v>
      </c>
      <c r="Q40" s="35" t="s">
        <v>36</v>
      </c>
      <c r="R40" s="35" t="s">
        <v>3403</v>
      </c>
      <c r="S40" s="35"/>
      <c r="T40" s="35"/>
      <c r="U40" s="35"/>
    </row>
    <row r="41" spans="1:21" ht="15.75" thickBot="1" x14ac:dyDescent="0.3">
      <c r="A41" s="33">
        <v>45157.859930555554</v>
      </c>
      <c r="B41" s="34">
        <v>45157</v>
      </c>
      <c r="C41" s="33" t="s">
        <v>3112</v>
      </c>
      <c r="D41" s="33" t="s">
        <v>2323</v>
      </c>
      <c r="E41" s="35" t="s">
        <v>3313</v>
      </c>
      <c r="F41" s="35" t="s">
        <v>1837</v>
      </c>
      <c r="G41" s="35" t="s">
        <v>3727</v>
      </c>
      <c r="H41" s="35" t="s">
        <v>3728</v>
      </c>
      <c r="I41" s="36">
        <v>9650510821</v>
      </c>
      <c r="J41" s="35" t="s">
        <v>129</v>
      </c>
      <c r="K41" s="35" t="s">
        <v>129</v>
      </c>
      <c r="L41" s="35" t="s">
        <v>3728</v>
      </c>
      <c r="M41" s="36">
        <v>9650510821</v>
      </c>
      <c r="N41" s="35" t="s">
        <v>3402</v>
      </c>
      <c r="O41" s="35" t="s">
        <v>3109</v>
      </c>
      <c r="P41" s="35" t="s">
        <v>3263</v>
      </c>
      <c r="Q41" s="35" t="s">
        <v>36</v>
      </c>
      <c r="R41" s="35" t="s">
        <v>3416</v>
      </c>
      <c r="S41" s="35"/>
      <c r="T41" s="35"/>
      <c r="U41" s="35"/>
    </row>
    <row r="42" spans="1:21" ht="15.75" thickBot="1" x14ac:dyDescent="0.3">
      <c r="A42" s="33">
        <v>45157.861932870372</v>
      </c>
      <c r="B42" s="34">
        <v>45157</v>
      </c>
      <c r="C42" s="33" t="s">
        <v>3112</v>
      </c>
      <c r="D42" s="33" t="s">
        <v>2323</v>
      </c>
      <c r="E42" s="35" t="s">
        <v>3313</v>
      </c>
      <c r="F42" s="35" t="s">
        <v>1837</v>
      </c>
      <c r="G42" s="35" t="s">
        <v>3729</v>
      </c>
      <c r="H42" s="35" t="s">
        <v>3730</v>
      </c>
      <c r="I42" s="36">
        <v>9354306842</v>
      </c>
      <c r="J42" s="35" t="s">
        <v>3731</v>
      </c>
      <c r="K42" s="35" t="s">
        <v>129</v>
      </c>
      <c r="L42" s="35" t="s">
        <v>3730</v>
      </c>
      <c r="M42" s="36">
        <v>9354306842</v>
      </c>
      <c r="N42" s="35" t="s">
        <v>3732</v>
      </c>
      <c r="O42" s="35" t="s">
        <v>3109</v>
      </c>
      <c r="P42" s="35" t="s">
        <v>3263</v>
      </c>
      <c r="Q42" s="35" t="s">
        <v>36</v>
      </c>
      <c r="R42" s="35" t="s">
        <v>3733</v>
      </c>
      <c r="S42" s="35"/>
      <c r="T42" s="35"/>
      <c r="U42" s="35"/>
    </row>
    <row r="43" spans="1:21" ht="15.75" thickBot="1" x14ac:dyDescent="0.3">
      <c r="A43" s="33">
        <v>45157.864074074074</v>
      </c>
      <c r="B43" s="34">
        <v>45157</v>
      </c>
      <c r="C43" s="33" t="s">
        <v>3112</v>
      </c>
      <c r="D43" s="33" t="s">
        <v>2323</v>
      </c>
      <c r="E43" s="35" t="s">
        <v>3313</v>
      </c>
      <c r="F43" s="35" t="s">
        <v>1837</v>
      </c>
      <c r="G43" s="35" t="s">
        <v>3734</v>
      </c>
      <c r="H43" s="35" t="s">
        <v>659</v>
      </c>
      <c r="I43" s="36">
        <v>9711435557</v>
      </c>
      <c r="J43" s="35" t="s">
        <v>3735</v>
      </c>
      <c r="K43" s="35" t="s">
        <v>129</v>
      </c>
      <c r="L43" s="35" t="s">
        <v>659</v>
      </c>
      <c r="M43" s="36">
        <v>9711435557</v>
      </c>
      <c r="N43" s="35" t="s">
        <v>3402</v>
      </c>
      <c r="O43" s="35" t="s">
        <v>3109</v>
      </c>
      <c r="P43" s="35" t="s">
        <v>3263</v>
      </c>
      <c r="Q43" s="35" t="s">
        <v>36</v>
      </c>
      <c r="R43" s="35" t="s">
        <v>3416</v>
      </c>
      <c r="S43" s="35"/>
      <c r="T43" s="35"/>
      <c r="U43" s="35"/>
    </row>
    <row r="44" spans="1:21" ht="15.75" thickBot="1" x14ac:dyDescent="0.3">
      <c r="A44" s="33">
        <v>45157.873877314814</v>
      </c>
      <c r="B44" s="34">
        <v>45157</v>
      </c>
      <c r="C44" s="33" t="s">
        <v>3112</v>
      </c>
      <c r="D44" s="33" t="s">
        <v>2323</v>
      </c>
      <c r="E44" s="35" t="s">
        <v>3322</v>
      </c>
      <c r="F44" s="35" t="s">
        <v>3297</v>
      </c>
      <c r="G44" s="35" t="s">
        <v>3736</v>
      </c>
      <c r="H44" s="35" t="s">
        <v>3737</v>
      </c>
      <c r="I44" s="36">
        <v>7703958380</v>
      </c>
      <c r="J44" s="35" t="s">
        <v>231</v>
      </c>
      <c r="K44" s="35" t="s">
        <v>231</v>
      </c>
      <c r="L44" s="35" t="s">
        <v>3737</v>
      </c>
      <c r="M44" s="36">
        <v>7703958380</v>
      </c>
      <c r="N44" s="35" t="s">
        <v>3397</v>
      </c>
      <c r="O44" s="35" t="s">
        <v>3109</v>
      </c>
      <c r="P44" s="35" t="s">
        <v>3263</v>
      </c>
      <c r="Q44" s="35" t="s">
        <v>36</v>
      </c>
      <c r="R44" s="35" t="s">
        <v>3416</v>
      </c>
      <c r="S44" s="35"/>
      <c r="T44" s="35"/>
      <c r="U44" s="35"/>
    </row>
    <row r="45" spans="1:21" ht="15.75" thickBot="1" x14ac:dyDescent="0.3">
      <c r="A45" s="33">
        <v>45157.920868055553</v>
      </c>
      <c r="B45" s="34">
        <v>45157</v>
      </c>
      <c r="C45" s="33" t="s">
        <v>3112</v>
      </c>
      <c r="D45" s="33" t="s">
        <v>2323</v>
      </c>
      <c r="E45" s="35" t="s">
        <v>3306</v>
      </c>
      <c r="F45" s="35" t="s">
        <v>3297</v>
      </c>
      <c r="G45" s="35" t="s">
        <v>3738</v>
      </c>
      <c r="H45" s="35" t="s">
        <v>3739</v>
      </c>
      <c r="I45" s="36">
        <v>7303215025</v>
      </c>
      <c r="J45" s="35" t="s">
        <v>3740</v>
      </c>
      <c r="K45" s="35" t="s">
        <v>74</v>
      </c>
      <c r="L45" s="35" t="s">
        <v>3739</v>
      </c>
      <c r="M45" s="36">
        <v>7303215025</v>
      </c>
      <c r="N45" s="35" t="s">
        <v>1811</v>
      </c>
      <c r="O45" s="35" t="s">
        <v>3101</v>
      </c>
      <c r="P45" s="35" t="s">
        <v>4103</v>
      </c>
      <c r="Q45" s="35" t="s">
        <v>36</v>
      </c>
      <c r="R45" s="35" t="s">
        <v>3741</v>
      </c>
      <c r="S45" s="35"/>
      <c r="T45" s="35"/>
      <c r="U45" s="35"/>
    </row>
    <row r="46" spans="1:21" ht="15.75" thickBot="1" x14ac:dyDescent="0.3">
      <c r="A46" s="33">
        <v>45157.940104166664</v>
      </c>
      <c r="B46" s="34">
        <v>45157</v>
      </c>
      <c r="C46" s="33" t="s">
        <v>3112</v>
      </c>
      <c r="D46" s="33" t="s">
        <v>2323</v>
      </c>
      <c r="E46" s="35" t="s">
        <v>3306</v>
      </c>
      <c r="F46" s="35" t="s">
        <v>3371</v>
      </c>
      <c r="G46" s="35" t="s">
        <v>3742</v>
      </c>
      <c r="H46" s="35" t="s">
        <v>3743</v>
      </c>
      <c r="I46" s="36">
        <v>8178928833</v>
      </c>
      <c r="J46" s="35" t="s">
        <v>3744</v>
      </c>
      <c r="K46" s="35" t="s">
        <v>74</v>
      </c>
      <c r="L46" s="35" t="s">
        <v>3743</v>
      </c>
      <c r="M46" s="36">
        <v>8178928833</v>
      </c>
      <c r="N46" s="35" t="s">
        <v>2599</v>
      </c>
      <c r="O46" s="35" t="s">
        <v>3101</v>
      </c>
      <c r="P46" s="35" t="s">
        <v>4103</v>
      </c>
      <c r="Q46" s="35" t="s">
        <v>36</v>
      </c>
      <c r="R46" s="35" t="s">
        <v>3741</v>
      </c>
      <c r="S46" s="35"/>
      <c r="T46" s="35"/>
      <c r="U46" s="35"/>
    </row>
    <row r="47" spans="1:21" ht="15.75" thickBot="1" x14ac:dyDescent="0.3">
      <c r="A47" s="33">
        <v>45157.945335648146</v>
      </c>
      <c r="B47" s="34">
        <v>45157</v>
      </c>
      <c r="C47" s="33" t="s">
        <v>3112</v>
      </c>
      <c r="D47" s="33" t="s">
        <v>2323</v>
      </c>
      <c r="E47" s="35" t="s">
        <v>3306</v>
      </c>
      <c r="F47" s="35" t="s">
        <v>3745</v>
      </c>
      <c r="G47" s="35" t="s">
        <v>3746</v>
      </c>
      <c r="H47" s="35" t="s">
        <v>604</v>
      </c>
      <c r="I47" s="36">
        <v>8826007576</v>
      </c>
      <c r="J47" s="35" t="s">
        <v>3747</v>
      </c>
      <c r="K47" s="35" t="s">
        <v>74</v>
      </c>
      <c r="L47" s="35" t="s">
        <v>604</v>
      </c>
      <c r="M47" s="36">
        <v>8826007576</v>
      </c>
      <c r="N47" s="35" t="s">
        <v>2599</v>
      </c>
      <c r="O47" s="35" t="s">
        <v>3101</v>
      </c>
      <c r="P47" s="35" t="s">
        <v>4103</v>
      </c>
      <c r="Q47" s="35" t="s">
        <v>36</v>
      </c>
      <c r="R47" s="35" t="s">
        <v>3741</v>
      </c>
      <c r="S47" s="35"/>
      <c r="T47" s="35"/>
      <c r="U47" s="35"/>
    </row>
    <row r="48" spans="1:21" ht="15.75" thickBot="1" x14ac:dyDescent="0.3">
      <c r="A48" s="33">
        <v>45157.94902777778</v>
      </c>
      <c r="B48" s="34">
        <v>45157</v>
      </c>
      <c r="C48" s="33" t="s">
        <v>3112</v>
      </c>
      <c r="D48" s="33" t="s">
        <v>2323</v>
      </c>
      <c r="E48" s="35" t="s">
        <v>3306</v>
      </c>
      <c r="F48" s="35" t="s">
        <v>3748</v>
      </c>
      <c r="G48" s="35" t="s">
        <v>3749</v>
      </c>
      <c r="H48" s="35" t="s">
        <v>3750</v>
      </c>
      <c r="I48" s="36">
        <v>9634681390</v>
      </c>
      <c r="J48" s="35" t="s">
        <v>3747</v>
      </c>
      <c r="K48" s="35" t="s">
        <v>74</v>
      </c>
      <c r="L48" s="35" t="s">
        <v>3751</v>
      </c>
      <c r="M48" s="36">
        <v>9634681390</v>
      </c>
      <c r="N48" s="35" t="s">
        <v>2599</v>
      </c>
      <c r="O48" s="35" t="s">
        <v>3101</v>
      </c>
      <c r="P48" s="35" t="s">
        <v>4103</v>
      </c>
      <c r="Q48" s="35" t="s">
        <v>36</v>
      </c>
      <c r="R48" s="35" t="s">
        <v>3741</v>
      </c>
      <c r="S48" s="35"/>
      <c r="T48" s="35"/>
      <c r="U48" s="35"/>
    </row>
    <row r="49" spans="1:21" ht="15.75" thickBot="1" x14ac:dyDescent="0.3">
      <c r="A49" s="33">
        <v>45157.951261574075</v>
      </c>
      <c r="B49" s="34">
        <v>45157</v>
      </c>
      <c r="C49" s="33" t="s">
        <v>3112</v>
      </c>
      <c r="D49" s="33" t="s">
        <v>2323</v>
      </c>
      <c r="E49" s="35" t="s">
        <v>3306</v>
      </c>
      <c r="F49" s="35" t="s">
        <v>3371</v>
      </c>
      <c r="G49" s="35" t="s">
        <v>3752</v>
      </c>
      <c r="H49" s="35" t="s">
        <v>3753</v>
      </c>
      <c r="I49" s="36">
        <v>8766285669</v>
      </c>
      <c r="J49" s="35" t="s">
        <v>3747</v>
      </c>
      <c r="K49" s="35" t="s">
        <v>74</v>
      </c>
      <c r="L49" s="35" t="s">
        <v>3754</v>
      </c>
      <c r="M49" s="36">
        <v>8766285669</v>
      </c>
      <c r="N49" s="35" t="s">
        <v>3755</v>
      </c>
      <c r="O49" s="35" t="s">
        <v>3101</v>
      </c>
      <c r="P49" s="35" t="s">
        <v>4103</v>
      </c>
      <c r="Q49" s="35" t="s">
        <v>36</v>
      </c>
      <c r="R49" s="35" t="s">
        <v>3741</v>
      </c>
      <c r="S49" s="35"/>
      <c r="T49" s="35"/>
      <c r="U49" s="35"/>
    </row>
    <row r="50" spans="1:21" ht="15.75" thickBot="1" x14ac:dyDescent="0.3">
      <c r="A50" s="33">
        <v>45159.575219907405</v>
      </c>
      <c r="B50" s="34">
        <v>45159</v>
      </c>
      <c r="C50" s="33" t="s">
        <v>3112</v>
      </c>
      <c r="D50" s="33" t="s">
        <v>2323</v>
      </c>
      <c r="E50" s="35" t="s">
        <v>3096</v>
      </c>
      <c r="F50" s="35" t="s">
        <v>3371</v>
      </c>
      <c r="G50" s="35" t="s">
        <v>3917</v>
      </c>
      <c r="H50" s="35" t="s">
        <v>659</v>
      </c>
      <c r="I50" s="36">
        <v>9717438576</v>
      </c>
      <c r="J50" s="35" t="s">
        <v>3918</v>
      </c>
      <c r="K50" s="35" t="s">
        <v>129</v>
      </c>
      <c r="L50" s="35" t="s">
        <v>659</v>
      </c>
      <c r="M50" s="36">
        <v>9717438576</v>
      </c>
      <c r="N50" s="35" t="s">
        <v>2599</v>
      </c>
      <c r="O50" s="35" t="s">
        <v>3109</v>
      </c>
      <c r="P50" s="35" t="s">
        <v>2594</v>
      </c>
      <c r="Q50" s="35" t="s">
        <v>36</v>
      </c>
      <c r="R50" s="35" t="s">
        <v>3312</v>
      </c>
      <c r="S50" s="35"/>
      <c r="T50" s="35"/>
      <c r="U50" s="35"/>
    </row>
    <row r="51" spans="1:21" ht="15.75" thickBot="1" x14ac:dyDescent="0.3">
      <c r="A51" s="33">
        <v>45159.67291666667</v>
      </c>
      <c r="B51" s="34">
        <v>45159</v>
      </c>
      <c r="C51" s="33" t="s">
        <v>3112</v>
      </c>
      <c r="D51" s="33" t="s">
        <v>2323</v>
      </c>
      <c r="E51" s="35" t="s">
        <v>3096</v>
      </c>
      <c r="F51" s="35" t="s">
        <v>3371</v>
      </c>
      <c r="G51" s="35" t="s">
        <v>3919</v>
      </c>
      <c r="H51" s="35" t="s">
        <v>3920</v>
      </c>
      <c r="I51" s="36">
        <v>7292026058</v>
      </c>
      <c r="J51" s="35" t="s">
        <v>3921</v>
      </c>
      <c r="K51" s="35" t="s">
        <v>75</v>
      </c>
      <c r="L51" s="35" t="s">
        <v>3920</v>
      </c>
      <c r="M51" s="36">
        <v>7292026058</v>
      </c>
      <c r="N51" s="35" t="s">
        <v>2599</v>
      </c>
      <c r="O51" s="35" t="s">
        <v>3101</v>
      </c>
      <c r="P51" s="35" t="s">
        <v>2594</v>
      </c>
      <c r="Q51" s="35" t="s">
        <v>29</v>
      </c>
      <c r="R51" s="35" t="s">
        <v>3320</v>
      </c>
      <c r="S51" s="35"/>
      <c r="T51" s="35"/>
      <c r="U51" s="35"/>
    </row>
    <row r="52" spans="1:21" ht="15.75" thickBot="1" x14ac:dyDescent="0.3">
      <c r="A52" s="33">
        <v>45159.860752314817</v>
      </c>
      <c r="B52" s="34">
        <v>45159</v>
      </c>
      <c r="C52" s="33" t="s">
        <v>3112</v>
      </c>
      <c r="D52" s="33" t="s">
        <v>2323</v>
      </c>
      <c r="E52" s="35" t="s">
        <v>3306</v>
      </c>
      <c r="F52" s="35" t="s">
        <v>3297</v>
      </c>
      <c r="G52" s="35" t="s">
        <v>3922</v>
      </c>
      <c r="H52" s="35" t="s">
        <v>3923</v>
      </c>
      <c r="I52" s="36">
        <v>9871297267</v>
      </c>
      <c r="J52" s="35" t="s">
        <v>3924</v>
      </c>
      <c r="K52" s="35" t="s">
        <v>129</v>
      </c>
      <c r="L52" s="35" t="s">
        <v>3923</v>
      </c>
      <c r="M52" s="36">
        <v>9958921951</v>
      </c>
      <c r="N52" s="35" t="s">
        <v>1811</v>
      </c>
      <c r="O52" s="35" t="s">
        <v>3109</v>
      </c>
      <c r="P52" s="35" t="s">
        <v>3381</v>
      </c>
      <c r="Q52" s="35" t="s">
        <v>36</v>
      </c>
      <c r="R52" s="35" t="s">
        <v>3391</v>
      </c>
      <c r="S52" s="35"/>
      <c r="T52" s="35"/>
      <c r="U52" s="35"/>
    </row>
    <row r="53" spans="1:21" ht="15.75" thickBot="1" x14ac:dyDescent="0.3">
      <c r="A53" s="33">
        <v>45159.869942129626</v>
      </c>
      <c r="B53" s="34">
        <v>45159</v>
      </c>
      <c r="C53" s="33" t="s">
        <v>3112</v>
      </c>
      <c r="D53" s="33" t="s">
        <v>2323</v>
      </c>
      <c r="E53" s="35" t="s">
        <v>3306</v>
      </c>
      <c r="F53" s="35" t="s">
        <v>3297</v>
      </c>
      <c r="G53" s="35" t="s">
        <v>3925</v>
      </c>
      <c r="H53" s="35" t="s">
        <v>3926</v>
      </c>
      <c r="I53" s="36">
        <v>9958921951</v>
      </c>
      <c r="J53" s="35" t="s">
        <v>3927</v>
      </c>
      <c r="K53" s="35" t="s">
        <v>129</v>
      </c>
      <c r="L53" s="35" t="s">
        <v>3926</v>
      </c>
      <c r="M53" s="36">
        <v>9958921951</v>
      </c>
      <c r="N53" s="35" t="s">
        <v>1811</v>
      </c>
      <c r="O53" s="35" t="s">
        <v>3109</v>
      </c>
      <c r="P53" s="35" t="s">
        <v>3381</v>
      </c>
      <c r="Q53" s="35" t="s">
        <v>36</v>
      </c>
      <c r="R53" s="35" t="s">
        <v>3391</v>
      </c>
      <c r="S53" s="35"/>
      <c r="T53" s="35"/>
      <c r="U53" s="35"/>
    </row>
    <row r="54" spans="1:21" ht="15.75" thickBot="1" x14ac:dyDescent="0.3">
      <c r="A54" s="33">
        <v>45159.901354166665</v>
      </c>
      <c r="B54" s="34">
        <v>45159</v>
      </c>
      <c r="C54" s="33" t="s">
        <v>3112</v>
      </c>
      <c r="D54" s="33" t="s">
        <v>2323</v>
      </c>
      <c r="E54" s="35" t="s">
        <v>3306</v>
      </c>
      <c r="F54" s="35" t="s">
        <v>1837</v>
      </c>
      <c r="G54" s="35" t="s">
        <v>3928</v>
      </c>
      <c r="H54" s="35" t="s">
        <v>3929</v>
      </c>
      <c r="I54" s="36">
        <v>9311121005</v>
      </c>
      <c r="J54" s="35" t="s">
        <v>3930</v>
      </c>
      <c r="K54" s="35" t="s">
        <v>74</v>
      </c>
      <c r="L54" s="35" t="s">
        <v>3931</v>
      </c>
      <c r="M54" s="36">
        <v>9311121005</v>
      </c>
      <c r="N54" s="35" t="s">
        <v>1811</v>
      </c>
      <c r="O54" s="35" t="s">
        <v>3101</v>
      </c>
      <c r="P54" s="35" t="s">
        <v>4103</v>
      </c>
      <c r="Q54" s="35" t="s">
        <v>29</v>
      </c>
      <c r="R54" s="35" t="s">
        <v>3741</v>
      </c>
      <c r="S54" s="35"/>
      <c r="T54" s="35"/>
      <c r="U54" s="35"/>
    </row>
    <row r="55" spans="1:21" ht="15.75" thickBot="1" x14ac:dyDescent="0.3">
      <c r="A55" s="33">
        <v>45159.903356481482</v>
      </c>
      <c r="B55" s="34">
        <v>45159</v>
      </c>
      <c r="C55" s="33" t="s">
        <v>3112</v>
      </c>
      <c r="D55" s="33" t="s">
        <v>2323</v>
      </c>
      <c r="E55" s="35" t="s">
        <v>3377</v>
      </c>
      <c r="F55" s="35" t="s">
        <v>1837</v>
      </c>
      <c r="G55" s="35" t="s">
        <v>3932</v>
      </c>
      <c r="H55" s="35" t="s">
        <v>1815</v>
      </c>
      <c r="I55" s="36">
        <v>9313623656</v>
      </c>
      <c r="J55" s="35" t="s">
        <v>3933</v>
      </c>
      <c r="K55" s="35" t="s">
        <v>231</v>
      </c>
      <c r="L55" s="35" t="s">
        <v>1815</v>
      </c>
      <c r="M55" s="36">
        <v>9313623656</v>
      </c>
      <c r="N55" s="35" t="s">
        <v>1811</v>
      </c>
      <c r="O55" s="35" t="s">
        <v>3101</v>
      </c>
      <c r="P55" s="35" t="s">
        <v>4103</v>
      </c>
      <c r="Q55" s="35" t="s">
        <v>36</v>
      </c>
      <c r="R55" s="35" t="s">
        <v>3741</v>
      </c>
      <c r="S55" s="35"/>
      <c r="T55" s="35"/>
      <c r="U55" s="35"/>
    </row>
    <row r="56" spans="1:21" ht="15.75" thickBot="1" x14ac:dyDescent="0.3">
      <c r="A56" s="33">
        <v>45159.905763888892</v>
      </c>
      <c r="B56" s="34">
        <v>45159</v>
      </c>
      <c r="C56" s="33" t="s">
        <v>3112</v>
      </c>
      <c r="D56" s="33" t="s">
        <v>2323</v>
      </c>
      <c r="E56" s="35" t="s">
        <v>3377</v>
      </c>
      <c r="F56" s="35" t="s">
        <v>1837</v>
      </c>
      <c r="G56" s="35" t="s">
        <v>3934</v>
      </c>
      <c r="H56" s="35" t="s">
        <v>781</v>
      </c>
      <c r="I56" s="36">
        <v>9213256075</v>
      </c>
      <c r="J56" s="35" t="s">
        <v>3935</v>
      </c>
      <c r="K56" s="35" t="s">
        <v>231</v>
      </c>
      <c r="L56" s="35" t="s">
        <v>781</v>
      </c>
      <c r="M56" s="36">
        <v>9213256075</v>
      </c>
      <c r="N56" s="35" t="s">
        <v>1811</v>
      </c>
      <c r="O56" s="35" t="s">
        <v>3101</v>
      </c>
      <c r="P56" s="35" t="s">
        <v>4103</v>
      </c>
      <c r="Q56" s="35" t="s">
        <v>29</v>
      </c>
      <c r="R56" s="35" t="s">
        <v>3741</v>
      </c>
      <c r="S56" s="35"/>
      <c r="T56" s="35"/>
      <c r="U56" s="35"/>
    </row>
    <row r="57" spans="1:21" ht="15.75" thickBot="1" x14ac:dyDescent="0.3">
      <c r="A57" s="33">
        <v>45159.909085648149</v>
      </c>
      <c r="B57" s="34">
        <v>45159</v>
      </c>
      <c r="C57" s="33" t="s">
        <v>3112</v>
      </c>
      <c r="D57" s="33" t="s">
        <v>2323</v>
      </c>
      <c r="E57" s="35" t="s">
        <v>3827</v>
      </c>
      <c r="F57" s="35" t="s">
        <v>3327</v>
      </c>
      <c r="G57" s="35" t="s">
        <v>3936</v>
      </c>
      <c r="H57" s="35" t="s">
        <v>3827</v>
      </c>
      <c r="I57" s="36">
        <v>7827673165</v>
      </c>
      <c r="J57" s="35" t="s">
        <v>3937</v>
      </c>
      <c r="K57" s="35" t="s">
        <v>129</v>
      </c>
      <c r="L57" s="35" t="s">
        <v>3827</v>
      </c>
      <c r="M57" s="36">
        <v>7827673165</v>
      </c>
      <c r="N57" s="35" t="s">
        <v>1927</v>
      </c>
      <c r="O57" s="35" t="s">
        <v>3101</v>
      </c>
      <c r="P57" s="35" t="s">
        <v>3263</v>
      </c>
      <c r="Q57" s="35" t="s">
        <v>36</v>
      </c>
      <c r="R57" s="35" t="s">
        <v>3421</v>
      </c>
      <c r="S57" s="35"/>
      <c r="T57" s="35"/>
      <c r="U57" s="35"/>
    </row>
    <row r="58" spans="1:21" ht="15.75" thickBot="1" x14ac:dyDescent="0.3">
      <c r="A58" s="33">
        <v>45159.910300925927</v>
      </c>
      <c r="B58" s="34">
        <v>45159</v>
      </c>
      <c r="C58" s="33" t="s">
        <v>3112</v>
      </c>
      <c r="D58" s="33" t="s">
        <v>2323</v>
      </c>
      <c r="E58" s="35" t="s">
        <v>3915</v>
      </c>
      <c r="F58" s="35" t="s">
        <v>3324</v>
      </c>
      <c r="G58" s="35" t="s">
        <v>3914</v>
      </c>
      <c r="H58" s="35" t="s">
        <v>3915</v>
      </c>
      <c r="I58" s="36">
        <v>9508134442</v>
      </c>
      <c r="J58" s="35" t="s">
        <v>74</v>
      </c>
      <c r="K58" s="35" t="s">
        <v>74</v>
      </c>
      <c r="L58" s="35" t="s">
        <v>3915</v>
      </c>
      <c r="M58" s="36">
        <v>9508134442</v>
      </c>
      <c r="N58" s="35" t="s">
        <v>25</v>
      </c>
      <c r="O58" s="35" t="s">
        <v>3101</v>
      </c>
      <c r="P58" s="35" t="s">
        <v>3263</v>
      </c>
      <c r="Q58" s="35" t="s">
        <v>36</v>
      </c>
      <c r="R58" s="35" t="s">
        <v>3312</v>
      </c>
      <c r="S58" s="35"/>
      <c r="T58" s="35"/>
      <c r="U58" s="35"/>
    </row>
    <row r="59" spans="1:21" ht="15.75" thickBot="1" x14ac:dyDescent="0.3">
      <c r="A59" s="33">
        <v>45159.911782407406</v>
      </c>
      <c r="B59" s="34">
        <v>45159</v>
      </c>
      <c r="C59" s="33" t="s">
        <v>3112</v>
      </c>
      <c r="D59" s="33" t="s">
        <v>2323</v>
      </c>
      <c r="E59" s="35" t="s">
        <v>3324</v>
      </c>
      <c r="F59" s="35" t="s">
        <v>1806</v>
      </c>
      <c r="G59" s="35" t="s">
        <v>3938</v>
      </c>
      <c r="H59" s="35" t="s">
        <v>3939</v>
      </c>
      <c r="I59" s="36">
        <v>7503868215</v>
      </c>
      <c r="J59" s="35" t="s">
        <v>3940</v>
      </c>
      <c r="K59" s="35" t="s">
        <v>231</v>
      </c>
      <c r="L59" s="35" t="s">
        <v>3939</v>
      </c>
      <c r="M59" s="36">
        <v>7503868215</v>
      </c>
      <c r="N59" s="35" t="s">
        <v>25</v>
      </c>
      <c r="O59" s="35" t="s">
        <v>3101</v>
      </c>
      <c r="P59" s="35" t="s">
        <v>3263</v>
      </c>
      <c r="Q59" s="35" t="s">
        <v>36</v>
      </c>
      <c r="R59" s="35" t="s">
        <v>3416</v>
      </c>
      <c r="S59" s="35"/>
      <c r="T59" s="35"/>
      <c r="U59" s="35"/>
    </row>
    <row r="60" spans="1:21" ht="15.75" thickBot="1" x14ac:dyDescent="0.3">
      <c r="A60" s="33">
        <v>45159.912916666668</v>
      </c>
      <c r="B60" s="34">
        <v>45159</v>
      </c>
      <c r="C60" s="33" t="s">
        <v>3112</v>
      </c>
      <c r="D60" s="33" t="s">
        <v>2323</v>
      </c>
      <c r="E60" s="35" t="s">
        <v>3324</v>
      </c>
      <c r="F60" s="35" t="s">
        <v>3297</v>
      </c>
      <c r="G60" s="35" t="s">
        <v>3941</v>
      </c>
      <c r="H60" s="35" t="s">
        <v>1575</v>
      </c>
      <c r="I60" s="36">
        <v>9667193229</v>
      </c>
      <c r="J60" s="35" t="s">
        <v>231</v>
      </c>
      <c r="K60" s="35" t="s">
        <v>231</v>
      </c>
      <c r="L60" s="35" t="s">
        <v>1575</v>
      </c>
      <c r="M60" s="36">
        <v>9667193229</v>
      </c>
      <c r="N60" s="35" t="s">
        <v>25</v>
      </c>
      <c r="O60" s="35" t="s">
        <v>3101</v>
      </c>
      <c r="P60" s="35" t="s">
        <v>3263</v>
      </c>
      <c r="Q60" s="35" t="s">
        <v>36</v>
      </c>
      <c r="R60" s="35" t="s">
        <v>3421</v>
      </c>
      <c r="S60" s="35"/>
      <c r="T60" s="35"/>
      <c r="U60" s="35"/>
    </row>
    <row r="61" spans="1:21" ht="15.75" thickBot="1" x14ac:dyDescent="0.3">
      <c r="A61" s="33">
        <v>45160.535208333335</v>
      </c>
      <c r="B61" s="34">
        <v>45160</v>
      </c>
      <c r="C61" s="33" t="s">
        <v>3112</v>
      </c>
      <c r="D61" s="33" t="s">
        <v>2323</v>
      </c>
      <c r="E61" s="35" t="s">
        <v>3096</v>
      </c>
      <c r="F61" s="35" t="s">
        <v>4104</v>
      </c>
      <c r="G61" s="35" t="s">
        <v>4105</v>
      </c>
      <c r="H61" s="35" t="s">
        <v>2172</v>
      </c>
      <c r="I61" s="36">
        <v>9760798626</v>
      </c>
      <c r="J61" s="35" t="s">
        <v>3289</v>
      </c>
      <c r="K61" s="35" t="s">
        <v>129</v>
      </c>
      <c r="L61" s="35" t="s">
        <v>2172</v>
      </c>
      <c r="M61" s="36">
        <v>9760798626</v>
      </c>
      <c r="N61" s="35" t="s">
        <v>2599</v>
      </c>
      <c r="O61" s="35" t="s">
        <v>3109</v>
      </c>
      <c r="P61" s="35" t="s">
        <v>2594</v>
      </c>
      <c r="Q61" s="35" t="s">
        <v>36</v>
      </c>
      <c r="R61" s="35" t="s">
        <v>3312</v>
      </c>
    </row>
    <row r="62" spans="1:21" ht="15.75" thickBot="1" x14ac:dyDescent="0.3">
      <c r="A62" s="33">
        <v>45160.566331018519</v>
      </c>
      <c r="B62" s="34">
        <v>45160</v>
      </c>
      <c r="C62" s="33" t="s">
        <v>3112</v>
      </c>
      <c r="D62" s="33" t="s">
        <v>2323</v>
      </c>
      <c r="E62" s="35" t="s">
        <v>3377</v>
      </c>
      <c r="F62" s="35" t="s">
        <v>3365</v>
      </c>
      <c r="G62" s="35" t="s">
        <v>4106</v>
      </c>
      <c r="H62" s="35" t="s">
        <v>3779</v>
      </c>
      <c r="I62" s="36">
        <v>9347375550</v>
      </c>
      <c r="J62" s="35" t="s">
        <v>3006</v>
      </c>
      <c r="K62" s="35" t="s">
        <v>3004</v>
      </c>
      <c r="L62" s="35" t="s">
        <v>3779</v>
      </c>
      <c r="M62" s="36">
        <v>9347375550</v>
      </c>
      <c r="N62" s="35" t="s">
        <v>3004</v>
      </c>
      <c r="O62" s="35" t="s">
        <v>3101</v>
      </c>
      <c r="P62" s="35" t="s">
        <v>3363</v>
      </c>
      <c r="Q62" s="35" t="s">
        <v>36</v>
      </c>
      <c r="R62" s="35" t="s">
        <v>4107</v>
      </c>
    </row>
    <row r="63" spans="1:21" ht="15.75" thickBot="1" x14ac:dyDescent="0.3">
      <c r="A63" s="33">
        <v>45160.567719907405</v>
      </c>
      <c r="B63" s="34">
        <v>45160</v>
      </c>
      <c r="C63" s="33" t="s">
        <v>3112</v>
      </c>
      <c r="D63" s="33" t="s">
        <v>2323</v>
      </c>
      <c r="E63" s="35" t="s">
        <v>3306</v>
      </c>
      <c r="F63" s="35" t="s">
        <v>3297</v>
      </c>
      <c r="G63" s="35" t="s">
        <v>4108</v>
      </c>
      <c r="H63" s="35" t="s">
        <v>4109</v>
      </c>
      <c r="I63" s="36">
        <v>7217691512</v>
      </c>
      <c r="J63" s="35" t="s">
        <v>4110</v>
      </c>
      <c r="K63" s="35" t="s">
        <v>231</v>
      </c>
      <c r="L63" s="35" t="s">
        <v>4109</v>
      </c>
      <c r="M63" s="35" t="s">
        <v>4111</v>
      </c>
      <c r="N63" s="35" t="s">
        <v>1811</v>
      </c>
      <c r="O63" s="35" t="s">
        <v>3109</v>
      </c>
      <c r="P63" s="35" t="s">
        <v>3381</v>
      </c>
      <c r="Q63" s="35" t="s">
        <v>36</v>
      </c>
      <c r="R63" s="35" t="s">
        <v>3391</v>
      </c>
    </row>
    <row r="64" spans="1:21" ht="15.75" thickBot="1" x14ac:dyDescent="0.3">
      <c r="A64" s="33">
        <v>45160.570925925924</v>
      </c>
      <c r="B64" s="34">
        <v>45160</v>
      </c>
      <c r="C64" s="33" t="s">
        <v>3112</v>
      </c>
      <c r="D64" s="33" t="s">
        <v>2323</v>
      </c>
      <c r="E64" s="35" t="s">
        <v>4112</v>
      </c>
      <c r="F64" s="35" t="s">
        <v>3297</v>
      </c>
      <c r="G64" s="35" t="s">
        <v>4113</v>
      </c>
      <c r="H64" s="35" t="s">
        <v>3053</v>
      </c>
      <c r="I64" s="36">
        <v>9015382362</v>
      </c>
      <c r="J64" s="35" t="s">
        <v>4040</v>
      </c>
      <c r="K64" s="35" t="s">
        <v>4114</v>
      </c>
      <c r="L64" s="35" t="s">
        <v>3053</v>
      </c>
      <c r="M64" s="36">
        <v>9015382362</v>
      </c>
      <c r="N64" s="35" t="s">
        <v>1811</v>
      </c>
      <c r="O64" s="35" t="s">
        <v>3109</v>
      </c>
      <c r="P64" s="35" t="s">
        <v>3381</v>
      </c>
      <c r="Q64" s="35" t="s">
        <v>36</v>
      </c>
      <c r="R64" s="35" t="s">
        <v>3300</v>
      </c>
    </row>
    <row r="65" spans="1:18" ht="15.75" thickBot="1" x14ac:dyDescent="0.3">
      <c r="A65" s="33">
        <v>45160.845393518517</v>
      </c>
      <c r="B65" s="34">
        <v>45160</v>
      </c>
      <c r="C65" s="33" t="s">
        <v>3112</v>
      </c>
      <c r="D65" s="33" t="s">
        <v>2323</v>
      </c>
      <c r="E65" s="35" t="s">
        <v>3377</v>
      </c>
      <c r="F65" s="35" t="s">
        <v>4115</v>
      </c>
      <c r="G65" s="35" t="s">
        <v>4116</v>
      </c>
      <c r="H65" s="35" t="s">
        <v>4117</v>
      </c>
      <c r="I65" s="36">
        <v>9210749520</v>
      </c>
      <c r="J65" s="35" t="s">
        <v>4118</v>
      </c>
      <c r="K65" s="35" t="s">
        <v>231</v>
      </c>
      <c r="L65" s="35" t="s">
        <v>4117</v>
      </c>
      <c r="M65" s="36">
        <v>9210749520</v>
      </c>
      <c r="N65" s="35" t="s">
        <v>1811</v>
      </c>
      <c r="O65" s="35" t="s">
        <v>3109</v>
      </c>
      <c r="P65" s="35" t="s">
        <v>3381</v>
      </c>
      <c r="Q65" s="35" t="s">
        <v>36</v>
      </c>
      <c r="R65" s="35" t="s">
        <v>3386</v>
      </c>
    </row>
    <row r="66" spans="1:18" ht="15.75" thickBot="1" x14ac:dyDescent="0.3">
      <c r="A66" s="33">
        <v>45160.87767361111</v>
      </c>
      <c r="B66" s="34">
        <v>45160</v>
      </c>
      <c r="C66" s="33" t="s">
        <v>3112</v>
      </c>
      <c r="D66" s="33" t="s">
        <v>2323</v>
      </c>
      <c r="E66" s="36">
        <v>407</v>
      </c>
      <c r="F66" s="35" t="s">
        <v>3297</v>
      </c>
      <c r="G66" s="35" t="s">
        <v>4119</v>
      </c>
      <c r="H66" s="35" t="s">
        <v>4120</v>
      </c>
      <c r="I66" s="36">
        <v>9310356898</v>
      </c>
      <c r="J66" s="35" t="s">
        <v>4121</v>
      </c>
      <c r="K66" s="35" t="s">
        <v>1811</v>
      </c>
      <c r="L66" s="35" t="s">
        <v>3436</v>
      </c>
      <c r="M66" s="36">
        <v>9310356898</v>
      </c>
      <c r="N66" s="35" t="s">
        <v>4122</v>
      </c>
      <c r="O66" s="35" t="s">
        <v>3109</v>
      </c>
      <c r="P66" s="35" t="s">
        <v>4103</v>
      </c>
      <c r="Q66" s="35" t="s">
        <v>36</v>
      </c>
      <c r="R66" s="35" t="s">
        <v>4123</v>
      </c>
    </row>
    <row r="67" spans="1:18" ht="15.75" thickBot="1" x14ac:dyDescent="0.3">
      <c r="A67" s="33">
        <v>45161.54619212963</v>
      </c>
      <c r="B67" s="34">
        <v>45161</v>
      </c>
      <c r="C67" s="269" t="s">
        <v>4171</v>
      </c>
      <c r="D67" s="33" t="s">
        <v>2323</v>
      </c>
      <c r="E67" s="35" t="s">
        <v>3365</v>
      </c>
      <c r="F67" s="35" t="s">
        <v>3365</v>
      </c>
      <c r="G67" s="35" t="s">
        <v>4124</v>
      </c>
      <c r="H67" s="35" t="s">
        <v>4125</v>
      </c>
      <c r="I67" s="36">
        <v>9398205437</v>
      </c>
      <c r="J67" s="35" t="s">
        <v>3006</v>
      </c>
      <c r="K67" s="35" t="s">
        <v>3004</v>
      </c>
      <c r="L67" s="35" t="s">
        <v>4125</v>
      </c>
      <c r="M67" s="35" t="s">
        <v>2400</v>
      </c>
      <c r="N67" s="35" t="s">
        <v>3004</v>
      </c>
      <c r="O67" s="35" t="s">
        <v>3101</v>
      </c>
      <c r="P67" s="35" t="s">
        <v>3363</v>
      </c>
      <c r="Q67" s="35" t="s">
        <v>36</v>
      </c>
      <c r="R67" s="35"/>
    </row>
    <row r="68" spans="1:18" ht="15.75" thickBot="1" x14ac:dyDescent="0.3">
      <c r="A68" s="33">
        <v>45161.553773148145</v>
      </c>
      <c r="B68" s="34">
        <v>45161</v>
      </c>
      <c r="C68" s="269" t="s">
        <v>4171</v>
      </c>
      <c r="D68" s="33" t="s">
        <v>2323</v>
      </c>
      <c r="E68" s="35" t="s">
        <v>4126</v>
      </c>
      <c r="F68" s="35" t="s">
        <v>4127</v>
      </c>
      <c r="G68" s="35" t="s">
        <v>3700</v>
      </c>
      <c r="H68" s="35" t="s">
        <v>3700</v>
      </c>
      <c r="I68" s="35" t="s">
        <v>4128</v>
      </c>
      <c r="J68" s="35" t="s">
        <v>3006</v>
      </c>
      <c r="K68" s="35" t="s">
        <v>3004</v>
      </c>
      <c r="L68" s="35" t="s">
        <v>3700</v>
      </c>
      <c r="M68" s="35" t="s">
        <v>4128</v>
      </c>
      <c r="N68" s="35" t="s">
        <v>3004</v>
      </c>
      <c r="O68" s="35" t="s">
        <v>3101</v>
      </c>
      <c r="P68" s="35" t="s">
        <v>3363</v>
      </c>
      <c r="Q68" s="35" t="s">
        <v>29</v>
      </c>
      <c r="R68" s="35" t="s">
        <v>4129</v>
      </c>
    </row>
    <row r="69" spans="1:18" ht="15.75" thickBot="1" x14ac:dyDescent="0.3">
      <c r="A69" s="33">
        <v>45161.563333333332</v>
      </c>
      <c r="B69" s="34">
        <v>45161</v>
      </c>
      <c r="C69" s="269" t="s">
        <v>4171</v>
      </c>
      <c r="D69" s="33" t="s">
        <v>2323</v>
      </c>
      <c r="E69" s="35" t="s">
        <v>3365</v>
      </c>
      <c r="F69" s="35" t="s">
        <v>3365</v>
      </c>
      <c r="G69" s="35" t="s">
        <v>4130</v>
      </c>
      <c r="H69" s="35" t="s">
        <v>2307</v>
      </c>
      <c r="I69" s="36">
        <v>7680816955</v>
      </c>
      <c r="J69" s="35" t="s">
        <v>4131</v>
      </c>
      <c r="K69" s="35" t="s">
        <v>3004</v>
      </c>
      <c r="L69" s="35" t="s">
        <v>2307</v>
      </c>
      <c r="M69" s="36">
        <v>7680816955</v>
      </c>
      <c r="N69" s="35" t="s">
        <v>3004</v>
      </c>
      <c r="O69" s="35" t="s">
        <v>3101</v>
      </c>
      <c r="P69" s="35" t="s">
        <v>3363</v>
      </c>
      <c r="Q69" s="35" t="s">
        <v>36</v>
      </c>
      <c r="R69" s="35"/>
    </row>
    <row r="70" spans="1:18" ht="15.75" thickBot="1" x14ac:dyDescent="0.3">
      <c r="A70" s="33">
        <v>45161.74077546296</v>
      </c>
      <c r="B70" s="34">
        <v>45161</v>
      </c>
      <c r="C70" s="269" t="s">
        <v>4171</v>
      </c>
      <c r="D70" s="33" t="s">
        <v>2323</v>
      </c>
      <c r="E70" s="35" t="s">
        <v>3306</v>
      </c>
      <c r="F70" s="35" t="s">
        <v>3297</v>
      </c>
      <c r="G70" s="35" t="s">
        <v>4132</v>
      </c>
      <c r="H70" s="35" t="s">
        <v>2602</v>
      </c>
      <c r="I70" s="36">
        <v>9010754908</v>
      </c>
      <c r="J70" s="35" t="s">
        <v>4133</v>
      </c>
      <c r="K70" s="35" t="s">
        <v>231</v>
      </c>
      <c r="L70" s="35" t="s">
        <v>4134</v>
      </c>
      <c r="M70" s="36">
        <v>9010754908</v>
      </c>
      <c r="N70" s="35" t="s">
        <v>1811</v>
      </c>
      <c r="O70" s="35" t="s">
        <v>3109</v>
      </c>
      <c r="P70" s="35" t="s">
        <v>3381</v>
      </c>
      <c r="Q70" s="35" t="s">
        <v>36</v>
      </c>
      <c r="R70" s="35" t="s">
        <v>4135</v>
      </c>
    </row>
    <row r="71" spans="1:18" ht="15.75" thickBot="1" x14ac:dyDescent="0.3">
      <c r="A71" s="33">
        <v>45161.747060185182</v>
      </c>
      <c r="B71" s="34">
        <v>45161</v>
      </c>
      <c r="C71" s="269" t="s">
        <v>4171</v>
      </c>
      <c r="D71" s="33" t="s">
        <v>2323</v>
      </c>
      <c r="E71" s="35" t="s">
        <v>3377</v>
      </c>
      <c r="F71" s="35" t="s">
        <v>1837</v>
      </c>
      <c r="G71" s="35" t="s">
        <v>4136</v>
      </c>
      <c r="H71" s="35" t="s">
        <v>4137</v>
      </c>
      <c r="I71" s="36">
        <v>9871280139</v>
      </c>
      <c r="J71" s="35" t="s">
        <v>4138</v>
      </c>
      <c r="K71" s="35" t="s">
        <v>75</v>
      </c>
      <c r="L71" s="35" t="s">
        <v>4137</v>
      </c>
      <c r="M71" s="36">
        <v>9871280139</v>
      </c>
      <c r="N71" s="35" t="s">
        <v>1811</v>
      </c>
      <c r="O71" s="35" t="s">
        <v>3109</v>
      </c>
      <c r="P71" s="35" t="s">
        <v>3381</v>
      </c>
      <c r="Q71" s="35" t="s">
        <v>36</v>
      </c>
      <c r="R71" s="35" t="s">
        <v>4139</v>
      </c>
    </row>
    <row r="72" spans="1:18" ht="15.75" thickBot="1" x14ac:dyDescent="0.3">
      <c r="A72" s="33">
        <v>45161.749768518515</v>
      </c>
      <c r="B72" s="34">
        <v>45161</v>
      </c>
      <c r="C72" s="269" t="s">
        <v>4171</v>
      </c>
      <c r="D72" s="33" t="s">
        <v>2323</v>
      </c>
      <c r="E72" s="35" t="s">
        <v>3306</v>
      </c>
      <c r="F72" s="35" t="s">
        <v>4140</v>
      </c>
      <c r="G72" s="35" t="s">
        <v>4141</v>
      </c>
      <c r="H72" s="35" t="s">
        <v>4142</v>
      </c>
      <c r="I72" s="36">
        <v>9312079457</v>
      </c>
      <c r="J72" s="35" t="s">
        <v>4143</v>
      </c>
      <c r="K72" s="35" t="s">
        <v>4144</v>
      </c>
      <c r="L72" s="35" t="s">
        <v>4142</v>
      </c>
      <c r="M72" s="36">
        <v>9412079457</v>
      </c>
      <c r="N72" s="35" t="s">
        <v>2599</v>
      </c>
      <c r="O72" s="35" t="s">
        <v>3109</v>
      </c>
      <c r="P72" s="35" t="s">
        <v>2594</v>
      </c>
      <c r="Q72" s="35" t="s">
        <v>36</v>
      </c>
      <c r="R72" s="35" t="s">
        <v>3312</v>
      </c>
    </row>
    <row r="73" spans="1:18" ht="15.75" thickBot="1" x14ac:dyDescent="0.3">
      <c r="A73" s="33">
        <v>45161.811064814814</v>
      </c>
      <c r="B73" s="34">
        <v>45161</v>
      </c>
      <c r="C73" s="269" t="s">
        <v>4171</v>
      </c>
      <c r="D73" s="33" t="s">
        <v>2323</v>
      </c>
      <c r="E73" s="35" t="s">
        <v>4145</v>
      </c>
      <c r="F73" s="35" t="s">
        <v>307</v>
      </c>
      <c r="G73" s="35" t="s">
        <v>4146</v>
      </c>
      <c r="H73" s="35" t="s">
        <v>1755</v>
      </c>
      <c r="I73" s="36">
        <v>9797733638</v>
      </c>
      <c r="J73" s="35" t="s">
        <v>4147</v>
      </c>
      <c r="K73" s="35" t="s">
        <v>74</v>
      </c>
      <c r="L73" s="35" t="s">
        <v>1755</v>
      </c>
      <c r="M73" s="36">
        <v>9797733638</v>
      </c>
      <c r="N73" s="35" t="s">
        <v>1927</v>
      </c>
      <c r="O73" s="35" t="s">
        <v>3109</v>
      </c>
      <c r="P73" s="35" t="s">
        <v>3263</v>
      </c>
      <c r="Q73" s="35" t="s">
        <v>36</v>
      </c>
      <c r="R73" s="35" t="s">
        <v>3403</v>
      </c>
    </row>
    <row r="74" spans="1:18" ht="15.75" thickBot="1" x14ac:dyDescent="0.3">
      <c r="A74" s="33">
        <v>45161.813958333332</v>
      </c>
      <c r="B74" s="34">
        <v>45161</v>
      </c>
      <c r="C74" s="269" t="s">
        <v>4171</v>
      </c>
      <c r="D74" s="33" t="s">
        <v>2323</v>
      </c>
      <c r="E74" s="35" t="s">
        <v>4148</v>
      </c>
      <c r="F74" s="35" t="s">
        <v>307</v>
      </c>
      <c r="G74" s="35" t="s">
        <v>4149</v>
      </c>
      <c r="H74" s="35" t="s">
        <v>4148</v>
      </c>
      <c r="I74" s="36">
        <v>9871280139</v>
      </c>
      <c r="J74" s="35" t="s">
        <v>4150</v>
      </c>
      <c r="K74" s="35" t="s">
        <v>231</v>
      </c>
      <c r="L74" s="35" t="s">
        <v>604</v>
      </c>
      <c r="M74" s="36">
        <v>9871280139</v>
      </c>
      <c r="N74" s="35" t="s">
        <v>3402</v>
      </c>
      <c r="O74" s="35" t="s">
        <v>3109</v>
      </c>
      <c r="P74" s="35" t="s">
        <v>3263</v>
      </c>
      <c r="Q74" s="35" t="s">
        <v>36</v>
      </c>
      <c r="R74" s="35" t="s">
        <v>3416</v>
      </c>
    </row>
    <row r="75" spans="1:18" ht="15.75" thickBot="1" x14ac:dyDescent="0.3">
      <c r="A75" s="33">
        <v>45161.817685185182</v>
      </c>
      <c r="B75" s="34">
        <v>45161</v>
      </c>
      <c r="C75" s="269" t="s">
        <v>4171</v>
      </c>
      <c r="D75" s="33" t="s">
        <v>2323</v>
      </c>
      <c r="E75" s="35" t="s">
        <v>3301</v>
      </c>
      <c r="F75" s="35" t="s">
        <v>1837</v>
      </c>
      <c r="G75" s="35" t="s">
        <v>4151</v>
      </c>
      <c r="H75" s="35" t="s">
        <v>4152</v>
      </c>
      <c r="I75" s="36">
        <v>9312079457</v>
      </c>
      <c r="J75" s="35" t="s">
        <v>4153</v>
      </c>
      <c r="K75" s="35" t="s">
        <v>231</v>
      </c>
      <c r="L75" s="35" t="s">
        <v>4152</v>
      </c>
      <c r="M75" s="36">
        <v>9312079457</v>
      </c>
      <c r="N75" s="35" t="s">
        <v>4154</v>
      </c>
      <c r="O75" s="35" t="s">
        <v>3101</v>
      </c>
      <c r="P75" s="35" t="s">
        <v>3263</v>
      </c>
      <c r="Q75" s="35" t="s">
        <v>36</v>
      </c>
      <c r="R75" s="35" t="s">
        <v>3416</v>
      </c>
    </row>
    <row r="76" spans="1:18" ht="15.75" thickBot="1" x14ac:dyDescent="0.3">
      <c r="A76" s="33">
        <v>45161.819374999999</v>
      </c>
      <c r="B76" s="34">
        <v>45161</v>
      </c>
      <c r="C76" s="269" t="s">
        <v>4171</v>
      </c>
      <c r="D76" s="33" t="s">
        <v>2323</v>
      </c>
      <c r="E76" s="35" t="s">
        <v>4155</v>
      </c>
      <c r="F76" s="35" t="s">
        <v>307</v>
      </c>
      <c r="G76" s="35" t="s">
        <v>4156</v>
      </c>
      <c r="H76" s="35" t="s">
        <v>4155</v>
      </c>
      <c r="I76" s="36">
        <v>9718770164</v>
      </c>
      <c r="J76" s="35" t="s">
        <v>4157</v>
      </c>
      <c r="K76" s="35" t="s">
        <v>74</v>
      </c>
      <c r="L76" s="35" t="s">
        <v>4155</v>
      </c>
      <c r="M76" s="36">
        <v>9718770164</v>
      </c>
      <c r="N76" s="35" t="s">
        <v>4158</v>
      </c>
      <c r="O76" s="35" t="s">
        <v>3109</v>
      </c>
      <c r="P76" s="35" t="s">
        <v>3263</v>
      </c>
      <c r="Q76" s="35" t="s">
        <v>36</v>
      </c>
      <c r="R76" s="35" t="s">
        <v>3416</v>
      </c>
    </row>
    <row r="77" spans="1:18" ht="15.75" thickBot="1" x14ac:dyDescent="0.3">
      <c r="A77" s="33">
        <v>45161.821203703701</v>
      </c>
      <c r="B77" s="34">
        <v>45161</v>
      </c>
      <c r="C77" s="269" t="s">
        <v>4171</v>
      </c>
      <c r="D77" s="33" t="s">
        <v>2323</v>
      </c>
      <c r="E77" s="35" t="s">
        <v>3306</v>
      </c>
      <c r="F77" s="35" t="s">
        <v>3018</v>
      </c>
      <c r="G77" s="35" t="s">
        <v>4159</v>
      </c>
      <c r="H77" s="35" t="s">
        <v>4155</v>
      </c>
      <c r="I77" s="36">
        <v>9718770164</v>
      </c>
      <c r="J77" s="35" t="s">
        <v>4160</v>
      </c>
      <c r="K77" s="35" t="s">
        <v>74</v>
      </c>
      <c r="L77" s="35" t="s">
        <v>4155</v>
      </c>
      <c r="M77" s="36">
        <v>9718770164</v>
      </c>
      <c r="N77" s="35" t="s">
        <v>1811</v>
      </c>
      <c r="O77" s="35" t="s">
        <v>3101</v>
      </c>
      <c r="P77" s="35" t="s">
        <v>4103</v>
      </c>
      <c r="Q77" s="35" t="s">
        <v>36</v>
      </c>
      <c r="R77" s="35" t="s">
        <v>3741</v>
      </c>
    </row>
    <row r="78" spans="1:18" ht="15.75" thickBot="1" x14ac:dyDescent="0.3">
      <c r="A78" s="33">
        <v>45161.823009259257</v>
      </c>
      <c r="B78" s="34">
        <v>45161</v>
      </c>
      <c r="C78" s="269" t="s">
        <v>4171</v>
      </c>
      <c r="D78" s="33" t="s">
        <v>2323</v>
      </c>
      <c r="E78" s="35" t="s">
        <v>307</v>
      </c>
      <c r="F78" s="35" t="s">
        <v>1837</v>
      </c>
      <c r="G78" s="35" t="s">
        <v>4161</v>
      </c>
      <c r="H78" s="35" t="s">
        <v>4162</v>
      </c>
      <c r="I78" s="36">
        <v>9910380976</v>
      </c>
      <c r="J78" s="35" t="s">
        <v>4163</v>
      </c>
      <c r="K78" s="35" t="s">
        <v>74</v>
      </c>
      <c r="L78" s="35" t="s">
        <v>4162</v>
      </c>
      <c r="M78" s="36">
        <v>9910380976</v>
      </c>
      <c r="N78" s="35" t="s">
        <v>3402</v>
      </c>
      <c r="O78" s="35" t="s">
        <v>3109</v>
      </c>
      <c r="P78" s="35" t="s">
        <v>3263</v>
      </c>
      <c r="Q78" s="35" t="s">
        <v>36</v>
      </c>
      <c r="R78" s="35" t="s">
        <v>3312</v>
      </c>
    </row>
    <row r="79" spans="1:18" ht="15.75" thickBot="1" x14ac:dyDescent="0.3">
      <c r="A79" s="33">
        <v>45161.829444444447</v>
      </c>
      <c r="B79" s="34">
        <v>45161</v>
      </c>
      <c r="C79" s="269" t="s">
        <v>4171</v>
      </c>
      <c r="D79" s="33" t="s">
        <v>2323</v>
      </c>
      <c r="E79" s="35" t="s">
        <v>3306</v>
      </c>
      <c r="F79" s="35" t="s">
        <v>3018</v>
      </c>
      <c r="G79" s="35" t="s">
        <v>4164</v>
      </c>
      <c r="H79" s="35" t="s">
        <v>4165</v>
      </c>
      <c r="I79" s="36">
        <v>9910380976</v>
      </c>
      <c r="J79" s="35" t="s">
        <v>4166</v>
      </c>
      <c r="K79" s="35" t="s">
        <v>74</v>
      </c>
      <c r="L79" s="35" t="s">
        <v>4167</v>
      </c>
      <c r="M79" s="36">
        <v>9910380976</v>
      </c>
      <c r="N79" s="35" t="s">
        <v>1811</v>
      </c>
      <c r="O79" s="35" t="s">
        <v>3101</v>
      </c>
      <c r="P79" s="35" t="s">
        <v>4103</v>
      </c>
      <c r="Q79" s="35" t="s">
        <v>36</v>
      </c>
      <c r="R79" s="35" t="s">
        <v>3741</v>
      </c>
    </row>
    <row r="80" spans="1:18" ht="15.75" thickBot="1" x14ac:dyDescent="0.3">
      <c r="A80" s="33">
        <v>45161.832662037035</v>
      </c>
      <c r="B80" s="34">
        <v>45161</v>
      </c>
      <c r="C80" s="269" t="s">
        <v>4171</v>
      </c>
      <c r="D80" s="33" t="s">
        <v>2323</v>
      </c>
      <c r="E80" s="35" t="s">
        <v>3306</v>
      </c>
      <c r="F80" s="35" t="s">
        <v>3018</v>
      </c>
      <c r="G80" s="35" t="s">
        <v>4168</v>
      </c>
      <c r="H80" s="35" t="s">
        <v>4169</v>
      </c>
      <c r="I80" s="36">
        <v>9810421628</v>
      </c>
      <c r="J80" s="35" t="s">
        <v>4170</v>
      </c>
      <c r="K80" s="35" t="s">
        <v>74</v>
      </c>
      <c r="L80" s="35" t="s">
        <v>4169</v>
      </c>
      <c r="M80" s="36">
        <v>9810421628</v>
      </c>
      <c r="N80" s="35" t="s">
        <v>1811</v>
      </c>
      <c r="O80" s="35" t="s">
        <v>3101</v>
      </c>
      <c r="P80" s="35" t="s">
        <v>4103</v>
      </c>
      <c r="Q80" s="35" t="s">
        <v>29</v>
      </c>
      <c r="R80" s="35" t="s">
        <v>3741</v>
      </c>
    </row>
    <row r="81" spans="1:21" ht="15.75" thickBot="1" x14ac:dyDescent="0.3">
      <c r="A81" s="33">
        <v>45162.905312499999</v>
      </c>
      <c r="B81" s="34">
        <v>45162</v>
      </c>
      <c r="C81" s="269" t="s">
        <v>4171</v>
      </c>
      <c r="D81" s="33" t="s">
        <v>2323</v>
      </c>
      <c r="E81" s="35" t="s">
        <v>4285</v>
      </c>
      <c r="F81" s="35" t="s">
        <v>2034</v>
      </c>
      <c r="G81" s="35" t="s">
        <v>4286</v>
      </c>
      <c r="H81" s="35" t="s">
        <v>4287</v>
      </c>
      <c r="I81" s="36">
        <v>9789900276</v>
      </c>
      <c r="J81" s="35" t="s">
        <v>4288</v>
      </c>
      <c r="K81" s="35" t="s">
        <v>1993</v>
      </c>
      <c r="L81" s="35" t="s">
        <v>4287</v>
      </c>
      <c r="M81" s="36">
        <v>9789900276</v>
      </c>
      <c r="N81" s="35" t="s">
        <v>3402</v>
      </c>
      <c r="O81" s="35" t="s">
        <v>3109</v>
      </c>
      <c r="P81" s="35" t="s">
        <v>3263</v>
      </c>
      <c r="Q81" s="35" t="s">
        <v>36</v>
      </c>
      <c r="R81" s="35" t="s">
        <v>3421</v>
      </c>
      <c r="S81" s="32"/>
      <c r="T81" s="32"/>
      <c r="U81" s="32"/>
    </row>
    <row r="82" spans="1:21" ht="15.75" thickBot="1" x14ac:dyDescent="0.3">
      <c r="A82" s="33">
        <v>45162.907233796293</v>
      </c>
      <c r="B82" s="34">
        <v>45162</v>
      </c>
      <c r="C82" s="269" t="s">
        <v>4171</v>
      </c>
      <c r="D82" s="33" t="s">
        <v>2323</v>
      </c>
      <c r="E82" s="35" t="s">
        <v>4289</v>
      </c>
      <c r="F82" s="35" t="s">
        <v>4285</v>
      </c>
      <c r="G82" s="35" t="s">
        <v>4290</v>
      </c>
      <c r="H82" s="35" t="s">
        <v>4289</v>
      </c>
      <c r="I82" s="36">
        <v>9871474762</v>
      </c>
      <c r="J82" s="35" t="s">
        <v>4291</v>
      </c>
      <c r="K82" s="35" t="s">
        <v>74</v>
      </c>
      <c r="L82" s="35" t="s">
        <v>4289</v>
      </c>
      <c r="M82" s="36">
        <v>9871474762</v>
      </c>
      <c r="N82" s="35" t="s">
        <v>3402</v>
      </c>
      <c r="O82" s="35" t="s">
        <v>3109</v>
      </c>
      <c r="P82" s="35" t="s">
        <v>3263</v>
      </c>
      <c r="Q82" s="35" t="s">
        <v>36</v>
      </c>
      <c r="R82" s="35" t="s">
        <v>3416</v>
      </c>
      <c r="S82" s="32"/>
      <c r="T82" s="32"/>
      <c r="U82" s="32"/>
    </row>
    <row r="83" spans="1:21" ht="15.75" thickBot="1" x14ac:dyDescent="0.3">
      <c r="A83" s="33">
        <v>45162.909756944442</v>
      </c>
      <c r="B83" s="34">
        <v>45162</v>
      </c>
      <c r="C83" s="269" t="s">
        <v>4171</v>
      </c>
      <c r="D83" s="33" t="s">
        <v>2323</v>
      </c>
      <c r="E83" s="35" t="s">
        <v>3324</v>
      </c>
      <c r="F83" s="35" t="s">
        <v>4292</v>
      </c>
      <c r="G83" s="35" t="s">
        <v>4293</v>
      </c>
      <c r="H83" s="35" t="s">
        <v>4278</v>
      </c>
      <c r="I83" s="36">
        <v>7292026058</v>
      </c>
      <c r="J83" s="35" t="s">
        <v>4294</v>
      </c>
      <c r="K83" s="35" t="s">
        <v>129</v>
      </c>
      <c r="L83" s="35" t="s">
        <v>4278</v>
      </c>
      <c r="M83" s="36">
        <v>7292026058</v>
      </c>
      <c r="N83" s="35" t="s">
        <v>1927</v>
      </c>
      <c r="O83" s="35" t="s">
        <v>3101</v>
      </c>
      <c r="P83" s="35" t="s">
        <v>3263</v>
      </c>
      <c r="Q83" s="35" t="s">
        <v>36</v>
      </c>
      <c r="R83" s="35" t="s">
        <v>3398</v>
      </c>
      <c r="S83" s="32"/>
      <c r="T83" s="32"/>
      <c r="U83" s="32"/>
    </row>
    <row r="84" spans="1:21" ht="15.75" thickBot="1" x14ac:dyDescent="0.3">
      <c r="A84" s="33">
        <v>45162.91133101852</v>
      </c>
      <c r="B84" s="34">
        <v>45162</v>
      </c>
      <c r="C84" s="269" t="s">
        <v>4171</v>
      </c>
      <c r="D84" s="33" t="s">
        <v>2323</v>
      </c>
      <c r="E84" s="35" t="s">
        <v>3324</v>
      </c>
      <c r="F84" s="35" t="s">
        <v>4292</v>
      </c>
      <c r="G84" s="35" t="s">
        <v>4279</v>
      </c>
      <c r="H84" s="35" t="s">
        <v>3053</v>
      </c>
      <c r="I84" s="36">
        <v>9015382362</v>
      </c>
      <c r="J84" s="35" t="s">
        <v>4295</v>
      </c>
      <c r="K84" s="35" t="s">
        <v>129</v>
      </c>
      <c r="L84" s="35" t="s">
        <v>3053</v>
      </c>
      <c r="M84" s="36">
        <v>9015382362</v>
      </c>
      <c r="N84" s="35" t="s">
        <v>1927</v>
      </c>
      <c r="O84" s="35" t="s">
        <v>3109</v>
      </c>
      <c r="P84" s="35" t="s">
        <v>3263</v>
      </c>
      <c r="Q84" s="35" t="s">
        <v>36</v>
      </c>
      <c r="R84" s="35" t="s">
        <v>3398</v>
      </c>
      <c r="S84" s="32"/>
      <c r="T84" s="32"/>
      <c r="U84" s="32"/>
    </row>
    <row r="85" spans="1:21" ht="15.75" thickBot="1" x14ac:dyDescent="0.3">
      <c r="A85" s="33">
        <v>45163.555451388886</v>
      </c>
      <c r="B85" s="207" t="s">
        <v>4468</v>
      </c>
      <c r="C85" s="269" t="s">
        <v>4171</v>
      </c>
      <c r="D85" s="33" t="s">
        <v>2323</v>
      </c>
      <c r="E85" s="35" t="s">
        <v>4444</v>
      </c>
      <c r="F85" s="35" t="s">
        <v>3997</v>
      </c>
      <c r="G85" s="35" t="s">
        <v>4445</v>
      </c>
      <c r="H85" s="35" t="s">
        <v>4446</v>
      </c>
      <c r="I85" s="36">
        <v>9538705449</v>
      </c>
      <c r="J85" s="35" t="s">
        <v>4447</v>
      </c>
      <c r="K85" s="35" t="s">
        <v>4448</v>
      </c>
      <c r="L85" s="35" t="s">
        <v>4449</v>
      </c>
      <c r="M85" s="35" t="s">
        <v>4446</v>
      </c>
      <c r="N85" s="35" t="s">
        <v>4450</v>
      </c>
      <c r="O85" s="35" t="s">
        <v>3101</v>
      </c>
      <c r="P85" s="35" t="s">
        <v>4001</v>
      </c>
      <c r="Q85" s="35" t="s">
        <v>36</v>
      </c>
      <c r="R85" s="35" t="s">
        <v>29</v>
      </c>
    </row>
    <row r="86" spans="1:21" ht="15.75" thickBot="1" x14ac:dyDescent="0.3">
      <c r="A86" s="33">
        <v>45163.718009259261</v>
      </c>
      <c r="B86" s="207" t="s">
        <v>4468</v>
      </c>
      <c r="C86" s="269" t="s">
        <v>4171</v>
      </c>
      <c r="D86" s="33" t="s">
        <v>2323</v>
      </c>
      <c r="E86" s="35" t="s">
        <v>4451</v>
      </c>
      <c r="F86" s="35" t="s">
        <v>4452</v>
      </c>
      <c r="G86" s="35" t="s">
        <v>4453</v>
      </c>
      <c r="H86" s="35" t="s">
        <v>4454</v>
      </c>
      <c r="I86" s="35" t="s">
        <v>4454</v>
      </c>
      <c r="J86" s="35" t="s">
        <v>4455</v>
      </c>
      <c r="K86" s="35" t="s">
        <v>4456</v>
      </c>
      <c r="L86" s="35" t="s">
        <v>4454</v>
      </c>
      <c r="M86" s="36">
        <v>9945900756</v>
      </c>
      <c r="N86" s="35" t="s">
        <v>3996</v>
      </c>
      <c r="O86" s="35" t="s">
        <v>3101</v>
      </c>
      <c r="P86" s="35" t="s">
        <v>3992</v>
      </c>
      <c r="Q86" s="35" t="s">
        <v>36</v>
      </c>
      <c r="R86" s="35"/>
    </row>
    <row r="87" spans="1:21" ht="15.75" thickBot="1" x14ac:dyDescent="0.3">
      <c r="A87" s="33">
        <v>45163.909618055557</v>
      </c>
      <c r="B87" s="207" t="s">
        <v>4468</v>
      </c>
      <c r="C87" s="269" t="s">
        <v>4171</v>
      </c>
      <c r="D87" s="33" t="s">
        <v>2323</v>
      </c>
      <c r="E87" s="35" t="s">
        <v>3324</v>
      </c>
      <c r="F87" s="35" t="s">
        <v>3722</v>
      </c>
      <c r="G87" s="35" t="s">
        <v>4457</v>
      </c>
      <c r="H87" s="35" t="s">
        <v>4458</v>
      </c>
      <c r="I87" s="36">
        <v>8527880921</v>
      </c>
      <c r="J87" s="35" t="s">
        <v>74</v>
      </c>
      <c r="K87" s="35" t="s">
        <v>74</v>
      </c>
      <c r="L87" s="35" t="s">
        <v>4459</v>
      </c>
      <c r="M87" s="36">
        <v>8527880921</v>
      </c>
      <c r="N87" s="35" t="s">
        <v>1927</v>
      </c>
      <c r="O87" s="35" t="s">
        <v>3109</v>
      </c>
      <c r="P87" s="35" t="s">
        <v>3263</v>
      </c>
      <c r="Q87" s="35" t="s">
        <v>36</v>
      </c>
      <c r="R87" s="35" t="s">
        <v>3421</v>
      </c>
    </row>
    <row r="88" spans="1:21" ht="15.75" thickBot="1" x14ac:dyDescent="0.3">
      <c r="A88" s="33">
        <v>45163.911064814813</v>
      </c>
      <c r="B88" s="207" t="s">
        <v>4468</v>
      </c>
      <c r="C88" s="269" t="s">
        <v>4171</v>
      </c>
      <c r="D88" s="33" t="s">
        <v>2323</v>
      </c>
      <c r="E88" s="35" t="s">
        <v>3324</v>
      </c>
      <c r="F88" s="35" t="s">
        <v>3722</v>
      </c>
      <c r="G88" s="35" t="s">
        <v>4460</v>
      </c>
      <c r="H88" s="35" t="s">
        <v>688</v>
      </c>
      <c r="I88" s="36">
        <v>9690714051</v>
      </c>
      <c r="J88" s="35" t="s">
        <v>231</v>
      </c>
      <c r="K88" s="35" t="s">
        <v>231</v>
      </c>
      <c r="L88" s="35" t="s">
        <v>688</v>
      </c>
      <c r="M88" s="36">
        <v>9690714051</v>
      </c>
      <c r="N88" s="35" t="s">
        <v>1927</v>
      </c>
      <c r="O88" s="35" t="s">
        <v>3109</v>
      </c>
      <c r="P88" s="35" t="s">
        <v>3263</v>
      </c>
      <c r="Q88" s="35" t="s">
        <v>36</v>
      </c>
      <c r="R88" s="35" t="s">
        <v>3421</v>
      </c>
    </row>
    <row r="89" spans="1:21" ht="15.75" thickBot="1" x14ac:dyDescent="0.3">
      <c r="A89" s="33">
        <v>45163.912546296298</v>
      </c>
      <c r="B89" s="207" t="s">
        <v>4468</v>
      </c>
      <c r="C89" s="269" t="s">
        <v>4171</v>
      </c>
      <c r="D89" s="33" t="s">
        <v>2323</v>
      </c>
      <c r="E89" s="35" t="s">
        <v>3324</v>
      </c>
      <c r="F89" s="35" t="s">
        <v>3722</v>
      </c>
      <c r="G89" s="35" t="s">
        <v>4461</v>
      </c>
      <c r="H89" s="35" t="s">
        <v>4462</v>
      </c>
      <c r="I89" s="36">
        <v>8826846450</v>
      </c>
      <c r="J89" s="35" t="s">
        <v>74</v>
      </c>
      <c r="K89" s="35" t="s">
        <v>74</v>
      </c>
      <c r="L89" s="35" t="s">
        <v>4462</v>
      </c>
      <c r="M89" s="36">
        <v>8826846450</v>
      </c>
      <c r="N89" s="35" t="s">
        <v>1927</v>
      </c>
      <c r="O89" s="35" t="s">
        <v>3109</v>
      </c>
      <c r="P89" s="35" t="s">
        <v>3263</v>
      </c>
      <c r="Q89" s="35" t="s">
        <v>36</v>
      </c>
      <c r="R89" s="35" t="s">
        <v>3421</v>
      </c>
    </row>
    <row r="90" spans="1:21" ht="15.75" thickBot="1" x14ac:dyDescent="0.3">
      <c r="A90" s="33">
        <v>45163.914652777778</v>
      </c>
      <c r="B90" s="207" t="s">
        <v>4468</v>
      </c>
      <c r="C90" s="269" t="s">
        <v>4171</v>
      </c>
      <c r="D90" s="33" t="s">
        <v>2323</v>
      </c>
      <c r="E90" s="35" t="s">
        <v>3306</v>
      </c>
      <c r="F90" s="35" t="s">
        <v>1837</v>
      </c>
      <c r="G90" s="35" t="s">
        <v>4463</v>
      </c>
      <c r="H90" s="35" t="s">
        <v>1613</v>
      </c>
      <c r="I90" s="36">
        <v>9899360298</v>
      </c>
      <c r="J90" s="35" t="s">
        <v>4464</v>
      </c>
      <c r="K90" s="35" t="s">
        <v>74</v>
      </c>
      <c r="L90" s="35" t="s">
        <v>1613</v>
      </c>
      <c r="M90" s="36">
        <v>9899360298</v>
      </c>
      <c r="N90" s="35" t="s">
        <v>1811</v>
      </c>
      <c r="O90" s="35" t="s">
        <v>3101</v>
      </c>
      <c r="P90" s="35" t="s">
        <v>4103</v>
      </c>
      <c r="Q90" s="35" t="s">
        <v>36</v>
      </c>
      <c r="R90" s="35" t="s">
        <v>3741</v>
      </c>
    </row>
    <row r="91" spans="1:21" ht="15.75" thickBot="1" x14ac:dyDescent="0.3">
      <c r="A91" s="33">
        <v>45163.917129629626</v>
      </c>
      <c r="B91" s="207" t="s">
        <v>4468</v>
      </c>
      <c r="C91" s="269" t="s">
        <v>4171</v>
      </c>
      <c r="D91" s="33" t="s">
        <v>2323</v>
      </c>
      <c r="E91" s="35" t="s">
        <v>3306</v>
      </c>
      <c r="F91" s="35" t="s">
        <v>1837</v>
      </c>
      <c r="G91" s="35" t="s">
        <v>4465</v>
      </c>
      <c r="H91" s="35" t="s">
        <v>4466</v>
      </c>
      <c r="I91" s="36">
        <v>7428482207</v>
      </c>
      <c r="J91" s="35" t="s">
        <v>4464</v>
      </c>
      <c r="K91" s="35" t="s">
        <v>74</v>
      </c>
      <c r="L91" s="35" t="s">
        <v>4466</v>
      </c>
      <c r="M91" s="36">
        <v>729428482207</v>
      </c>
      <c r="N91" s="35" t="s">
        <v>1811</v>
      </c>
      <c r="O91" s="35" t="s">
        <v>3101</v>
      </c>
      <c r="P91" s="35" t="s">
        <v>4103</v>
      </c>
      <c r="Q91" s="35" t="s">
        <v>29</v>
      </c>
      <c r="R91" s="35" t="s">
        <v>3741</v>
      </c>
    </row>
    <row r="92" spans="1:21" ht="15.75" thickBot="1" x14ac:dyDescent="0.3">
      <c r="A92" s="33">
        <v>45163.922384259262</v>
      </c>
      <c r="B92" s="207" t="s">
        <v>4468</v>
      </c>
      <c r="C92" s="269" t="s">
        <v>4171</v>
      </c>
      <c r="D92" s="33" t="s">
        <v>2323</v>
      </c>
      <c r="E92" s="35" t="s">
        <v>3306</v>
      </c>
      <c r="F92" s="35" t="s">
        <v>1837</v>
      </c>
      <c r="G92" s="35" t="s">
        <v>4467</v>
      </c>
      <c r="H92" s="35" t="s">
        <v>4155</v>
      </c>
      <c r="I92" s="36">
        <v>9871022595</v>
      </c>
      <c r="J92" s="35" t="s">
        <v>4464</v>
      </c>
      <c r="K92" s="35" t="s">
        <v>74</v>
      </c>
      <c r="L92" s="35" t="s">
        <v>4155</v>
      </c>
      <c r="M92" s="36">
        <v>9871022595</v>
      </c>
      <c r="N92" s="35" t="s">
        <v>1811</v>
      </c>
      <c r="O92" s="35" t="s">
        <v>3101</v>
      </c>
      <c r="P92" s="35" t="s">
        <v>4103</v>
      </c>
      <c r="Q92" s="35" t="s">
        <v>36</v>
      </c>
      <c r="R92" s="35" t="s">
        <v>3741</v>
      </c>
    </row>
    <row r="93" spans="1:21" ht="15.75" thickBot="1" x14ac:dyDescent="0.3">
      <c r="A93" s="33">
        <v>45164.836238425924</v>
      </c>
      <c r="B93" s="34">
        <v>45164</v>
      </c>
      <c r="C93" s="269" t="s">
        <v>4171</v>
      </c>
      <c r="D93" s="33" t="s">
        <v>2323</v>
      </c>
      <c r="E93" s="35" t="s">
        <v>3306</v>
      </c>
      <c r="F93" s="35" t="s">
        <v>4695</v>
      </c>
      <c r="G93" s="35" t="s">
        <v>4696</v>
      </c>
      <c r="H93" s="35" t="s">
        <v>4697</v>
      </c>
      <c r="I93" s="36">
        <v>9891235033</v>
      </c>
      <c r="J93" s="35" t="s">
        <v>4698</v>
      </c>
      <c r="K93" s="35" t="s">
        <v>129</v>
      </c>
      <c r="L93" s="35" t="s">
        <v>4697</v>
      </c>
      <c r="M93" s="36">
        <v>9891235033</v>
      </c>
      <c r="N93" s="35" t="s">
        <v>2599</v>
      </c>
      <c r="O93" s="35" t="s">
        <v>3101</v>
      </c>
      <c r="P93" s="35" t="s">
        <v>4103</v>
      </c>
      <c r="Q93" s="35" t="s">
        <v>36</v>
      </c>
      <c r="R93" s="35" t="s">
        <v>3741</v>
      </c>
      <c r="S93" s="35"/>
      <c r="T93" s="35"/>
      <c r="U93" s="35"/>
    </row>
    <row r="94" spans="1:21" ht="15.75" thickBot="1" x14ac:dyDescent="0.3">
      <c r="A94" s="33">
        <v>45164.838020833333</v>
      </c>
      <c r="B94" s="34">
        <v>45164</v>
      </c>
      <c r="C94" s="269" t="s">
        <v>4171</v>
      </c>
      <c r="D94" s="33" t="s">
        <v>2323</v>
      </c>
      <c r="E94" s="35" t="s">
        <v>3306</v>
      </c>
      <c r="F94" s="35" t="s">
        <v>4699</v>
      </c>
      <c r="G94" s="35" t="s">
        <v>4700</v>
      </c>
      <c r="H94" s="35" t="s">
        <v>4697</v>
      </c>
      <c r="I94" s="36">
        <v>9891235033</v>
      </c>
      <c r="J94" s="35" t="s">
        <v>4701</v>
      </c>
      <c r="K94" s="35" t="s">
        <v>4702</v>
      </c>
      <c r="L94" s="35" t="s">
        <v>4697</v>
      </c>
      <c r="M94" s="36">
        <v>9891235033</v>
      </c>
      <c r="N94" s="35" t="s">
        <v>2599</v>
      </c>
      <c r="O94" s="35" t="s">
        <v>3101</v>
      </c>
      <c r="P94" s="35" t="s">
        <v>4103</v>
      </c>
      <c r="Q94" s="35" t="s">
        <v>36</v>
      </c>
      <c r="R94" s="35" t="s">
        <v>3741</v>
      </c>
      <c r="S94" s="35"/>
      <c r="T94" s="35"/>
      <c r="U94" s="35"/>
    </row>
    <row r="95" spans="1:21" ht="15.75" thickBot="1" x14ac:dyDescent="0.3">
      <c r="A95" s="33">
        <v>45164.841817129629</v>
      </c>
      <c r="B95" s="34">
        <v>45164</v>
      </c>
      <c r="C95" s="269" t="s">
        <v>4171</v>
      </c>
      <c r="D95" s="33" t="s">
        <v>2323</v>
      </c>
      <c r="E95" s="35" t="s">
        <v>3377</v>
      </c>
      <c r="F95" s="35" t="s">
        <v>4703</v>
      </c>
      <c r="G95" s="35" t="s">
        <v>4704</v>
      </c>
      <c r="H95" s="35" t="s">
        <v>4705</v>
      </c>
      <c r="I95" s="36">
        <v>9627215777</v>
      </c>
      <c r="J95" s="35" t="s">
        <v>4698</v>
      </c>
      <c r="K95" s="35" t="s">
        <v>129</v>
      </c>
      <c r="L95" s="35" t="s">
        <v>4706</v>
      </c>
      <c r="M95" s="36">
        <v>9627215777</v>
      </c>
      <c r="N95" s="35" t="s">
        <v>2599</v>
      </c>
      <c r="O95" s="35" t="s">
        <v>3109</v>
      </c>
      <c r="P95" s="35" t="s">
        <v>4103</v>
      </c>
      <c r="Q95" s="35" t="s">
        <v>36</v>
      </c>
      <c r="R95" s="35" t="s">
        <v>3741</v>
      </c>
      <c r="S95" s="35"/>
      <c r="T95" s="35"/>
      <c r="U95" s="35"/>
    </row>
    <row r="96" spans="1:21" ht="15.75" thickBot="1" x14ac:dyDescent="0.3">
      <c r="A96" s="33">
        <v>45164.923321759263</v>
      </c>
      <c r="B96" s="34">
        <v>45164</v>
      </c>
      <c r="C96" s="269" t="s">
        <v>4171</v>
      </c>
      <c r="D96" s="33" t="s">
        <v>2323</v>
      </c>
      <c r="E96" s="35" t="s">
        <v>3301</v>
      </c>
      <c r="F96" s="35" t="s">
        <v>1837</v>
      </c>
      <c r="G96" s="35" t="s">
        <v>4707</v>
      </c>
      <c r="H96" s="35" t="s">
        <v>4708</v>
      </c>
      <c r="I96" s="36">
        <v>9717965787</v>
      </c>
      <c r="J96" s="35" t="s">
        <v>4701</v>
      </c>
      <c r="K96" s="35" t="s">
        <v>129</v>
      </c>
      <c r="L96" s="35" t="s">
        <v>4708</v>
      </c>
      <c r="M96" s="36">
        <v>9717965787</v>
      </c>
      <c r="N96" s="35" t="s">
        <v>4709</v>
      </c>
      <c r="O96" s="35" t="s">
        <v>3109</v>
      </c>
      <c r="P96" s="35" t="s">
        <v>3263</v>
      </c>
      <c r="Q96" s="35" t="s">
        <v>36</v>
      </c>
      <c r="R96" s="35" t="s">
        <v>3421</v>
      </c>
      <c r="S96" s="35"/>
      <c r="T96" s="35"/>
      <c r="U96" s="35"/>
    </row>
    <row r="97" spans="1:21" ht="15.75" thickBot="1" x14ac:dyDescent="0.3">
      <c r="A97" s="33">
        <v>45164.926145833335</v>
      </c>
      <c r="B97" s="34">
        <v>45164</v>
      </c>
      <c r="C97" s="269" t="s">
        <v>4171</v>
      </c>
      <c r="D97" s="33" t="s">
        <v>2323</v>
      </c>
      <c r="E97" s="35" t="s">
        <v>4710</v>
      </c>
      <c r="F97" s="35" t="s">
        <v>4711</v>
      </c>
      <c r="G97" s="35" t="s">
        <v>4712</v>
      </c>
      <c r="H97" s="35" t="s">
        <v>4713</v>
      </c>
      <c r="I97" s="36">
        <v>7835908255</v>
      </c>
      <c r="J97" s="35" t="s">
        <v>4701</v>
      </c>
      <c r="K97" s="35" t="s">
        <v>129</v>
      </c>
      <c r="L97" s="35" t="s">
        <v>4713</v>
      </c>
      <c r="M97" s="36">
        <v>7835908255</v>
      </c>
      <c r="N97" s="35" t="s">
        <v>25</v>
      </c>
      <c r="O97" s="35" t="s">
        <v>3101</v>
      </c>
      <c r="P97" s="35" t="s">
        <v>3263</v>
      </c>
      <c r="Q97" s="35" t="s">
        <v>36</v>
      </c>
      <c r="R97" s="35" t="s">
        <v>3421</v>
      </c>
      <c r="S97" s="35"/>
      <c r="T97" s="35"/>
      <c r="U97" s="35"/>
    </row>
    <row r="98" spans="1:21" ht="15.75" thickBot="1" x14ac:dyDescent="0.3">
      <c r="A98" s="33">
        <v>45164.931400462963</v>
      </c>
      <c r="B98" s="34">
        <v>45164</v>
      </c>
      <c r="C98" s="269" t="s">
        <v>4171</v>
      </c>
      <c r="D98" s="33" t="s">
        <v>2323</v>
      </c>
      <c r="E98" s="35" t="s">
        <v>3324</v>
      </c>
      <c r="F98" s="35" t="s">
        <v>3722</v>
      </c>
      <c r="G98" s="35" t="s">
        <v>4714</v>
      </c>
      <c r="H98" s="35" t="s">
        <v>4715</v>
      </c>
      <c r="I98" s="36">
        <v>9354868007</v>
      </c>
      <c r="J98" s="35" t="s">
        <v>4701</v>
      </c>
      <c r="K98" s="35" t="s">
        <v>129</v>
      </c>
      <c r="L98" s="35" t="s">
        <v>4715</v>
      </c>
      <c r="M98" s="35" t="s">
        <v>4715</v>
      </c>
      <c r="N98" s="35" t="s">
        <v>1927</v>
      </c>
      <c r="O98" s="35" t="s">
        <v>3109</v>
      </c>
      <c r="P98" s="35" t="s">
        <v>3263</v>
      </c>
      <c r="Q98" s="35" t="s">
        <v>36</v>
      </c>
      <c r="R98" s="35" t="s">
        <v>3421</v>
      </c>
      <c r="S98" s="35"/>
      <c r="T98" s="35"/>
      <c r="U98" s="35"/>
    </row>
    <row r="99" spans="1:21" ht="15.75" thickBot="1" x14ac:dyDescent="0.3">
      <c r="A99" s="33">
        <v>45164.93346064815</v>
      </c>
      <c r="B99" s="34">
        <v>45164</v>
      </c>
      <c r="C99" s="269" t="s">
        <v>4171</v>
      </c>
      <c r="D99" s="33" t="s">
        <v>2323</v>
      </c>
      <c r="E99" s="35" t="s">
        <v>4710</v>
      </c>
      <c r="F99" s="35" t="s">
        <v>4711</v>
      </c>
      <c r="G99" s="35" t="s">
        <v>4716</v>
      </c>
      <c r="H99" s="35" t="s">
        <v>4717</v>
      </c>
      <c r="I99" s="36">
        <v>9015350026</v>
      </c>
      <c r="J99" s="35" t="s">
        <v>4701</v>
      </c>
      <c r="K99" s="35" t="s">
        <v>129</v>
      </c>
      <c r="L99" s="35" t="s">
        <v>4717</v>
      </c>
      <c r="M99" s="36">
        <v>9015350026</v>
      </c>
      <c r="N99" s="35" t="s">
        <v>25</v>
      </c>
      <c r="O99" s="35" t="s">
        <v>3101</v>
      </c>
      <c r="P99" s="35" t="s">
        <v>3263</v>
      </c>
      <c r="Q99" s="35" t="s">
        <v>36</v>
      </c>
      <c r="R99" s="35" t="s">
        <v>3421</v>
      </c>
      <c r="S99" s="35"/>
      <c r="T99" s="35"/>
      <c r="U99" s="35"/>
    </row>
    <row r="100" spans="1:21" ht="15.75" thickBot="1" x14ac:dyDescent="0.3">
      <c r="A100" s="33">
        <v>45164.934710648151</v>
      </c>
      <c r="B100" s="34">
        <v>45164</v>
      </c>
      <c r="C100" s="269" t="s">
        <v>4171</v>
      </c>
      <c r="D100" s="33" t="s">
        <v>2323</v>
      </c>
      <c r="E100" s="35" t="s">
        <v>4718</v>
      </c>
      <c r="F100" s="35" t="s">
        <v>1837</v>
      </c>
      <c r="G100" s="35" t="s">
        <v>4719</v>
      </c>
      <c r="H100" s="35" t="s">
        <v>4720</v>
      </c>
      <c r="I100" s="36">
        <v>7827762068</v>
      </c>
      <c r="J100" s="35" t="s">
        <v>4701</v>
      </c>
      <c r="K100" s="35" t="s">
        <v>129</v>
      </c>
      <c r="L100" s="35" t="s">
        <v>4720</v>
      </c>
      <c r="M100" s="36">
        <v>7827762068</v>
      </c>
      <c r="N100" s="35" t="s">
        <v>25</v>
      </c>
      <c r="O100" s="35" t="s">
        <v>3101</v>
      </c>
      <c r="P100" s="35" t="s">
        <v>3263</v>
      </c>
      <c r="Q100" s="35" t="s">
        <v>36</v>
      </c>
      <c r="R100" s="35" t="s">
        <v>3421</v>
      </c>
      <c r="S100" s="35"/>
      <c r="T100" s="35"/>
      <c r="U100" s="35"/>
    </row>
    <row r="101" spans="1:21" ht="15.75" thickBot="1" x14ac:dyDescent="0.3">
      <c r="A101" s="29">
        <v>45166.853310185186</v>
      </c>
      <c r="B101" s="34">
        <v>45166</v>
      </c>
      <c r="C101" s="269" t="s">
        <v>4171</v>
      </c>
      <c r="D101" s="33" t="s">
        <v>2323</v>
      </c>
      <c r="E101" s="32" t="s">
        <v>3306</v>
      </c>
      <c r="F101" s="32" t="s">
        <v>3327</v>
      </c>
      <c r="G101" s="32" t="s">
        <v>4870</v>
      </c>
      <c r="H101" s="32" t="s">
        <v>4871</v>
      </c>
      <c r="I101" s="31">
        <v>7065589550</v>
      </c>
      <c r="J101" s="32" t="s">
        <v>4872</v>
      </c>
      <c r="K101" s="32" t="s">
        <v>129</v>
      </c>
      <c r="L101" s="32" t="s">
        <v>4871</v>
      </c>
      <c r="M101" s="31">
        <v>7065589550</v>
      </c>
      <c r="N101" s="32" t="s">
        <v>1811</v>
      </c>
      <c r="O101" s="32" t="s">
        <v>3101</v>
      </c>
      <c r="P101" s="35" t="s">
        <v>4103</v>
      </c>
      <c r="Q101" s="32" t="s">
        <v>36</v>
      </c>
      <c r="R101" s="32" t="s">
        <v>3741</v>
      </c>
      <c r="S101" s="32"/>
      <c r="T101" s="32"/>
      <c r="U101" s="32"/>
    </row>
    <row r="102" spans="1:21" ht="15.75" thickBot="1" x14ac:dyDescent="0.3">
      <c r="A102" s="29">
        <v>45166.862951388888</v>
      </c>
      <c r="B102" s="34">
        <v>45166</v>
      </c>
      <c r="C102" s="269" t="s">
        <v>4171</v>
      </c>
      <c r="D102" s="33" t="s">
        <v>2323</v>
      </c>
      <c r="E102" s="32" t="s">
        <v>3377</v>
      </c>
      <c r="F102" s="32" t="s">
        <v>4711</v>
      </c>
      <c r="G102" s="32" t="s">
        <v>4873</v>
      </c>
      <c r="H102" s="32" t="s">
        <v>4713</v>
      </c>
      <c r="I102" s="31">
        <v>7835908255</v>
      </c>
      <c r="J102" s="32" t="s">
        <v>97</v>
      </c>
      <c r="K102" s="32" t="s">
        <v>4114</v>
      </c>
      <c r="L102" s="32" t="s">
        <v>4713</v>
      </c>
      <c r="M102" s="31">
        <v>7835908255</v>
      </c>
      <c r="N102" s="32" t="s">
        <v>1811</v>
      </c>
      <c r="O102" s="32" t="s">
        <v>3109</v>
      </c>
      <c r="P102" s="35" t="s">
        <v>4103</v>
      </c>
      <c r="Q102" s="32" t="s">
        <v>36</v>
      </c>
      <c r="R102" s="32" t="s">
        <v>4123</v>
      </c>
      <c r="S102" s="32"/>
      <c r="T102" s="32"/>
      <c r="U102" s="32"/>
    </row>
    <row r="103" spans="1:21" ht="15.75" thickBot="1" x14ac:dyDescent="0.3">
      <c r="A103" s="29">
        <v>45166.865949074076</v>
      </c>
      <c r="B103" s="34">
        <v>45166</v>
      </c>
      <c r="C103" s="269" t="s">
        <v>4171</v>
      </c>
      <c r="D103" s="33" t="s">
        <v>2323</v>
      </c>
      <c r="E103" s="32" t="s">
        <v>3377</v>
      </c>
      <c r="F103" s="32" t="s">
        <v>1837</v>
      </c>
      <c r="G103" s="32" t="s">
        <v>4874</v>
      </c>
      <c r="H103" s="32" t="s">
        <v>4875</v>
      </c>
      <c r="I103" s="31">
        <v>9717965787</v>
      </c>
      <c r="J103" s="32" t="s">
        <v>4876</v>
      </c>
      <c r="K103" s="32" t="s">
        <v>4114</v>
      </c>
      <c r="L103" s="32" t="s">
        <v>4875</v>
      </c>
      <c r="M103" s="31">
        <v>9717965787</v>
      </c>
      <c r="N103" s="32" t="s">
        <v>1811</v>
      </c>
      <c r="O103" s="32" t="s">
        <v>3109</v>
      </c>
      <c r="P103" s="35" t="s">
        <v>4103</v>
      </c>
      <c r="Q103" s="32" t="s">
        <v>36</v>
      </c>
      <c r="R103" s="32" t="s">
        <v>4123</v>
      </c>
      <c r="S103" s="32"/>
      <c r="T103" s="32"/>
      <c r="U103" s="32"/>
    </row>
    <row r="104" spans="1:21" ht="15.75" thickBot="1" x14ac:dyDescent="0.3">
      <c r="A104" s="29">
        <v>45166.867199074077</v>
      </c>
      <c r="B104" s="34">
        <v>45166</v>
      </c>
      <c r="C104" s="269" t="s">
        <v>4171</v>
      </c>
      <c r="D104" s="33" t="s">
        <v>2323</v>
      </c>
      <c r="E104" s="32" t="s">
        <v>3392</v>
      </c>
      <c r="F104" s="32" t="s">
        <v>3250</v>
      </c>
      <c r="G104" s="32" t="s">
        <v>4877</v>
      </c>
      <c r="H104" s="32" t="s">
        <v>4878</v>
      </c>
      <c r="I104" s="31">
        <v>7827091496</v>
      </c>
      <c r="J104" s="32" t="s">
        <v>231</v>
      </c>
      <c r="K104" s="32" t="s">
        <v>231</v>
      </c>
      <c r="L104" s="32" t="s">
        <v>4878</v>
      </c>
      <c r="M104" s="31">
        <v>7827091496</v>
      </c>
      <c r="N104" s="32" t="s">
        <v>25</v>
      </c>
      <c r="O104" s="32" t="s">
        <v>3101</v>
      </c>
      <c r="P104" s="35" t="s">
        <v>3263</v>
      </c>
      <c r="Q104" s="32" t="s">
        <v>36</v>
      </c>
      <c r="R104" s="32" t="s">
        <v>3416</v>
      </c>
      <c r="S104" s="32"/>
      <c r="T104" s="32"/>
      <c r="U104" s="32"/>
    </row>
    <row r="105" spans="1:21" ht="27" thickBot="1" x14ac:dyDescent="0.3">
      <c r="A105" s="29">
        <v>45166.869259259256</v>
      </c>
      <c r="B105" s="34">
        <v>45166</v>
      </c>
      <c r="C105" s="269" t="s">
        <v>4171</v>
      </c>
      <c r="D105" s="33" t="s">
        <v>2323</v>
      </c>
      <c r="E105" s="32" t="s">
        <v>4879</v>
      </c>
      <c r="F105" s="32" t="s">
        <v>4880</v>
      </c>
      <c r="G105" s="32" t="s">
        <v>4866</v>
      </c>
      <c r="H105" s="32" t="s">
        <v>4881</v>
      </c>
      <c r="I105" s="31">
        <v>8383920241</v>
      </c>
      <c r="J105" s="32" t="s">
        <v>231</v>
      </c>
      <c r="K105" s="32" t="s">
        <v>231</v>
      </c>
      <c r="L105" s="32" t="s">
        <v>4867</v>
      </c>
      <c r="M105" s="31">
        <v>8383920241</v>
      </c>
      <c r="N105" s="32" t="s">
        <v>25</v>
      </c>
      <c r="O105" s="32" t="s">
        <v>3101</v>
      </c>
      <c r="P105" s="35" t="s">
        <v>3263</v>
      </c>
      <c r="Q105" s="32" t="s">
        <v>36</v>
      </c>
      <c r="R105" s="32" t="s">
        <v>3398</v>
      </c>
      <c r="S105" s="32"/>
      <c r="T105" s="32"/>
      <c r="U105" s="32"/>
    </row>
    <row r="106" spans="1:21" ht="15.75" thickBot="1" x14ac:dyDescent="0.3">
      <c r="A106" s="29">
        <v>45166.870868055557</v>
      </c>
      <c r="B106" s="34">
        <v>45166</v>
      </c>
      <c r="C106" s="269" t="s">
        <v>4171</v>
      </c>
      <c r="D106" s="33" t="s">
        <v>2323</v>
      </c>
      <c r="E106" s="32" t="s">
        <v>3324</v>
      </c>
      <c r="F106" s="32" t="s">
        <v>4292</v>
      </c>
      <c r="G106" s="32" t="s">
        <v>4882</v>
      </c>
      <c r="H106" s="32" t="s">
        <v>4869</v>
      </c>
      <c r="I106" s="31">
        <v>9999804272</v>
      </c>
      <c r="J106" s="32" t="s">
        <v>231</v>
      </c>
      <c r="K106" s="32" t="s">
        <v>231</v>
      </c>
      <c r="L106" s="32" t="s">
        <v>4883</v>
      </c>
      <c r="M106" s="31">
        <v>9999804272</v>
      </c>
      <c r="N106" s="32" t="s">
        <v>1835</v>
      </c>
      <c r="O106" s="32" t="s">
        <v>3101</v>
      </c>
      <c r="P106" s="35" t="s">
        <v>3263</v>
      </c>
      <c r="Q106" s="32" t="s">
        <v>36</v>
      </c>
      <c r="R106" s="32" t="s">
        <v>3312</v>
      </c>
      <c r="S106" s="32"/>
      <c r="T106" s="32"/>
      <c r="U106" s="32"/>
    </row>
    <row r="107" spans="1:21" ht="15.75" thickBot="1" x14ac:dyDescent="0.3">
      <c r="A107" s="29">
        <v>45166.872361111113</v>
      </c>
      <c r="B107" s="34">
        <v>45166</v>
      </c>
      <c r="C107" s="269" t="s">
        <v>4171</v>
      </c>
      <c r="D107" s="33" t="s">
        <v>2323</v>
      </c>
      <c r="E107" s="32" t="s">
        <v>3306</v>
      </c>
      <c r="F107" s="32" t="s">
        <v>3297</v>
      </c>
      <c r="G107" s="32" t="s">
        <v>4884</v>
      </c>
      <c r="H107" s="32" t="s">
        <v>4858</v>
      </c>
      <c r="I107" s="31">
        <v>7292044182</v>
      </c>
      <c r="J107" s="32" t="s">
        <v>4876</v>
      </c>
      <c r="K107" s="32" t="s">
        <v>4114</v>
      </c>
      <c r="L107" s="32" t="s">
        <v>4858</v>
      </c>
      <c r="M107" s="31">
        <v>7292044182</v>
      </c>
      <c r="N107" s="32" t="s">
        <v>1811</v>
      </c>
      <c r="O107" s="32" t="s">
        <v>3109</v>
      </c>
      <c r="P107" s="35" t="s">
        <v>4103</v>
      </c>
      <c r="Q107" s="32" t="s">
        <v>36</v>
      </c>
      <c r="R107" s="32" t="s">
        <v>4123</v>
      </c>
      <c r="S107" s="32"/>
      <c r="T107" s="32"/>
      <c r="U107" s="32"/>
    </row>
    <row r="108" spans="1:21" ht="15.75" thickBot="1" x14ac:dyDescent="0.3">
      <c r="A108" s="29">
        <v>45166.872719907406</v>
      </c>
      <c r="B108" s="34">
        <v>45166</v>
      </c>
      <c r="C108" s="269" t="s">
        <v>4171</v>
      </c>
      <c r="D108" s="33" t="s">
        <v>2323</v>
      </c>
      <c r="E108" s="32" t="s">
        <v>3322</v>
      </c>
      <c r="F108" s="32" t="s">
        <v>4292</v>
      </c>
      <c r="G108" s="32" t="s">
        <v>4885</v>
      </c>
      <c r="H108" s="32" t="s">
        <v>4883</v>
      </c>
      <c r="I108" s="31">
        <v>9773837658</v>
      </c>
      <c r="J108" s="32" t="s">
        <v>231</v>
      </c>
      <c r="K108" s="32" t="s">
        <v>231</v>
      </c>
      <c r="L108" s="32" t="s">
        <v>4883</v>
      </c>
      <c r="M108" s="31">
        <v>9773837658</v>
      </c>
      <c r="N108" s="32" t="s">
        <v>1835</v>
      </c>
      <c r="O108" s="32" t="s">
        <v>3101</v>
      </c>
      <c r="P108" s="35" t="s">
        <v>3263</v>
      </c>
      <c r="Q108" s="32" t="s">
        <v>36</v>
      </c>
      <c r="R108" s="32" t="s">
        <v>3421</v>
      </c>
      <c r="S108" s="32"/>
      <c r="T108" s="32"/>
      <c r="U108" s="32"/>
    </row>
    <row r="109" spans="1:21" ht="15.75" thickBot="1" x14ac:dyDescent="0.3">
      <c r="A109" s="29">
        <v>45166.874571759261</v>
      </c>
      <c r="B109" s="34">
        <v>45166</v>
      </c>
      <c r="C109" s="269" t="s">
        <v>4171</v>
      </c>
      <c r="D109" s="33" t="s">
        <v>2323</v>
      </c>
      <c r="E109" s="32" t="s">
        <v>3313</v>
      </c>
      <c r="F109" s="32" t="s">
        <v>1837</v>
      </c>
      <c r="G109" s="32" t="s">
        <v>4882</v>
      </c>
      <c r="H109" s="32" t="s">
        <v>4869</v>
      </c>
      <c r="I109" s="31">
        <v>9999804272</v>
      </c>
      <c r="J109" s="32" t="s">
        <v>231</v>
      </c>
      <c r="K109" s="32" t="s">
        <v>231</v>
      </c>
      <c r="L109" s="32" t="s">
        <v>4869</v>
      </c>
      <c r="M109" s="31">
        <v>9999804272</v>
      </c>
      <c r="N109" s="32" t="s">
        <v>1835</v>
      </c>
      <c r="O109" s="32" t="s">
        <v>3101</v>
      </c>
      <c r="P109" s="35" t="s">
        <v>3263</v>
      </c>
      <c r="Q109" s="32" t="s">
        <v>36</v>
      </c>
      <c r="R109" s="32" t="s">
        <v>3421</v>
      </c>
      <c r="S109" s="32"/>
      <c r="T109" s="32"/>
      <c r="U109" s="32"/>
    </row>
    <row r="110" spans="1:21" ht="15.75" thickBot="1" x14ac:dyDescent="0.3">
      <c r="A110" s="29">
        <v>45166.875821759262</v>
      </c>
      <c r="B110" s="34">
        <v>45166</v>
      </c>
      <c r="C110" s="269" t="s">
        <v>4171</v>
      </c>
      <c r="D110" s="33" t="s">
        <v>2323</v>
      </c>
      <c r="E110" s="32" t="s">
        <v>4869</v>
      </c>
      <c r="F110" s="32" t="s">
        <v>4285</v>
      </c>
      <c r="G110" s="32" t="s">
        <v>4868</v>
      </c>
      <c r="H110" s="32" t="s">
        <v>4869</v>
      </c>
      <c r="I110" s="31">
        <v>9999804272</v>
      </c>
      <c r="J110" s="32" t="s">
        <v>231</v>
      </c>
      <c r="K110" s="32" t="s">
        <v>231</v>
      </c>
      <c r="L110" s="32" t="s">
        <v>4869</v>
      </c>
      <c r="M110" s="31">
        <v>9999804272</v>
      </c>
      <c r="N110" s="32" t="s">
        <v>3402</v>
      </c>
      <c r="O110" s="32" t="s">
        <v>3109</v>
      </c>
      <c r="P110" s="35" t="s">
        <v>3263</v>
      </c>
      <c r="Q110" s="32" t="s">
        <v>36</v>
      </c>
      <c r="R110" s="32" t="s">
        <v>3398</v>
      </c>
      <c r="S110" s="32"/>
      <c r="T110" s="32"/>
      <c r="U110" s="32"/>
    </row>
    <row r="111" spans="1:21" ht="15.75" thickBot="1" x14ac:dyDescent="0.3">
      <c r="A111" s="33">
        <v>45167.709965277776</v>
      </c>
      <c r="B111" s="34">
        <v>45167</v>
      </c>
      <c r="C111" s="269" t="s">
        <v>4171</v>
      </c>
      <c r="D111" s="33" t="s">
        <v>2323</v>
      </c>
      <c r="E111" s="35" t="s">
        <v>4977</v>
      </c>
      <c r="F111" s="35" t="s">
        <v>4978</v>
      </c>
      <c r="G111" s="35" t="s">
        <v>4979</v>
      </c>
      <c r="H111" s="35" t="s">
        <v>4980</v>
      </c>
      <c r="I111" s="36">
        <v>9027717991</v>
      </c>
      <c r="J111" s="35" t="s">
        <v>4981</v>
      </c>
      <c r="K111" s="35" t="s">
        <v>4982</v>
      </c>
      <c r="L111" s="35" t="s">
        <v>4980</v>
      </c>
      <c r="M111" s="36">
        <v>9027717991</v>
      </c>
      <c r="N111" s="35" t="s">
        <v>1811</v>
      </c>
      <c r="O111" s="35" t="s">
        <v>3109</v>
      </c>
      <c r="P111" s="35" t="s">
        <v>4103</v>
      </c>
      <c r="Q111" s="35" t="s">
        <v>36</v>
      </c>
      <c r="R111" s="35" t="s">
        <v>4123</v>
      </c>
      <c r="S111" s="35"/>
      <c r="T111" s="35"/>
      <c r="U111" s="35"/>
    </row>
    <row r="112" spans="1:21" ht="15.75" thickBot="1" x14ac:dyDescent="0.3">
      <c r="A112" s="33">
        <v>45167.714363425926</v>
      </c>
      <c r="B112" s="34">
        <v>45167</v>
      </c>
      <c r="C112" s="269" t="s">
        <v>4171</v>
      </c>
      <c r="D112" s="33" t="s">
        <v>2323</v>
      </c>
      <c r="E112" s="35" t="s">
        <v>3306</v>
      </c>
      <c r="F112" s="35" t="s">
        <v>3297</v>
      </c>
      <c r="G112" s="35" t="s">
        <v>4983</v>
      </c>
      <c r="H112" s="35" t="s">
        <v>4984</v>
      </c>
      <c r="I112" s="36">
        <v>9310655658</v>
      </c>
      <c r="J112" s="35" t="s">
        <v>4985</v>
      </c>
      <c r="K112" s="35" t="s">
        <v>4982</v>
      </c>
      <c r="L112" s="35" t="s">
        <v>4984</v>
      </c>
      <c r="M112" s="36">
        <v>9310655658</v>
      </c>
      <c r="N112" s="35" t="s">
        <v>1811</v>
      </c>
      <c r="O112" s="35" t="s">
        <v>3109</v>
      </c>
      <c r="P112" s="35" t="s">
        <v>4103</v>
      </c>
      <c r="Q112" s="35" t="s">
        <v>36</v>
      </c>
      <c r="R112" s="35" t="s">
        <v>3741</v>
      </c>
      <c r="S112" s="35"/>
      <c r="T112" s="35"/>
      <c r="U112" s="35"/>
    </row>
    <row r="113" spans="1:21" ht="15.75" thickBot="1" x14ac:dyDescent="0.3">
      <c r="A113" s="33">
        <v>45167.719039351854</v>
      </c>
      <c r="B113" s="34">
        <v>45167</v>
      </c>
      <c r="C113" s="269" t="s">
        <v>4171</v>
      </c>
      <c r="D113" s="33" t="s">
        <v>2323</v>
      </c>
      <c r="E113" s="35" t="s">
        <v>3377</v>
      </c>
      <c r="F113" s="35" t="s">
        <v>1837</v>
      </c>
      <c r="G113" s="35" t="s">
        <v>4986</v>
      </c>
      <c r="H113" s="35" t="s">
        <v>4987</v>
      </c>
      <c r="I113" s="36">
        <v>9350334857</v>
      </c>
      <c r="J113" s="35" t="s">
        <v>4982</v>
      </c>
      <c r="K113" s="35" t="s">
        <v>4982</v>
      </c>
      <c r="L113" s="35" t="s">
        <v>4987</v>
      </c>
      <c r="M113" s="36">
        <v>9310655658</v>
      </c>
      <c r="N113" s="35" t="s">
        <v>1811</v>
      </c>
      <c r="O113" s="35" t="s">
        <v>3109</v>
      </c>
      <c r="P113" s="35" t="s">
        <v>4103</v>
      </c>
      <c r="Q113" s="35" t="s">
        <v>36</v>
      </c>
      <c r="R113" s="35" t="s">
        <v>4123</v>
      </c>
      <c r="S113" s="35"/>
      <c r="T113" s="35"/>
      <c r="U113" s="35"/>
    </row>
    <row r="114" spans="1:21" ht="15.75" thickBot="1" x14ac:dyDescent="0.3">
      <c r="A114" s="33">
        <v>45167.723379629628</v>
      </c>
      <c r="B114" s="34">
        <v>45167</v>
      </c>
      <c r="C114" s="269" t="s">
        <v>4171</v>
      </c>
      <c r="D114" s="33" t="s">
        <v>2323</v>
      </c>
      <c r="E114" s="35" t="s">
        <v>3377</v>
      </c>
      <c r="F114" s="35" t="s">
        <v>1837</v>
      </c>
      <c r="G114" s="35" t="s">
        <v>4988</v>
      </c>
      <c r="H114" s="35" t="s">
        <v>4989</v>
      </c>
      <c r="I114" s="36">
        <v>9910530203</v>
      </c>
      <c r="J114" s="35" t="s">
        <v>4990</v>
      </c>
      <c r="K114" s="35" t="s">
        <v>4982</v>
      </c>
      <c r="L114" s="35" t="s">
        <v>4989</v>
      </c>
      <c r="M114" s="36">
        <v>9910530203</v>
      </c>
      <c r="N114" s="35" t="s">
        <v>1811</v>
      </c>
      <c r="O114" s="35" t="s">
        <v>3109</v>
      </c>
      <c r="P114" s="35" t="s">
        <v>4103</v>
      </c>
      <c r="Q114" s="35" t="s">
        <v>36</v>
      </c>
      <c r="R114" s="35" t="s">
        <v>4123</v>
      </c>
      <c r="S114" s="35"/>
      <c r="T114" s="35"/>
      <c r="U114" s="35"/>
    </row>
    <row r="115" spans="1:21" ht="15.75" thickBot="1" x14ac:dyDescent="0.3">
      <c r="A115" s="33">
        <v>45167.913773148146</v>
      </c>
      <c r="B115" s="34">
        <v>45167</v>
      </c>
      <c r="C115" s="269" t="s">
        <v>4171</v>
      </c>
      <c r="D115" s="33" t="s">
        <v>2323</v>
      </c>
      <c r="E115" s="35" t="s">
        <v>4991</v>
      </c>
      <c r="F115" s="35" t="s">
        <v>3327</v>
      </c>
      <c r="G115" s="35" t="s">
        <v>3325</v>
      </c>
      <c r="H115" s="35" t="s">
        <v>4991</v>
      </c>
      <c r="I115" s="36">
        <v>9350233037</v>
      </c>
      <c r="J115" s="35" t="s">
        <v>97</v>
      </c>
      <c r="K115" s="35" t="s">
        <v>129</v>
      </c>
      <c r="L115" s="35" t="s">
        <v>4992</v>
      </c>
      <c r="M115" s="36">
        <v>9350233037</v>
      </c>
      <c r="N115" s="35" t="s">
        <v>25</v>
      </c>
      <c r="O115" s="35" t="s">
        <v>3101</v>
      </c>
      <c r="P115" s="35" t="s">
        <v>3263</v>
      </c>
      <c r="Q115" s="35" t="s">
        <v>36</v>
      </c>
      <c r="R115" s="35" t="s">
        <v>3398</v>
      </c>
      <c r="S115" s="35"/>
      <c r="T115" s="35"/>
      <c r="U115" s="35"/>
    </row>
    <row r="116" spans="1:21" ht="15.75" thickBot="1" x14ac:dyDescent="0.3">
      <c r="A116" s="33">
        <v>45167.915856481479</v>
      </c>
      <c r="B116" s="34">
        <v>45167</v>
      </c>
      <c r="C116" s="269" t="s">
        <v>4171</v>
      </c>
      <c r="D116" s="33" t="s">
        <v>2323</v>
      </c>
      <c r="E116" s="35" t="s">
        <v>4993</v>
      </c>
      <c r="F116" s="35" t="s">
        <v>3325</v>
      </c>
      <c r="G116" s="35" t="s">
        <v>4994</v>
      </c>
      <c r="H116" s="35" t="s">
        <v>4993</v>
      </c>
      <c r="I116" s="36">
        <v>9350233037</v>
      </c>
      <c r="J116" s="35" t="s">
        <v>97</v>
      </c>
      <c r="K116" s="35" t="s">
        <v>129</v>
      </c>
      <c r="L116" s="35" t="s">
        <v>4993</v>
      </c>
      <c r="M116" s="36">
        <v>9350233037</v>
      </c>
      <c r="N116" s="35" t="s">
        <v>25</v>
      </c>
      <c r="O116" s="35" t="s">
        <v>3101</v>
      </c>
      <c r="P116" s="35" t="s">
        <v>3263</v>
      </c>
      <c r="Q116" s="35" t="s">
        <v>36</v>
      </c>
      <c r="R116" s="35" t="s">
        <v>3263</v>
      </c>
      <c r="S116" s="35"/>
      <c r="T116" s="35"/>
      <c r="U116" s="35"/>
    </row>
    <row r="117" spans="1:21" ht="15.75" thickBot="1" x14ac:dyDescent="0.3">
      <c r="A117" s="33">
        <v>45167.917337962965</v>
      </c>
      <c r="B117" s="34">
        <v>45167</v>
      </c>
      <c r="C117" s="269" t="s">
        <v>4171</v>
      </c>
      <c r="D117" s="33" t="s">
        <v>2323</v>
      </c>
      <c r="E117" s="35" t="s">
        <v>3313</v>
      </c>
      <c r="F117" s="35" t="s">
        <v>1837</v>
      </c>
      <c r="G117" s="35" t="s">
        <v>4995</v>
      </c>
      <c r="H117" s="35" t="s">
        <v>4996</v>
      </c>
      <c r="I117" s="36">
        <v>9350233037</v>
      </c>
      <c r="J117" s="35" t="s">
        <v>231</v>
      </c>
      <c r="K117" s="35" t="s">
        <v>231</v>
      </c>
      <c r="L117" s="35" t="s">
        <v>4993</v>
      </c>
      <c r="M117" s="36">
        <v>9350233037</v>
      </c>
      <c r="N117" s="35" t="s">
        <v>25</v>
      </c>
      <c r="O117" s="35" t="s">
        <v>3101</v>
      </c>
      <c r="P117" s="35" t="s">
        <v>3263</v>
      </c>
      <c r="Q117" s="35" t="s">
        <v>36</v>
      </c>
      <c r="R117" s="35" t="s">
        <v>3421</v>
      </c>
      <c r="S117" s="35"/>
      <c r="T117" s="35"/>
      <c r="U117" s="35"/>
    </row>
    <row r="118" spans="1:21" ht="15.75" thickBot="1" x14ac:dyDescent="0.3">
      <c r="A118" s="33">
        <v>45167.918587962966</v>
      </c>
      <c r="B118" s="34">
        <v>45167</v>
      </c>
      <c r="C118" s="269" t="s">
        <v>4171</v>
      </c>
      <c r="D118" s="33" t="s">
        <v>2323</v>
      </c>
      <c r="E118" s="35" t="s">
        <v>3313</v>
      </c>
      <c r="F118" s="35" t="s">
        <v>1837</v>
      </c>
      <c r="G118" s="35" t="s">
        <v>4997</v>
      </c>
      <c r="H118" s="35" t="s">
        <v>4998</v>
      </c>
      <c r="I118" s="36">
        <v>9312774183</v>
      </c>
      <c r="J118" s="35" t="s">
        <v>231</v>
      </c>
      <c r="K118" s="35" t="s">
        <v>231</v>
      </c>
      <c r="L118" s="35" t="s">
        <v>4999</v>
      </c>
      <c r="M118" s="36">
        <v>9312774183</v>
      </c>
      <c r="N118" s="35" t="s">
        <v>25</v>
      </c>
      <c r="O118" s="35" t="s">
        <v>3101</v>
      </c>
      <c r="P118" s="35" t="s">
        <v>3263</v>
      </c>
      <c r="Q118" s="35" t="s">
        <v>36</v>
      </c>
      <c r="R118" s="35" t="s">
        <v>3416</v>
      </c>
      <c r="S118" s="35"/>
      <c r="T118" s="35"/>
      <c r="U118" s="35"/>
    </row>
    <row r="119" spans="1:21" ht="15.75" thickBot="1" x14ac:dyDescent="0.3">
      <c r="A119" s="33">
        <v>45167.921006944445</v>
      </c>
      <c r="B119" s="34">
        <v>45167</v>
      </c>
      <c r="C119" s="269" t="s">
        <v>4171</v>
      </c>
      <c r="D119" s="33" t="s">
        <v>2323</v>
      </c>
      <c r="E119" s="35" t="s">
        <v>3301</v>
      </c>
      <c r="F119" s="35" t="s">
        <v>1837</v>
      </c>
      <c r="G119" s="35" t="s">
        <v>4913</v>
      </c>
      <c r="H119" s="35" t="s">
        <v>4914</v>
      </c>
      <c r="I119" s="36">
        <v>9310909016</v>
      </c>
      <c r="J119" s="35" t="s">
        <v>4701</v>
      </c>
      <c r="K119" s="35" t="s">
        <v>129</v>
      </c>
      <c r="L119" s="35" t="s">
        <v>4914</v>
      </c>
      <c r="M119" s="36">
        <v>9310909016</v>
      </c>
      <c r="N119" s="35" t="s">
        <v>4917</v>
      </c>
      <c r="O119" s="35" t="s">
        <v>3109</v>
      </c>
      <c r="P119" s="35" t="s">
        <v>3263</v>
      </c>
      <c r="Q119" s="35" t="s">
        <v>36</v>
      </c>
      <c r="R119" s="35" t="s">
        <v>3398</v>
      </c>
      <c r="S119" s="35"/>
      <c r="T119" s="35"/>
      <c r="U119" s="35"/>
    </row>
    <row r="120" spans="1:21" ht="15.75" thickBot="1" x14ac:dyDescent="0.3">
      <c r="A120" s="33">
        <v>45167.922708333332</v>
      </c>
      <c r="B120" s="34">
        <v>45167</v>
      </c>
      <c r="C120" s="269" t="s">
        <v>4171</v>
      </c>
      <c r="D120" s="33" t="s">
        <v>2323</v>
      </c>
      <c r="E120" s="35" t="s">
        <v>3313</v>
      </c>
      <c r="F120" s="35" t="s">
        <v>1837</v>
      </c>
      <c r="G120" s="35" t="s">
        <v>4921</v>
      </c>
      <c r="H120" s="35" t="s">
        <v>4914</v>
      </c>
      <c r="I120" s="36">
        <v>9310909016</v>
      </c>
      <c r="J120" s="35" t="s">
        <v>4915</v>
      </c>
      <c r="K120" s="35" t="s">
        <v>129</v>
      </c>
      <c r="L120" s="35" t="s">
        <v>4914</v>
      </c>
      <c r="M120" s="36">
        <v>9310909016</v>
      </c>
      <c r="N120" s="35" t="s">
        <v>25</v>
      </c>
      <c r="O120" s="35" t="s">
        <v>3109</v>
      </c>
      <c r="P120" s="35" t="s">
        <v>3263</v>
      </c>
      <c r="Q120" s="35" t="s">
        <v>36</v>
      </c>
      <c r="R120" s="35" t="s">
        <v>25</v>
      </c>
      <c r="S120" s="35"/>
      <c r="T120" s="35"/>
      <c r="U120" s="35"/>
    </row>
    <row r="121" spans="1:21" ht="15.75" thickBot="1" x14ac:dyDescent="0.3">
      <c r="A121" s="33">
        <v>45167.924791666665</v>
      </c>
      <c r="B121" s="34">
        <v>45167</v>
      </c>
      <c r="C121" s="269" t="s">
        <v>4171</v>
      </c>
      <c r="D121" s="33" t="s">
        <v>2323</v>
      </c>
      <c r="E121" s="35" t="s">
        <v>3313</v>
      </c>
      <c r="F121" s="35" t="s">
        <v>1837</v>
      </c>
      <c r="G121" s="35" t="s">
        <v>4918</v>
      </c>
      <c r="H121" s="35" t="s">
        <v>4914</v>
      </c>
      <c r="I121" s="36">
        <v>7503418381</v>
      </c>
      <c r="J121" s="35" t="s">
        <v>4915</v>
      </c>
      <c r="K121" s="35" t="s">
        <v>129</v>
      </c>
      <c r="L121" s="35" t="s">
        <v>4914</v>
      </c>
      <c r="M121" s="36">
        <v>7503418381</v>
      </c>
      <c r="N121" s="35" t="s">
        <v>25</v>
      </c>
      <c r="O121" s="35" t="s">
        <v>3109</v>
      </c>
      <c r="P121" s="35" t="s">
        <v>3263</v>
      </c>
      <c r="Q121" s="35" t="s">
        <v>36</v>
      </c>
      <c r="R121" s="35" t="s">
        <v>3398</v>
      </c>
      <c r="S121" s="35"/>
      <c r="T121" s="35"/>
      <c r="U121" s="35"/>
    </row>
    <row r="122" spans="1:21" ht="15.75" thickBot="1" x14ac:dyDescent="0.3">
      <c r="A122" s="33">
        <v>45169.820543981485</v>
      </c>
      <c r="B122" s="34">
        <v>45169</v>
      </c>
      <c r="C122" s="269" t="s">
        <v>4953</v>
      </c>
      <c r="D122" s="33" t="s">
        <v>2323</v>
      </c>
      <c r="E122" s="35" t="s">
        <v>3301</v>
      </c>
      <c r="F122" s="35" t="s">
        <v>1837</v>
      </c>
      <c r="G122" s="35" t="s">
        <v>5000</v>
      </c>
      <c r="H122" s="35" t="s">
        <v>5001</v>
      </c>
      <c r="I122" s="36">
        <v>9213256075</v>
      </c>
      <c r="J122" s="35" t="s">
        <v>5002</v>
      </c>
      <c r="K122" s="35" t="s">
        <v>231</v>
      </c>
      <c r="L122" s="35" t="s">
        <v>5001</v>
      </c>
      <c r="M122" s="36">
        <v>9213256075</v>
      </c>
      <c r="N122" s="35" t="s">
        <v>231</v>
      </c>
      <c r="O122" s="35" t="s">
        <v>3101</v>
      </c>
      <c r="P122" s="35" t="s">
        <v>3263</v>
      </c>
      <c r="Q122" s="35" t="s">
        <v>36</v>
      </c>
      <c r="R122" s="35" t="s">
        <v>3421</v>
      </c>
      <c r="S122" s="35"/>
      <c r="T122" s="35"/>
      <c r="U122" s="35"/>
    </row>
    <row r="123" spans="1:21" ht="15.75" thickBot="1" x14ac:dyDescent="0.3">
      <c r="A123" s="33">
        <v>45169.822476851848</v>
      </c>
      <c r="B123" s="34">
        <v>45169</v>
      </c>
      <c r="C123" s="269" t="s">
        <v>4953</v>
      </c>
      <c r="D123" s="33" t="s">
        <v>2323</v>
      </c>
      <c r="E123" s="35" t="s">
        <v>3313</v>
      </c>
      <c r="F123" s="35" t="s">
        <v>1837</v>
      </c>
      <c r="G123" s="35" t="s">
        <v>5003</v>
      </c>
      <c r="H123" s="35" t="s">
        <v>5004</v>
      </c>
      <c r="I123" s="36">
        <v>8800929387</v>
      </c>
      <c r="J123" s="35" t="s">
        <v>231</v>
      </c>
      <c r="K123" s="35" t="s">
        <v>231</v>
      </c>
      <c r="L123" s="35" t="s">
        <v>5004</v>
      </c>
      <c r="M123" s="36">
        <v>8800929387</v>
      </c>
      <c r="N123" s="35" t="s">
        <v>231</v>
      </c>
      <c r="O123" s="35" t="s">
        <v>3101</v>
      </c>
      <c r="P123" s="35" t="s">
        <v>3263</v>
      </c>
      <c r="Q123" s="35" t="s">
        <v>36</v>
      </c>
      <c r="R123" s="35" t="s">
        <v>3421</v>
      </c>
      <c r="S123" s="35"/>
      <c r="T123" s="35"/>
      <c r="U123" s="35"/>
    </row>
    <row r="124" spans="1:21" ht="15.75" thickBot="1" x14ac:dyDescent="0.3">
      <c r="A124" s="33">
        <v>45169.82366898148</v>
      </c>
      <c r="B124" s="34">
        <v>45169</v>
      </c>
      <c r="C124" s="269" t="s">
        <v>4953</v>
      </c>
      <c r="D124" s="33" t="s">
        <v>2323</v>
      </c>
      <c r="E124" s="35" t="s">
        <v>3313</v>
      </c>
      <c r="F124" s="35" t="s">
        <v>1837</v>
      </c>
      <c r="G124" s="35" t="s">
        <v>5005</v>
      </c>
      <c r="H124" s="35" t="s">
        <v>1477</v>
      </c>
      <c r="I124" s="36">
        <v>9643569920</v>
      </c>
      <c r="J124" s="35" t="s">
        <v>122</v>
      </c>
      <c r="K124" s="35" t="s">
        <v>122</v>
      </c>
      <c r="L124" s="35" t="s">
        <v>1477</v>
      </c>
      <c r="M124" s="36">
        <v>9643569920</v>
      </c>
      <c r="N124" s="35" t="s">
        <v>25</v>
      </c>
      <c r="O124" s="35" t="s">
        <v>3101</v>
      </c>
      <c r="P124" s="35" t="s">
        <v>3263</v>
      </c>
      <c r="Q124" s="35" t="s">
        <v>36</v>
      </c>
      <c r="R124" s="35" t="s">
        <v>3312</v>
      </c>
      <c r="S124" s="35"/>
      <c r="T124" s="35"/>
      <c r="U124" s="35"/>
    </row>
    <row r="125" spans="1:21" ht="15.75" thickBot="1" x14ac:dyDescent="0.3">
      <c r="A125" s="33">
        <v>45169.825902777775</v>
      </c>
      <c r="B125" s="34">
        <v>45169</v>
      </c>
      <c r="C125" s="269" t="s">
        <v>4953</v>
      </c>
      <c r="D125" s="33" t="s">
        <v>2323</v>
      </c>
      <c r="E125" s="35" t="s">
        <v>3324</v>
      </c>
      <c r="F125" s="35" t="s">
        <v>3722</v>
      </c>
      <c r="G125" s="35" t="s">
        <v>4958</v>
      </c>
      <c r="H125" s="35" t="s">
        <v>531</v>
      </c>
      <c r="I125" s="36">
        <v>9873884695</v>
      </c>
      <c r="J125" s="35" t="s">
        <v>231</v>
      </c>
      <c r="K125" s="35" t="s">
        <v>231</v>
      </c>
      <c r="L125" s="35" t="s">
        <v>531</v>
      </c>
      <c r="M125" s="36">
        <v>9873884695</v>
      </c>
      <c r="N125" s="35" t="s">
        <v>25</v>
      </c>
      <c r="O125" s="35" t="s">
        <v>3101</v>
      </c>
      <c r="P125" s="35" t="s">
        <v>3263</v>
      </c>
      <c r="Q125" s="35" t="s">
        <v>36</v>
      </c>
      <c r="R125" s="35" t="s">
        <v>3416</v>
      </c>
      <c r="S125" s="35"/>
      <c r="T125" s="35"/>
      <c r="U125" s="35"/>
    </row>
    <row r="126" spans="1:21" ht="15.75" thickBot="1" x14ac:dyDescent="0.3">
      <c r="A126" s="33">
        <v>45170.962175925924</v>
      </c>
      <c r="B126" s="34">
        <v>45170</v>
      </c>
      <c r="C126" s="269" t="s">
        <v>4953</v>
      </c>
      <c r="D126" s="269" t="s">
        <v>5065</v>
      </c>
      <c r="E126" s="35" t="s">
        <v>5105</v>
      </c>
      <c r="F126" s="35" t="s">
        <v>307</v>
      </c>
      <c r="G126" s="35" t="s">
        <v>5106</v>
      </c>
      <c r="H126" s="35" t="s">
        <v>5105</v>
      </c>
      <c r="I126" s="36">
        <v>9654319485</v>
      </c>
      <c r="J126" s="35" t="s">
        <v>5107</v>
      </c>
      <c r="K126" s="35" t="s">
        <v>74</v>
      </c>
      <c r="L126" s="35" t="s">
        <v>5105</v>
      </c>
      <c r="M126" s="36">
        <v>9654319485</v>
      </c>
      <c r="N126" s="35" t="s">
        <v>3402</v>
      </c>
      <c r="O126" s="35" t="s">
        <v>3101</v>
      </c>
      <c r="P126" s="35" t="s">
        <v>3263</v>
      </c>
      <c r="Q126" s="35" t="s">
        <v>36</v>
      </c>
      <c r="R126" s="35" t="s">
        <v>3398</v>
      </c>
    </row>
    <row r="127" spans="1:21" ht="15.75" thickBot="1" x14ac:dyDescent="0.3">
      <c r="A127" s="33">
        <v>45170.964201388888</v>
      </c>
      <c r="B127" s="34">
        <v>45170</v>
      </c>
      <c r="C127" s="269" t="s">
        <v>4953</v>
      </c>
      <c r="D127" s="269" t="s">
        <v>5065</v>
      </c>
      <c r="E127" s="35" t="s">
        <v>307</v>
      </c>
      <c r="F127" s="35" t="s">
        <v>5108</v>
      </c>
      <c r="G127" s="35" t="s">
        <v>5109</v>
      </c>
      <c r="H127" s="35" t="s">
        <v>5105</v>
      </c>
      <c r="I127" s="36">
        <v>9654319485</v>
      </c>
      <c r="J127" s="35" t="s">
        <v>5110</v>
      </c>
      <c r="K127" s="35" t="s">
        <v>74</v>
      </c>
      <c r="L127" s="35" t="s">
        <v>5105</v>
      </c>
      <c r="M127" s="36">
        <v>9654319485</v>
      </c>
      <c r="N127" s="35" t="s">
        <v>4158</v>
      </c>
      <c r="O127" s="35" t="s">
        <v>3101</v>
      </c>
      <c r="P127" s="35" t="s">
        <v>3263</v>
      </c>
      <c r="Q127" s="35" t="s">
        <v>36</v>
      </c>
      <c r="R127" s="35" t="s">
        <v>3398</v>
      </c>
    </row>
    <row r="128" spans="1:21" ht="15.75" thickBot="1" x14ac:dyDescent="0.3">
      <c r="A128" s="33">
        <v>45171.789363425924</v>
      </c>
      <c r="B128" s="34">
        <v>45171</v>
      </c>
      <c r="C128" s="269" t="s">
        <v>4953</v>
      </c>
      <c r="D128" s="269" t="s">
        <v>5065</v>
      </c>
      <c r="E128" s="35" t="s">
        <v>3377</v>
      </c>
      <c r="F128" s="35" t="s">
        <v>5111</v>
      </c>
      <c r="G128" s="35" t="s">
        <v>5112</v>
      </c>
      <c r="H128" s="35" t="s">
        <v>5113</v>
      </c>
      <c r="I128" s="36">
        <v>7292026058</v>
      </c>
      <c r="J128" s="35" t="s">
        <v>5055</v>
      </c>
      <c r="K128" s="35" t="s">
        <v>129</v>
      </c>
      <c r="L128" s="35" t="s">
        <v>5113</v>
      </c>
      <c r="M128" s="36">
        <v>7292026058</v>
      </c>
      <c r="N128" s="35" t="s">
        <v>1811</v>
      </c>
      <c r="O128" s="35" t="s">
        <v>3101</v>
      </c>
      <c r="P128" s="35" t="s">
        <v>4103</v>
      </c>
      <c r="Q128" s="35" t="s">
        <v>36</v>
      </c>
      <c r="R128" s="35" t="s">
        <v>3741</v>
      </c>
    </row>
    <row r="129" spans="1:18" ht="15.75" thickBot="1" x14ac:dyDescent="0.3">
      <c r="A129" s="33">
        <v>45171.791898148149</v>
      </c>
      <c r="B129" s="34">
        <v>45171</v>
      </c>
      <c r="C129" s="269" t="s">
        <v>4953</v>
      </c>
      <c r="D129" s="269" t="s">
        <v>5065</v>
      </c>
      <c r="E129" s="35" t="s">
        <v>3377</v>
      </c>
      <c r="F129" s="35" t="s">
        <v>5114</v>
      </c>
      <c r="G129" s="35" t="s">
        <v>5115</v>
      </c>
      <c r="H129" s="35" t="s">
        <v>5116</v>
      </c>
      <c r="I129" s="36">
        <v>9891353371</v>
      </c>
      <c r="J129" s="35" t="s">
        <v>5055</v>
      </c>
      <c r="K129" s="35" t="s">
        <v>129</v>
      </c>
      <c r="L129" s="35" t="s">
        <v>3284</v>
      </c>
      <c r="M129" s="36">
        <v>9891353371</v>
      </c>
      <c r="N129" s="35" t="s">
        <v>1811</v>
      </c>
      <c r="O129" s="35" t="s">
        <v>3101</v>
      </c>
      <c r="P129" s="35" t="s">
        <v>4103</v>
      </c>
      <c r="Q129" s="35" t="s">
        <v>36</v>
      </c>
      <c r="R129" s="35" t="s">
        <v>3741</v>
      </c>
    </row>
    <row r="130" spans="1:18" ht="15.75" thickBot="1" x14ac:dyDescent="0.3">
      <c r="A130" s="33">
        <v>45171.79409722222</v>
      </c>
      <c r="B130" s="34">
        <v>45171</v>
      </c>
      <c r="C130" s="269" t="s">
        <v>4953</v>
      </c>
      <c r="D130" s="269" t="s">
        <v>5065</v>
      </c>
      <c r="E130" s="35" t="s">
        <v>3377</v>
      </c>
      <c r="F130" s="35" t="s">
        <v>5114</v>
      </c>
      <c r="G130" s="35" t="s">
        <v>5117</v>
      </c>
      <c r="H130" s="35" t="s">
        <v>5118</v>
      </c>
      <c r="I130" s="36">
        <v>9350565274</v>
      </c>
      <c r="J130" s="35" t="s">
        <v>5055</v>
      </c>
      <c r="K130" s="35" t="s">
        <v>129</v>
      </c>
      <c r="L130" s="35" t="s">
        <v>5118</v>
      </c>
      <c r="M130" s="36">
        <v>9350565274</v>
      </c>
      <c r="N130" s="35" t="s">
        <v>1811</v>
      </c>
      <c r="O130" s="35" t="s">
        <v>3101</v>
      </c>
      <c r="P130" s="35" t="s">
        <v>4103</v>
      </c>
      <c r="Q130" s="35" t="s">
        <v>36</v>
      </c>
      <c r="R130" s="35" t="s">
        <v>3741</v>
      </c>
    </row>
    <row r="131" spans="1:18" ht="15.75" thickBot="1" x14ac:dyDescent="0.3">
      <c r="A131" s="33">
        <v>45171.797384259262</v>
      </c>
      <c r="B131" s="34">
        <v>45171</v>
      </c>
      <c r="C131" s="269" t="s">
        <v>4953</v>
      </c>
      <c r="D131" s="269" t="s">
        <v>5065</v>
      </c>
      <c r="E131" s="35" t="s">
        <v>3306</v>
      </c>
      <c r="F131" s="35" t="s">
        <v>3327</v>
      </c>
      <c r="G131" s="35" t="s">
        <v>5119</v>
      </c>
      <c r="H131" s="35" t="s">
        <v>5120</v>
      </c>
      <c r="I131" s="36">
        <v>9599587763</v>
      </c>
      <c r="J131" s="35" t="s">
        <v>5121</v>
      </c>
      <c r="K131" s="35" t="s">
        <v>129</v>
      </c>
      <c r="L131" s="35" t="s">
        <v>5120</v>
      </c>
      <c r="M131" s="36">
        <v>9599587763</v>
      </c>
      <c r="N131" s="35" t="s">
        <v>1811</v>
      </c>
      <c r="O131" s="35" t="s">
        <v>3101</v>
      </c>
      <c r="P131" s="35" t="s">
        <v>4103</v>
      </c>
      <c r="Q131" s="35" t="s">
        <v>36</v>
      </c>
      <c r="R131" s="35" t="s">
        <v>3741</v>
      </c>
    </row>
    <row r="132" spans="1:18" ht="15.75" thickBot="1" x14ac:dyDescent="0.3">
      <c r="A132" s="33">
        <v>45171.799710648149</v>
      </c>
      <c r="B132" s="34">
        <v>45171</v>
      </c>
      <c r="C132" s="269" t="s">
        <v>4953</v>
      </c>
      <c r="D132" s="269" t="s">
        <v>5065</v>
      </c>
      <c r="E132" s="35" t="s">
        <v>3377</v>
      </c>
      <c r="F132" s="35" t="s">
        <v>5122</v>
      </c>
      <c r="G132" s="35" t="s">
        <v>5123</v>
      </c>
      <c r="H132" s="35" t="s">
        <v>5124</v>
      </c>
      <c r="I132" s="36">
        <v>7827762068</v>
      </c>
      <c r="J132" s="35" t="s">
        <v>5125</v>
      </c>
      <c r="K132" s="35" t="s">
        <v>129</v>
      </c>
      <c r="L132" s="35" t="s">
        <v>5124</v>
      </c>
      <c r="M132" s="36">
        <v>7827762068</v>
      </c>
      <c r="N132" s="35" t="s">
        <v>1811</v>
      </c>
      <c r="O132" s="35" t="s">
        <v>3101</v>
      </c>
      <c r="P132" s="35" t="s">
        <v>4103</v>
      </c>
      <c r="Q132" s="35" t="s">
        <v>36</v>
      </c>
      <c r="R132" s="35" t="s">
        <v>3741</v>
      </c>
    </row>
    <row r="133" spans="1:18" ht="15.75" thickBot="1" x14ac:dyDescent="0.3">
      <c r="A133" s="33">
        <v>45171.894791666666</v>
      </c>
      <c r="B133" s="34">
        <v>45171</v>
      </c>
      <c r="C133" s="269" t="s">
        <v>4953</v>
      </c>
      <c r="D133" s="269" t="s">
        <v>5065</v>
      </c>
      <c r="E133" s="35" t="s">
        <v>307</v>
      </c>
      <c r="F133" s="35" t="s">
        <v>2034</v>
      </c>
      <c r="G133" s="35" t="s">
        <v>5056</v>
      </c>
      <c r="H133" s="35" t="s">
        <v>5057</v>
      </c>
      <c r="I133" s="35" t="s">
        <v>5058</v>
      </c>
      <c r="J133" s="35" t="s">
        <v>231</v>
      </c>
      <c r="K133" s="35" t="s">
        <v>231</v>
      </c>
      <c r="L133" s="35" t="s">
        <v>5057</v>
      </c>
      <c r="M133" s="35" t="s">
        <v>5058</v>
      </c>
      <c r="N133" s="35" t="s">
        <v>5126</v>
      </c>
      <c r="O133" s="35" t="s">
        <v>3109</v>
      </c>
      <c r="P133" s="35" t="s">
        <v>3263</v>
      </c>
      <c r="Q133" s="35" t="s">
        <v>36</v>
      </c>
      <c r="R133" s="35" t="s">
        <v>3398</v>
      </c>
    </row>
    <row r="134" spans="1:18" ht="15.75" thickBot="1" x14ac:dyDescent="0.3">
      <c r="A134" s="33">
        <v>45171.895833333336</v>
      </c>
      <c r="B134" s="34">
        <v>45171</v>
      </c>
      <c r="C134" s="269" t="s">
        <v>4953</v>
      </c>
      <c r="D134" s="269" t="s">
        <v>5065</v>
      </c>
      <c r="E134" s="35" t="s">
        <v>307</v>
      </c>
      <c r="F134" s="35" t="s">
        <v>2034</v>
      </c>
      <c r="G134" s="35" t="s">
        <v>5061</v>
      </c>
      <c r="H134" s="35" t="s">
        <v>5057</v>
      </c>
      <c r="I134" s="35" t="s">
        <v>5058</v>
      </c>
      <c r="J134" s="35" t="s">
        <v>231</v>
      </c>
      <c r="K134" s="35" t="s">
        <v>231</v>
      </c>
      <c r="L134" s="35" t="s">
        <v>5057</v>
      </c>
      <c r="M134" s="35" t="s">
        <v>5058</v>
      </c>
      <c r="N134" s="35" t="s">
        <v>5062</v>
      </c>
      <c r="O134" s="35" t="s">
        <v>3109</v>
      </c>
      <c r="P134" s="35" t="s">
        <v>3263</v>
      </c>
      <c r="Q134" s="35" t="s">
        <v>36</v>
      </c>
      <c r="R134" s="35" t="s">
        <v>3398</v>
      </c>
    </row>
    <row r="135" spans="1:18" ht="15.75" thickBot="1" x14ac:dyDescent="0.3">
      <c r="A135" s="33">
        <v>45171.897164351853</v>
      </c>
      <c r="B135" s="34">
        <v>45171</v>
      </c>
      <c r="C135" s="269" t="s">
        <v>4953</v>
      </c>
      <c r="D135" s="269" t="s">
        <v>5065</v>
      </c>
      <c r="E135" s="35" t="s">
        <v>307</v>
      </c>
      <c r="F135" s="35" t="s">
        <v>2034</v>
      </c>
      <c r="G135" s="35" t="s">
        <v>5063</v>
      </c>
      <c r="H135" s="35" t="s">
        <v>5057</v>
      </c>
      <c r="I135" s="35" t="s">
        <v>5058</v>
      </c>
      <c r="J135" s="35" t="s">
        <v>231</v>
      </c>
      <c r="K135" s="35" t="s">
        <v>231</v>
      </c>
      <c r="L135" s="35" t="s">
        <v>5057</v>
      </c>
      <c r="M135" s="35" t="s">
        <v>5058</v>
      </c>
      <c r="N135" s="35" t="s">
        <v>5062</v>
      </c>
      <c r="O135" s="35" t="s">
        <v>3109</v>
      </c>
      <c r="P135" s="35" t="s">
        <v>3263</v>
      </c>
      <c r="Q135" s="35" t="s">
        <v>36</v>
      </c>
      <c r="R135" s="35" t="s">
        <v>3398</v>
      </c>
    </row>
    <row r="136" spans="1:18" ht="15.75" thickBot="1" x14ac:dyDescent="0.3">
      <c r="A136" s="33">
        <v>45171.898194444446</v>
      </c>
      <c r="B136" s="34">
        <v>45171</v>
      </c>
      <c r="C136" s="269" t="s">
        <v>4953</v>
      </c>
      <c r="D136" s="269" t="s">
        <v>5065</v>
      </c>
      <c r="E136" s="35" t="s">
        <v>307</v>
      </c>
      <c r="F136" s="35" t="s">
        <v>2034</v>
      </c>
      <c r="G136" s="35" t="s">
        <v>5064</v>
      </c>
      <c r="H136" s="35" t="s">
        <v>5057</v>
      </c>
      <c r="I136" s="35" t="s">
        <v>5058</v>
      </c>
      <c r="J136" s="35" t="s">
        <v>231</v>
      </c>
      <c r="K136" s="35" t="s">
        <v>231</v>
      </c>
      <c r="L136" s="35" t="s">
        <v>5057</v>
      </c>
      <c r="M136" s="35" t="s">
        <v>5058</v>
      </c>
      <c r="N136" s="35" t="s">
        <v>5062</v>
      </c>
      <c r="O136" s="35" t="s">
        <v>3109</v>
      </c>
      <c r="P136" s="35" t="s">
        <v>3263</v>
      </c>
      <c r="Q136" s="35" t="s">
        <v>36</v>
      </c>
      <c r="R136" s="35" t="s">
        <v>3398</v>
      </c>
    </row>
  </sheetData>
  <autoFilter ref="A1:R1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Final Target sheet</vt:lpstr>
      <vt:lpstr>On Date</vt:lpstr>
      <vt:lpstr>Sheet2</vt:lpstr>
      <vt:lpstr>test</vt:lpstr>
      <vt:lpstr>working</vt:lpstr>
      <vt:lpstr>send data</vt:lpstr>
      <vt:lpstr>Revenue Sheet</vt:lpstr>
      <vt:lpstr>Target Agust</vt:lpstr>
      <vt:lpstr>Revenue Pivot</vt:lpstr>
      <vt:lpstr>August target</vt:lpstr>
      <vt:lpstr>Revenue Raw</vt:lpstr>
      <vt:lpstr>Rough</vt:lpstr>
      <vt:lpstr>Revenue Pivot |Day</vt:lpstr>
      <vt:lpstr>PNL|DAY</vt:lpstr>
      <vt:lpstr>Survey Pivot</vt:lpstr>
      <vt:lpstr>Survey Raw</vt:lpstr>
      <vt:lpstr>onbording pivot old</vt:lpstr>
      <vt:lpstr> Onboarding raw old</vt:lpstr>
      <vt:lpstr> Onboarfing new piovt</vt:lpstr>
      <vt:lpstr>Onboarding raw new</vt:lpstr>
      <vt:lpstr>Vehicle Pivot</vt:lpstr>
      <vt:lpstr> Vehicle raw old</vt:lpstr>
      <vt:lpstr>Vehicle Survey Pivot</vt:lpstr>
      <vt:lpstr>Vehicle Survey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2023-07-03T07:00:16Z</dcterms:created>
  <dcterms:modified xsi:type="dcterms:W3CDTF">2024-11-04T07:38:13Z</dcterms:modified>
</cp:coreProperties>
</file>