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\OneDrive\Desktop\Ev 3 Wheeler\"/>
    </mc:Choice>
  </mc:AlternateContent>
  <bookViews>
    <workbookView xWindow="0" yWindow="0" windowWidth="20490" windowHeight="7650" firstSheet="3" activeTab="6"/>
  </bookViews>
  <sheets>
    <sheet name="Rough" sheetId="1" state="hidden" r:id="rId1"/>
    <sheet name="Target Sheet" sheetId="2" r:id="rId2"/>
    <sheet name="Team Wise Table" sheetId="11" r:id="rId3"/>
    <sheet name="B2B Revenue Graph" sheetId="24" r:id="rId4"/>
    <sheet name="B2B Revenue Table" sheetId="25" r:id="rId5"/>
    <sheet name="Team Wise Graph" sheetId="12" r:id="rId6"/>
    <sheet name="Employee Wise Graph" sheetId="8" r:id="rId7"/>
    <sheet name="Customer Pivot" sheetId="15" state="hidden" r:id="rId8"/>
    <sheet name="Customer Onboarding raw" sheetId="14" state="hidden" r:id="rId9"/>
    <sheet name="Revenue Pivot" sheetId="17" state="hidden" r:id="rId10"/>
    <sheet name="Revenue Raw" sheetId="16" state="hidden" r:id="rId11"/>
    <sheet name="Customer order details" sheetId="18" state="hidden" r:id="rId12"/>
    <sheet name="Driver Pivot" sheetId="22" state="hidden" r:id="rId13"/>
    <sheet name="Driver " sheetId="21" state="hidden" r:id="rId14"/>
    <sheet name="Vehicle Pivot" sheetId="20" state="hidden" r:id="rId15"/>
    <sheet name="Vehicle Details" sheetId="23" state="hidden" r:id="rId16"/>
    <sheet name="Vehicle raw" sheetId="19" state="hidden" r:id="rId17"/>
    <sheet name="AASM Wise" sheetId="13" state="hidden" r:id="rId18"/>
    <sheet name="Rahul Rai" sheetId="9" state="hidden" r:id="rId19"/>
    <sheet name="Abhishek Srivastava" sheetId="10" state="hidden" r:id="rId20"/>
    <sheet name="Amit Sharma" sheetId="7" state="hidden" r:id="rId21"/>
    <sheet name="Md Faraz" sheetId="6" state="hidden" r:id="rId22"/>
    <sheet name="Nitin Puri" sheetId="5" state="hidden" r:id="rId23"/>
    <sheet name="Abhishek Sharma" sheetId="4" state="hidden" r:id="rId24"/>
    <sheet name="Avinish " sheetId="3" state="hidden" r:id="rId25"/>
  </sheets>
  <externalReferences>
    <externalReference r:id="rId26"/>
    <externalReference r:id="rId27"/>
  </externalReferences>
  <definedNames>
    <definedName name="_xlnm._FilterDatabase" localSheetId="8" hidden="1">'Customer Onboarding raw'!$A$1:$AD$129</definedName>
    <definedName name="_xlnm._FilterDatabase" localSheetId="11" hidden="1">'Customer order details'!$S$2:$U$20</definedName>
    <definedName name="_xlnm._FilterDatabase" localSheetId="10" hidden="1">'Revenue Raw'!$A$1:$AC$319</definedName>
  </definedNames>
  <calcPr calcId="162913"/>
  <pivotCaches>
    <pivotCache cacheId="0" r:id="rId28"/>
    <pivotCache cacheId="1" r:id="rId29"/>
    <pivotCache cacheId="2" r:id="rId30"/>
    <pivotCache cacheId="3" r:id="rId3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25" l="1"/>
  <c r="T37" i="2" l="1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6" i="2"/>
  <c r="E7" i="11" l="1"/>
  <c r="E8" i="11"/>
  <c r="E9" i="11"/>
  <c r="E10" i="11"/>
  <c r="E11" i="11"/>
  <c r="E12" i="11"/>
  <c r="E13" i="11"/>
  <c r="E14" i="11"/>
  <c r="E15" i="11"/>
  <c r="E16" i="11"/>
  <c r="E37" i="11" s="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6" i="11"/>
  <c r="S37" i="2" l="1"/>
  <c r="E5" i="25" l="1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4" i="25"/>
  <c r="G4" i="18" l="1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3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3" i="18"/>
  <c r="Z338" i="16"/>
  <c r="Z337" i="16"/>
  <c r="Y337" i="16"/>
  <c r="Z335" i="16"/>
  <c r="Y335" i="16"/>
  <c r="Z334" i="16"/>
  <c r="Y334" i="16"/>
  <c r="Z332" i="16"/>
  <c r="Y332" i="16"/>
  <c r="Z331" i="16"/>
  <c r="Y331" i="16"/>
  <c r="Z330" i="16"/>
  <c r="Y330" i="16"/>
  <c r="Z329" i="16"/>
  <c r="Y329" i="16"/>
  <c r="Z328" i="16"/>
  <c r="Y328" i="16"/>
  <c r="Z327" i="16"/>
  <c r="Y327" i="16"/>
  <c r="Z326" i="16"/>
  <c r="Y326" i="16"/>
  <c r="Z325" i="16"/>
  <c r="Y325" i="16"/>
  <c r="Z324" i="16"/>
  <c r="Y324" i="16"/>
  <c r="Z323" i="16"/>
  <c r="Y323" i="16"/>
  <c r="Z322" i="16"/>
  <c r="Y322" i="16"/>
  <c r="Z321" i="16"/>
  <c r="Y321" i="16"/>
  <c r="Z320" i="16"/>
  <c r="X31" i="23" l="1"/>
  <c r="W31" i="23"/>
  <c r="S7" i="23"/>
  <c r="R7" i="23"/>
  <c r="N30" i="23"/>
  <c r="M30" i="23"/>
  <c r="H8" i="23"/>
  <c r="G8" i="23"/>
  <c r="C22" i="23"/>
  <c r="B22" i="23"/>
  <c r="V143" i="21"/>
  <c r="U143" i="21"/>
  <c r="V142" i="21"/>
  <c r="U142" i="21"/>
  <c r="V141" i="21"/>
  <c r="U141" i="21"/>
  <c r="V140" i="21"/>
  <c r="U140" i="21"/>
  <c r="V139" i="21"/>
  <c r="U139" i="21"/>
  <c r="V138" i="21"/>
  <c r="U138" i="21"/>
  <c r="V137" i="21"/>
  <c r="U137" i="21"/>
  <c r="V136" i="21"/>
  <c r="U136" i="21"/>
  <c r="V135" i="21"/>
  <c r="U135" i="21"/>
  <c r="V134" i="21"/>
  <c r="U134" i="21"/>
  <c r="V133" i="21"/>
  <c r="U133" i="21"/>
  <c r="V132" i="21"/>
  <c r="U132" i="21"/>
  <c r="V131" i="21"/>
  <c r="U131" i="21"/>
  <c r="V130" i="21"/>
  <c r="U130" i="21"/>
  <c r="V129" i="21"/>
  <c r="U129" i="21"/>
  <c r="V128" i="21"/>
  <c r="U128" i="21"/>
  <c r="V127" i="21"/>
  <c r="U127" i="21"/>
  <c r="V126" i="21"/>
  <c r="U126" i="21"/>
  <c r="V125" i="21"/>
  <c r="U125" i="21"/>
  <c r="V124" i="21"/>
  <c r="U124" i="21"/>
  <c r="V123" i="21"/>
  <c r="U123" i="21"/>
  <c r="V122" i="21"/>
  <c r="U122" i="21"/>
  <c r="V121" i="21"/>
  <c r="U121" i="21"/>
  <c r="V120" i="21"/>
  <c r="U120" i="21"/>
  <c r="V119" i="21"/>
  <c r="U119" i="21"/>
  <c r="V118" i="21"/>
  <c r="U118" i="21"/>
  <c r="V117" i="21"/>
  <c r="U117" i="21"/>
  <c r="V116" i="21"/>
  <c r="U116" i="21"/>
  <c r="V115" i="21"/>
  <c r="U115" i="21"/>
  <c r="V114" i="21"/>
  <c r="U114" i="21"/>
  <c r="V113" i="21"/>
  <c r="U113" i="21"/>
  <c r="V112" i="21"/>
  <c r="U112" i="21"/>
  <c r="V111" i="21"/>
  <c r="U111" i="21"/>
  <c r="V110" i="21"/>
  <c r="U110" i="21"/>
  <c r="V109" i="21"/>
  <c r="U109" i="21"/>
  <c r="V108" i="21"/>
  <c r="U108" i="21"/>
  <c r="V107" i="21"/>
  <c r="U107" i="21"/>
  <c r="V106" i="21"/>
  <c r="U106" i="21"/>
  <c r="V105" i="21"/>
  <c r="U105" i="21"/>
  <c r="V104" i="21"/>
  <c r="U104" i="21"/>
  <c r="V103" i="21"/>
  <c r="U103" i="21"/>
  <c r="V102" i="21"/>
  <c r="V101" i="21"/>
  <c r="V100" i="21"/>
  <c r="V99" i="21"/>
  <c r="V98" i="21"/>
  <c r="V97" i="21"/>
  <c r="V96" i="21"/>
  <c r="V95" i="21"/>
  <c r="V94" i="21"/>
  <c r="V93" i="21"/>
  <c r="V92" i="21"/>
  <c r="V91" i="21"/>
  <c r="V90" i="21"/>
  <c r="V89" i="21"/>
  <c r="V88" i="21"/>
  <c r="V87" i="21"/>
  <c r="V86" i="21"/>
  <c r="V85" i="21"/>
  <c r="V84" i="21"/>
  <c r="V83" i="21"/>
  <c r="V82" i="21"/>
  <c r="V81" i="21"/>
  <c r="V80" i="21"/>
  <c r="V79" i="21"/>
  <c r="V78" i="21"/>
  <c r="V77" i="21"/>
  <c r="V76" i="21"/>
  <c r="V75" i="21"/>
  <c r="V74" i="21"/>
  <c r="V73" i="21"/>
  <c r="V72" i="21"/>
  <c r="V71" i="21"/>
  <c r="V70" i="21"/>
  <c r="V69" i="21"/>
  <c r="V68" i="21"/>
  <c r="V67" i="21"/>
  <c r="V66" i="21"/>
  <c r="V65" i="21"/>
  <c r="V64" i="21"/>
  <c r="V63" i="21"/>
  <c r="V62" i="21"/>
  <c r="V61" i="21"/>
  <c r="V60" i="21"/>
  <c r="V59" i="21"/>
  <c r="V58" i="21"/>
  <c r="V57" i="21"/>
  <c r="V56" i="21"/>
  <c r="V55" i="21"/>
  <c r="V54" i="21"/>
  <c r="V53" i="21"/>
  <c r="V52" i="21"/>
  <c r="V51" i="21"/>
  <c r="V50" i="21"/>
  <c r="V49" i="21"/>
  <c r="V48" i="21"/>
  <c r="V47" i="21"/>
  <c r="V46" i="21"/>
  <c r="V45" i="21"/>
  <c r="V44" i="21"/>
  <c r="V43" i="21"/>
  <c r="V42" i="21"/>
  <c r="V41" i="21"/>
  <c r="V40" i="21"/>
  <c r="V39" i="21"/>
  <c r="V38" i="21"/>
  <c r="V37" i="21"/>
  <c r="V36" i="21"/>
  <c r="V35" i="21"/>
  <c r="V34" i="21"/>
  <c r="V33" i="21"/>
  <c r="V32" i="21"/>
  <c r="V31" i="21"/>
  <c r="V30" i="21"/>
  <c r="V29" i="21"/>
  <c r="V28" i="21"/>
  <c r="V27" i="21"/>
  <c r="V26" i="21"/>
  <c r="V25" i="21"/>
  <c r="V24" i="21"/>
  <c r="V23" i="21"/>
  <c r="V22" i="21"/>
  <c r="V21" i="21"/>
  <c r="V20" i="21"/>
  <c r="V19" i="21"/>
  <c r="V18" i="21"/>
  <c r="V17" i="21"/>
  <c r="V16" i="21"/>
  <c r="V15" i="21"/>
  <c r="V14" i="21"/>
  <c r="V13" i="21"/>
  <c r="V12" i="21"/>
  <c r="V11" i="21"/>
  <c r="V10" i="21"/>
  <c r="V9" i="21"/>
  <c r="V8" i="21"/>
  <c r="V7" i="21"/>
  <c r="V6" i="21"/>
  <c r="V5" i="21"/>
  <c r="V4" i="21"/>
  <c r="V3" i="21"/>
  <c r="V2" i="21"/>
  <c r="U4" i="18" l="1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T4" i="18"/>
  <c r="T5" i="18"/>
  <c r="T6" i="18"/>
  <c r="T7" i="18"/>
  <c r="T8" i="18"/>
  <c r="T9" i="18"/>
  <c r="T10" i="18"/>
  <c r="T11" i="18"/>
  <c r="T12" i="18"/>
  <c r="T13" i="18"/>
  <c r="T14" i="18"/>
  <c r="T15" i="18"/>
  <c r="T16" i="18"/>
  <c r="T17" i="18"/>
  <c r="T18" i="18"/>
  <c r="T19" i="18"/>
  <c r="T20" i="18"/>
  <c r="U3" i="18"/>
  <c r="T3" i="18"/>
  <c r="K15" i="18"/>
  <c r="J15" i="18"/>
  <c r="G21" i="18"/>
  <c r="F21" i="18"/>
  <c r="C27" i="18"/>
  <c r="B27" i="18"/>
  <c r="U26" i="18" l="1"/>
  <c r="T26" i="18"/>
  <c r="Z319" i="16"/>
  <c r="Z318" i="16"/>
  <c r="Z317" i="16"/>
  <c r="Y317" i="16"/>
  <c r="Z316" i="16"/>
  <c r="Y316" i="16"/>
  <c r="Z315" i="16"/>
  <c r="Y315" i="16"/>
  <c r="Z314" i="16"/>
  <c r="Y314" i="16"/>
  <c r="Z313" i="16"/>
  <c r="Y313" i="16"/>
  <c r="Z312" i="16"/>
  <c r="Y312" i="16"/>
  <c r="Z311" i="16"/>
  <c r="Y311" i="16"/>
  <c r="Z310" i="16"/>
  <c r="Y310" i="16"/>
  <c r="Z309" i="16"/>
  <c r="Y309" i="16"/>
  <c r="Z308" i="16"/>
  <c r="Y308" i="16"/>
  <c r="Z307" i="16"/>
  <c r="Y307" i="16"/>
  <c r="Z306" i="16"/>
  <c r="Y306" i="16"/>
  <c r="Z305" i="16"/>
  <c r="Y305" i="16"/>
  <c r="Z304" i="16"/>
  <c r="Y304" i="16"/>
  <c r="Z303" i="16"/>
  <c r="Z302" i="16"/>
  <c r="Z301" i="16"/>
  <c r="Z300" i="16"/>
  <c r="Y300" i="16"/>
  <c r="Z299" i="16"/>
  <c r="Y299" i="16"/>
  <c r="Z298" i="16"/>
  <c r="Y298" i="16"/>
  <c r="Z297" i="16"/>
  <c r="Y297" i="16"/>
  <c r="Z296" i="16"/>
  <c r="Y296" i="16"/>
  <c r="Z295" i="16"/>
  <c r="Y295" i="16"/>
  <c r="Z294" i="16"/>
  <c r="Y294" i="16"/>
  <c r="Z293" i="16"/>
  <c r="Y293" i="16"/>
  <c r="Z292" i="16"/>
  <c r="Y292" i="16"/>
  <c r="Z291" i="16"/>
  <c r="Y291" i="16"/>
  <c r="Z290" i="16"/>
  <c r="Y290" i="16"/>
  <c r="Z289" i="16"/>
  <c r="Y289" i="16"/>
  <c r="Z288" i="16"/>
  <c r="Y288" i="16"/>
  <c r="Z287" i="16"/>
  <c r="Z286" i="16"/>
  <c r="X285" i="16"/>
  <c r="Z285" i="16" s="1"/>
  <c r="Z284" i="16"/>
  <c r="Z283" i="16"/>
  <c r="Z282" i="16"/>
  <c r="Y282" i="16"/>
  <c r="Z281" i="16"/>
  <c r="Y281" i="16"/>
  <c r="Z280" i="16"/>
  <c r="Y280" i="16"/>
  <c r="Z279" i="16"/>
  <c r="Y279" i="16"/>
  <c r="Z278" i="16"/>
  <c r="Y278" i="16"/>
  <c r="Z277" i="16"/>
  <c r="Z276" i="16"/>
  <c r="Z275" i="16"/>
  <c r="Z274" i="16"/>
  <c r="Z273" i="16"/>
  <c r="Z272" i="16"/>
  <c r="Z271" i="16"/>
  <c r="Z270" i="16"/>
  <c r="X269" i="16"/>
  <c r="Y269" i="16" s="1"/>
  <c r="X268" i="16"/>
  <c r="Z268" i="16" s="1"/>
  <c r="X267" i="16"/>
  <c r="Z267" i="16" s="1"/>
  <c r="Z266" i="16"/>
  <c r="Y266" i="16"/>
  <c r="Z265" i="16"/>
  <c r="Y265" i="16"/>
  <c r="Z264" i="16"/>
  <c r="Y264" i="16"/>
  <c r="Z263" i="16"/>
  <c r="Y263" i="16"/>
  <c r="Z262" i="16"/>
  <c r="Y262" i="16"/>
  <c r="Z261" i="16"/>
  <c r="Y261" i="16"/>
  <c r="Z260" i="16"/>
  <c r="Y260" i="16"/>
  <c r="Z259" i="16"/>
  <c r="Y259" i="16"/>
  <c r="Z258" i="16"/>
  <c r="Y258" i="16"/>
  <c r="Z257" i="16"/>
  <c r="Y257" i="16"/>
  <c r="Z256" i="16"/>
  <c r="Y256" i="16"/>
  <c r="Z255" i="16"/>
  <c r="Y255" i="16"/>
  <c r="X254" i="16"/>
  <c r="Y254" i="16" s="1"/>
  <c r="X253" i="16"/>
  <c r="Y253" i="16" s="1"/>
  <c r="X252" i="16"/>
  <c r="Z252" i="16" s="1"/>
  <c r="Z251" i="16"/>
  <c r="Y251" i="16"/>
  <c r="Z250" i="16"/>
  <c r="Y250" i="16"/>
  <c r="Z249" i="16"/>
  <c r="Y249" i="16"/>
  <c r="Z248" i="16"/>
  <c r="Y248" i="16"/>
  <c r="Z247" i="16"/>
  <c r="Y247" i="16"/>
  <c r="Z246" i="16"/>
  <c r="Y246" i="16"/>
  <c r="Z245" i="16"/>
  <c r="Y245" i="16"/>
  <c r="Z244" i="16"/>
  <c r="Y244" i="16"/>
  <c r="Z243" i="16"/>
  <c r="Y243" i="16"/>
  <c r="Z242" i="16"/>
  <c r="Y242" i="16"/>
  <c r="Z241" i="16"/>
  <c r="Y241" i="16"/>
  <c r="Z240" i="16"/>
  <c r="Y240" i="16"/>
  <c r="Z239" i="16"/>
  <c r="Y239" i="16"/>
  <c r="Z238" i="16"/>
  <c r="Y238" i="16"/>
  <c r="Z237" i="16"/>
  <c r="Y237" i="16"/>
  <c r="Z236" i="16"/>
  <c r="Y236" i="16"/>
  <c r="Z235" i="16"/>
  <c r="Y235" i="16"/>
  <c r="Z234" i="16"/>
  <c r="Y234" i="16"/>
  <c r="Z233" i="16"/>
  <c r="Y233" i="16"/>
  <c r="Z232" i="16"/>
  <c r="Y232" i="16"/>
  <c r="Z231" i="16"/>
  <c r="Y231" i="16"/>
  <c r="Z230" i="16"/>
  <c r="Y230" i="16"/>
  <c r="Z229" i="16"/>
  <c r="Y229" i="16"/>
  <c r="Z228" i="16"/>
  <c r="Y228" i="16"/>
  <c r="Z227" i="16"/>
  <c r="Y227" i="16"/>
  <c r="Z226" i="16"/>
  <c r="Y226" i="16"/>
  <c r="X225" i="16"/>
  <c r="Z225" i="16" s="1"/>
  <c r="X224" i="16"/>
  <c r="Y224" i="16" s="1"/>
  <c r="X223" i="16"/>
  <c r="Y223" i="16" s="1"/>
  <c r="X222" i="16"/>
  <c r="Z222" i="16" s="1"/>
  <c r="X221" i="16"/>
  <c r="Z221" i="16" s="1"/>
  <c r="Z220" i="16"/>
  <c r="Y220" i="16"/>
  <c r="Z219" i="16"/>
  <c r="Y219" i="16"/>
  <c r="Z218" i="16"/>
  <c r="Y218" i="16"/>
  <c r="Z217" i="16"/>
  <c r="Y217" i="16"/>
  <c r="Z216" i="16"/>
  <c r="Y216" i="16"/>
  <c r="Z215" i="16"/>
  <c r="Y215" i="16"/>
  <c r="Z214" i="16"/>
  <c r="Y214" i="16"/>
  <c r="Z213" i="16"/>
  <c r="Y213" i="16"/>
  <c r="Z212" i="16"/>
  <c r="Y212" i="16"/>
  <c r="X211" i="16"/>
  <c r="Z211" i="16" s="1"/>
  <c r="X210" i="16"/>
  <c r="Z210" i="16" s="1"/>
  <c r="Z209" i="16"/>
  <c r="Y209" i="16"/>
  <c r="Z208" i="16"/>
  <c r="Y208" i="16"/>
  <c r="Z207" i="16"/>
  <c r="Y207" i="16"/>
  <c r="Z206" i="16"/>
  <c r="Y206" i="16"/>
  <c r="X205" i="16"/>
  <c r="Z205" i="16" s="1"/>
  <c r="X204" i="16"/>
  <c r="Y204" i="16" s="1"/>
  <c r="X203" i="16"/>
  <c r="Z203" i="16" s="1"/>
  <c r="X202" i="16"/>
  <c r="Z202" i="16" s="1"/>
  <c r="X201" i="16"/>
  <c r="Z201" i="16" s="1"/>
  <c r="X200" i="16"/>
  <c r="Y200" i="16" s="1"/>
  <c r="Z199" i="16"/>
  <c r="Y199" i="16"/>
  <c r="Z198" i="16"/>
  <c r="Y198" i="16"/>
  <c r="Z197" i="16"/>
  <c r="Y197" i="16"/>
  <c r="Z196" i="16"/>
  <c r="Y196" i="16"/>
  <c r="Z195" i="16"/>
  <c r="Y195" i="16"/>
  <c r="Z194" i="16"/>
  <c r="Y194" i="16"/>
  <c r="Z193" i="16"/>
  <c r="Y193" i="16"/>
  <c r="X192" i="16"/>
  <c r="Y192" i="16" s="1"/>
  <c r="X191" i="16"/>
  <c r="Y191" i="16" s="1"/>
  <c r="X190" i="16"/>
  <c r="Z190" i="16" s="1"/>
  <c r="Z189" i="16"/>
  <c r="Y189" i="16"/>
  <c r="Z188" i="16"/>
  <c r="Y188" i="16"/>
  <c r="Z187" i="16"/>
  <c r="Y187" i="16"/>
  <c r="Z186" i="16"/>
  <c r="Y186" i="16"/>
  <c r="Z185" i="16"/>
  <c r="Y185" i="16"/>
  <c r="Z184" i="16"/>
  <c r="Y184" i="16"/>
  <c r="Z183" i="16"/>
  <c r="Y183" i="16"/>
  <c r="Z182" i="16"/>
  <c r="Y182" i="16"/>
  <c r="Z181" i="16"/>
  <c r="Y181" i="16"/>
  <c r="Z180" i="16"/>
  <c r="Y180" i="16"/>
  <c r="Z179" i="16"/>
  <c r="Y179" i="16"/>
  <c r="Z178" i="16"/>
  <c r="Y178" i="16"/>
  <c r="Z177" i="16"/>
  <c r="Y177" i="16"/>
  <c r="Z176" i="16"/>
  <c r="Y176" i="16"/>
  <c r="Z175" i="16"/>
  <c r="Y175" i="16"/>
  <c r="Z174" i="16"/>
  <c r="Y174" i="16"/>
  <c r="Z173" i="16"/>
  <c r="Y173" i="16"/>
  <c r="Z172" i="16"/>
  <c r="Y172" i="16"/>
  <c r="Z171" i="16"/>
  <c r="Y171" i="16"/>
  <c r="Z170" i="16"/>
  <c r="Y170" i="16"/>
  <c r="Z169" i="16"/>
  <c r="Y169" i="16"/>
  <c r="Z168" i="16"/>
  <c r="Y168" i="16"/>
  <c r="Z167" i="16"/>
  <c r="Y167" i="16"/>
  <c r="Z166" i="16"/>
  <c r="Y166" i="16"/>
  <c r="Z165" i="16"/>
  <c r="Y165" i="16"/>
  <c r="Z164" i="16"/>
  <c r="Y164" i="16"/>
  <c r="Z163" i="16"/>
  <c r="Y163" i="16"/>
  <c r="Z162" i="16"/>
  <c r="Y162" i="16"/>
  <c r="Z161" i="16"/>
  <c r="Y161" i="16"/>
  <c r="Z160" i="16"/>
  <c r="Y160" i="16"/>
  <c r="Z159" i="16"/>
  <c r="Y159" i="16"/>
  <c r="Z158" i="16"/>
  <c r="Y158" i="16"/>
  <c r="Z157" i="16"/>
  <c r="Y157" i="16"/>
  <c r="Z156" i="16"/>
  <c r="Y156" i="16"/>
  <c r="Z155" i="16"/>
  <c r="Y155" i="16"/>
  <c r="Z154" i="16"/>
  <c r="Y154" i="16"/>
  <c r="Z153" i="16"/>
  <c r="Y153" i="16"/>
  <c r="Z152" i="16"/>
  <c r="Y152" i="16"/>
  <c r="Z151" i="16"/>
  <c r="Y151" i="16"/>
  <c r="Z150" i="16"/>
  <c r="Y150" i="16"/>
  <c r="Z149" i="16"/>
  <c r="Y149" i="16"/>
  <c r="Z148" i="16"/>
  <c r="Y148" i="16"/>
  <c r="Z147" i="16"/>
  <c r="Y147" i="16"/>
  <c r="Z146" i="16"/>
  <c r="Y146" i="16"/>
  <c r="Z145" i="16"/>
  <c r="Y145" i="16"/>
  <c r="Z144" i="16"/>
  <c r="Y144" i="16"/>
  <c r="Z143" i="16"/>
  <c r="Y143" i="16"/>
  <c r="Z142" i="16"/>
  <c r="Y142" i="16"/>
  <c r="Z141" i="16"/>
  <c r="Y141" i="16"/>
  <c r="Z140" i="16"/>
  <c r="Y140" i="16"/>
  <c r="Z139" i="16"/>
  <c r="Y139" i="16"/>
  <c r="Z138" i="16"/>
  <c r="Y138" i="16"/>
  <c r="Z137" i="16"/>
  <c r="Y137" i="16"/>
  <c r="Z136" i="16"/>
  <c r="Y136" i="16"/>
  <c r="Z135" i="16"/>
  <c r="Y135" i="16"/>
  <c r="Z134" i="16"/>
  <c r="Y134" i="16"/>
  <c r="Z133" i="16"/>
  <c r="Y133" i="16"/>
  <c r="Z132" i="16"/>
  <c r="Y132" i="16"/>
  <c r="Z131" i="16"/>
  <c r="Y131" i="16"/>
  <c r="Z130" i="16"/>
  <c r="Y130" i="16"/>
  <c r="Z129" i="16"/>
  <c r="Y129" i="16"/>
  <c r="Z128" i="16"/>
  <c r="Y128" i="16"/>
  <c r="Z127" i="16"/>
  <c r="Y127" i="16"/>
  <c r="Z126" i="16"/>
  <c r="Y126" i="16"/>
  <c r="R126" i="16"/>
  <c r="L126" i="16"/>
  <c r="H126" i="16"/>
  <c r="Z125" i="16"/>
  <c r="Y125" i="16"/>
  <c r="Z124" i="16"/>
  <c r="Y124" i="16"/>
  <c r="Z123" i="16"/>
  <c r="Y123" i="16"/>
  <c r="Z122" i="16"/>
  <c r="Y122" i="16"/>
  <c r="Z121" i="16"/>
  <c r="Y121" i="16"/>
  <c r="Z120" i="16"/>
  <c r="Y120" i="16"/>
  <c r="Z119" i="16"/>
  <c r="Y119" i="16"/>
  <c r="Z118" i="16"/>
  <c r="Y118" i="16"/>
  <c r="Z117" i="16"/>
  <c r="Y117" i="16"/>
  <c r="Z116" i="16"/>
  <c r="Y116" i="16"/>
  <c r="Z115" i="16"/>
  <c r="Y115" i="16"/>
  <c r="Z114" i="16"/>
  <c r="Y114" i="16"/>
  <c r="Z113" i="16"/>
  <c r="Y113" i="16"/>
  <c r="Z112" i="16"/>
  <c r="Y112" i="16"/>
  <c r="Z111" i="16"/>
  <c r="Y111" i="16"/>
  <c r="Z110" i="16"/>
  <c r="Y110" i="16"/>
  <c r="Z109" i="16"/>
  <c r="Y109" i="16"/>
  <c r="Z108" i="16"/>
  <c r="Y108" i="16"/>
  <c r="Z107" i="16"/>
  <c r="Y107" i="16"/>
  <c r="Z106" i="16"/>
  <c r="Y106" i="16"/>
  <c r="Z105" i="16"/>
  <c r="Y105" i="16"/>
  <c r="Z104" i="16"/>
  <c r="Y104" i="16"/>
  <c r="Z103" i="16"/>
  <c r="Y103" i="16"/>
  <c r="Z102" i="16"/>
  <c r="Y102" i="16"/>
  <c r="Z101" i="16"/>
  <c r="Y101" i="16"/>
  <c r="Z100" i="16"/>
  <c r="Y100" i="16"/>
  <c r="Z99" i="16"/>
  <c r="Y99" i="16"/>
  <c r="Z98" i="16"/>
  <c r="Y98" i="16"/>
  <c r="Z97" i="16"/>
  <c r="Y97" i="16"/>
  <c r="Z96" i="16"/>
  <c r="Y96" i="16"/>
  <c r="Z95" i="16"/>
  <c r="Y95" i="16"/>
  <c r="Z94" i="16"/>
  <c r="Y94" i="16"/>
  <c r="Z93" i="16"/>
  <c r="Y93" i="16"/>
  <c r="Z92" i="16"/>
  <c r="Y92" i="16"/>
  <c r="Z91" i="16"/>
  <c r="Y91" i="16"/>
  <c r="Z90" i="16"/>
  <c r="Y90" i="16"/>
  <c r="Z89" i="16"/>
  <c r="Y89" i="16"/>
  <c r="Z88" i="16"/>
  <c r="Y88" i="16"/>
  <c r="Z87" i="16"/>
  <c r="Y87" i="16"/>
  <c r="Z86" i="16"/>
  <c r="Y86" i="16"/>
  <c r="Z85" i="16"/>
  <c r="Y85" i="16"/>
  <c r="Z84" i="16"/>
  <c r="Y84" i="16"/>
  <c r="Z83" i="16"/>
  <c r="Y83" i="16"/>
  <c r="Z82" i="16"/>
  <c r="Y82" i="16"/>
  <c r="Z81" i="16"/>
  <c r="Y81" i="16"/>
  <c r="Z80" i="16"/>
  <c r="Y80" i="16"/>
  <c r="Z79" i="16"/>
  <c r="Y79" i="16"/>
  <c r="Z78" i="16"/>
  <c r="Y78" i="16"/>
  <c r="Z77" i="16"/>
  <c r="Y77" i="16"/>
  <c r="Z76" i="16"/>
  <c r="Y76" i="16"/>
  <c r="Z75" i="16"/>
  <c r="Y75" i="16"/>
  <c r="Z74" i="16"/>
  <c r="Y74" i="16"/>
  <c r="Z73" i="16"/>
  <c r="Y73" i="16"/>
  <c r="Z72" i="16"/>
  <c r="Y72" i="16"/>
  <c r="Z71" i="16"/>
  <c r="Y71" i="16"/>
  <c r="Z70" i="16"/>
  <c r="Y70" i="16"/>
  <c r="Z69" i="16"/>
  <c r="Y69" i="16"/>
  <c r="Z68" i="16"/>
  <c r="Y68" i="16"/>
  <c r="Z67" i="16"/>
  <c r="Y67" i="16"/>
  <c r="Z66" i="16"/>
  <c r="Y66" i="16"/>
  <c r="Z65" i="16"/>
  <c r="Y65" i="16"/>
  <c r="Z64" i="16"/>
  <c r="Y64" i="16"/>
  <c r="Z63" i="16"/>
  <c r="Y63" i="16"/>
  <c r="Z62" i="16"/>
  <c r="Y62" i="16"/>
  <c r="Z61" i="16"/>
  <c r="Y61" i="16"/>
  <c r="Z60" i="16"/>
  <c r="Y60" i="16"/>
  <c r="Z59" i="16"/>
  <c r="Y59" i="16"/>
  <c r="Z58" i="16"/>
  <c r="Y58" i="16"/>
  <c r="Z57" i="16"/>
  <c r="Y57" i="16"/>
  <c r="Z56" i="16"/>
  <c r="Y56" i="16"/>
  <c r="Z55" i="16"/>
  <c r="Y55" i="16"/>
  <c r="Z54" i="16"/>
  <c r="Y54" i="16"/>
  <c r="Z53" i="16"/>
  <c r="Y53" i="16"/>
  <c r="Z52" i="16"/>
  <c r="Y52" i="16"/>
  <c r="Z51" i="16"/>
  <c r="Y51" i="16"/>
  <c r="Z50" i="16"/>
  <c r="Y50" i="16"/>
  <c r="Z49" i="16"/>
  <c r="Y49" i="16"/>
  <c r="Z48" i="16"/>
  <c r="Y48" i="16"/>
  <c r="Z47" i="16"/>
  <c r="Y47" i="16"/>
  <c r="Z46" i="16"/>
  <c r="Y46" i="16"/>
  <c r="Z45" i="16"/>
  <c r="Y45" i="16"/>
  <c r="Z44" i="16"/>
  <c r="Y44" i="16"/>
  <c r="Z43" i="16"/>
  <c r="Y43" i="16"/>
  <c r="Z42" i="16"/>
  <c r="Y42" i="16"/>
  <c r="Z41" i="16"/>
  <c r="Y41" i="16"/>
  <c r="Z40" i="16"/>
  <c r="Y40" i="16"/>
  <c r="Z39" i="16"/>
  <c r="Y39" i="16"/>
  <c r="Z38" i="16"/>
  <c r="Y38" i="16"/>
  <c r="Z37" i="16"/>
  <c r="Y37" i="16"/>
  <c r="Z36" i="16"/>
  <c r="Y36" i="16"/>
  <c r="Z35" i="16"/>
  <c r="Y35" i="16"/>
  <c r="Z34" i="16"/>
  <c r="Y34" i="16"/>
  <c r="Z33" i="16"/>
  <c r="Y33" i="16"/>
  <c r="Z32" i="16"/>
  <c r="Y32" i="16"/>
  <c r="Z31" i="16"/>
  <c r="Y31" i="16"/>
  <c r="Z30" i="16"/>
  <c r="Y30" i="16"/>
  <c r="Z29" i="16"/>
  <c r="Y29" i="16"/>
  <c r="Z28" i="16"/>
  <c r="Y28" i="16"/>
  <c r="Z27" i="16"/>
  <c r="Y27" i="16"/>
  <c r="Z26" i="16"/>
  <c r="Y26" i="16"/>
  <c r="Z25" i="16"/>
  <c r="Y25" i="16"/>
  <c r="Z24" i="16"/>
  <c r="Y24" i="16"/>
  <c r="Z23" i="16"/>
  <c r="Y23" i="16"/>
  <c r="Z22" i="16"/>
  <c r="Y22" i="16"/>
  <c r="Z21" i="16"/>
  <c r="Y21" i="16"/>
  <c r="Z20" i="16"/>
  <c r="Y20" i="16"/>
  <c r="Z19" i="16"/>
  <c r="Y19" i="16"/>
  <c r="Z18" i="16"/>
  <c r="Y18" i="16"/>
  <c r="Z17" i="16"/>
  <c r="Y17" i="16"/>
  <c r="Z16" i="16"/>
  <c r="Y16" i="16"/>
  <c r="Z15" i="16"/>
  <c r="Y15" i="16"/>
  <c r="Z14" i="16"/>
  <c r="Y14" i="16"/>
  <c r="Z13" i="16"/>
  <c r="Y13" i="16"/>
  <c r="Z12" i="16"/>
  <c r="Y12" i="16"/>
  <c r="Z11" i="16"/>
  <c r="Y11" i="16"/>
  <c r="Z10" i="16"/>
  <c r="Y10" i="16"/>
  <c r="Z9" i="16"/>
  <c r="Y9" i="16"/>
  <c r="Z8" i="16"/>
  <c r="Y8" i="16"/>
  <c r="Z7" i="16"/>
  <c r="Y7" i="16"/>
  <c r="Z6" i="16"/>
  <c r="Y6" i="16"/>
  <c r="Z5" i="16"/>
  <c r="Y5" i="16"/>
  <c r="Z4" i="16"/>
  <c r="Y4" i="16"/>
  <c r="Z3" i="16"/>
  <c r="Y3" i="16"/>
  <c r="Z2" i="16"/>
  <c r="Y2" i="16"/>
  <c r="AA67" i="14"/>
  <c r="AA17" i="14"/>
  <c r="Z224" i="16" l="1"/>
  <c r="Z192" i="16"/>
  <c r="Z200" i="16"/>
  <c r="Z254" i="16"/>
  <c r="Z204" i="16"/>
  <c r="Z191" i="16"/>
  <c r="Z223" i="16"/>
  <c r="Z253" i="16"/>
  <c r="Z269" i="16"/>
  <c r="Y201" i="16"/>
  <c r="Y203" i="16"/>
  <c r="Y205" i="16"/>
  <c r="Y211" i="16"/>
  <c r="Y190" i="16"/>
  <c r="Y222" i="16"/>
  <c r="Y252" i="16"/>
  <c r="Y268" i="16"/>
  <c r="Y202" i="16"/>
  <c r="Y210" i="16"/>
  <c r="Y221" i="16"/>
  <c r="Y225" i="16"/>
  <c r="Y267" i="16"/>
  <c r="G7" i="11"/>
  <c r="G8" i="11"/>
  <c r="G9" i="11"/>
  <c r="G10" i="11"/>
  <c r="G11" i="11"/>
  <c r="G12" i="11"/>
  <c r="G13" i="11"/>
  <c r="G14" i="11"/>
  <c r="G15" i="11"/>
  <c r="G16" i="11"/>
  <c r="G17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G6" i="11"/>
  <c r="F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6" i="11"/>
  <c r="D37" i="11" l="1"/>
  <c r="F37" i="11"/>
  <c r="R37" i="2"/>
  <c r="Q37" i="2"/>
  <c r="P37" i="2"/>
  <c r="N37" i="2"/>
  <c r="M37" i="2"/>
  <c r="L37" i="2"/>
  <c r="K37" i="2"/>
  <c r="J37" i="2"/>
  <c r="I37" i="2"/>
  <c r="H37" i="2"/>
  <c r="G37" i="2"/>
  <c r="F37" i="2"/>
  <c r="V34" i="2"/>
  <c r="V33" i="2"/>
  <c r="F30" i="25"/>
  <c r="V29" i="2"/>
  <c r="U29" i="2"/>
  <c r="F26" i="25"/>
  <c r="V26" i="2"/>
  <c r="F22" i="25"/>
  <c r="F18" i="25"/>
  <c r="V14" i="2"/>
  <c r="F10" i="25"/>
  <c r="F7" i="25"/>
  <c r="Q7" i="1"/>
  <c r="R7" i="1" s="1"/>
  <c r="Q8" i="1"/>
  <c r="R8" i="1" s="1"/>
  <c r="Q9" i="1"/>
  <c r="S9" i="1" s="1"/>
  <c r="R9" i="1"/>
  <c r="Q10" i="1"/>
  <c r="R10" i="1"/>
  <c r="S10" i="1"/>
  <c r="Q11" i="1"/>
  <c r="R11" i="1" s="1"/>
  <c r="S11" i="1"/>
  <c r="Q12" i="1"/>
  <c r="R12" i="1" s="1"/>
  <c r="Q13" i="1"/>
  <c r="S13" i="1" s="1"/>
  <c r="R13" i="1"/>
  <c r="Q14" i="1"/>
  <c r="R14" i="1"/>
  <c r="S14" i="1"/>
  <c r="Q15" i="1"/>
  <c r="R15" i="1" s="1"/>
  <c r="S15" i="1"/>
  <c r="Q16" i="1"/>
  <c r="R16" i="1" s="1"/>
  <c r="Q17" i="1"/>
  <c r="S17" i="1" s="1"/>
  <c r="R17" i="1"/>
  <c r="Q18" i="1"/>
  <c r="R18" i="1" s="1"/>
  <c r="Q19" i="1"/>
  <c r="R19" i="1" s="1"/>
  <c r="S19" i="1"/>
  <c r="Q20" i="1"/>
  <c r="R20" i="1" s="1"/>
  <c r="Q21" i="1"/>
  <c r="S21" i="1" s="1"/>
  <c r="R21" i="1"/>
  <c r="Q22" i="1"/>
  <c r="R22" i="1"/>
  <c r="S22" i="1"/>
  <c r="Q23" i="1"/>
  <c r="R23" i="1" s="1"/>
  <c r="S23" i="1"/>
  <c r="Q24" i="1"/>
  <c r="R24" i="1" s="1"/>
  <c r="Q25" i="1"/>
  <c r="S25" i="1" s="1"/>
  <c r="R25" i="1"/>
  <c r="Q26" i="1"/>
  <c r="R26" i="1"/>
  <c r="S26" i="1"/>
  <c r="Q27" i="1"/>
  <c r="R27" i="1" s="1"/>
  <c r="S27" i="1"/>
  <c r="Q28" i="1"/>
  <c r="R28" i="1" s="1"/>
  <c r="Q29" i="1"/>
  <c r="S29" i="1" s="1"/>
  <c r="R29" i="1"/>
  <c r="Q30" i="1"/>
  <c r="R30" i="1"/>
  <c r="S30" i="1"/>
  <c r="Q31" i="1"/>
  <c r="R31" i="1" s="1"/>
  <c r="S31" i="1"/>
  <c r="Q32" i="1"/>
  <c r="R32" i="1" s="1"/>
  <c r="Q33" i="1"/>
  <c r="S33" i="1" s="1"/>
  <c r="R33" i="1"/>
  <c r="Q34" i="1"/>
  <c r="R34" i="1"/>
  <c r="S34" i="1"/>
  <c r="Q35" i="1"/>
  <c r="R35" i="1" s="1"/>
  <c r="S35" i="1"/>
  <c r="Q36" i="1"/>
  <c r="R36" i="1" s="1"/>
  <c r="D37" i="1"/>
  <c r="E37" i="1"/>
  <c r="Q37" i="1" s="1"/>
  <c r="R37" i="1" s="1"/>
  <c r="F37" i="1"/>
  <c r="G37" i="1"/>
  <c r="H37" i="1"/>
  <c r="I37" i="1"/>
  <c r="J37" i="1"/>
  <c r="K37" i="1"/>
  <c r="L37" i="1"/>
  <c r="M37" i="1"/>
  <c r="N37" i="1"/>
  <c r="O37" i="1"/>
  <c r="P37" i="1"/>
  <c r="P38" i="1"/>
  <c r="V7" i="2" l="1"/>
  <c r="U10" i="2"/>
  <c r="R38" i="2"/>
  <c r="V36" i="2"/>
  <c r="F33" i="25"/>
  <c r="V8" i="2"/>
  <c r="F5" i="25"/>
  <c r="V10" i="2"/>
  <c r="U13" i="2"/>
  <c r="V15" i="2"/>
  <c r="F12" i="25"/>
  <c r="V32" i="2"/>
  <c r="F29" i="25"/>
  <c r="U34" i="2"/>
  <c r="F31" i="25"/>
  <c r="V11" i="2"/>
  <c r="F8" i="25"/>
  <c r="V16" i="2"/>
  <c r="F13" i="25"/>
  <c r="U30" i="2"/>
  <c r="F27" i="25"/>
  <c r="V31" i="2"/>
  <c r="F28" i="25"/>
  <c r="U9" i="2"/>
  <c r="F6" i="25"/>
  <c r="V13" i="2"/>
  <c r="U7" i="2"/>
  <c r="F4" i="25"/>
  <c r="U12" i="2"/>
  <c r="F9" i="25"/>
  <c r="U14" i="2"/>
  <c r="F11" i="25"/>
  <c r="V17" i="2"/>
  <c r="F14" i="25"/>
  <c r="V25" i="2"/>
  <c r="V30" i="2"/>
  <c r="U33" i="2"/>
  <c r="V35" i="2"/>
  <c r="F32" i="25"/>
  <c r="V28" i="2"/>
  <c r="F25" i="25"/>
  <c r="V27" i="2"/>
  <c r="F24" i="25"/>
  <c r="U26" i="2"/>
  <c r="F23" i="25"/>
  <c r="U25" i="2"/>
  <c r="V24" i="2"/>
  <c r="F21" i="25"/>
  <c r="V23" i="2"/>
  <c r="F20" i="25"/>
  <c r="V21" i="2"/>
  <c r="U21" i="2"/>
  <c r="V20" i="2"/>
  <c r="F17" i="25"/>
  <c r="U22" i="2"/>
  <c r="F19" i="25"/>
  <c r="V22" i="2"/>
  <c r="U18" i="2"/>
  <c r="F15" i="25"/>
  <c r="S18" i="1"/>
  <c r="V18" i="2"/>
  <c r="U17" i="2"/>
  <c r="U16" i="2"/>
  <c r="U20" i="2"/>
  <c r="U24" i="2"/>
  <c r="U28" i="2"/>
  <c r="U32" i="2"/>
  <c r="U36" i="2"/>
  <c r="U8" i="2"/>
  <c r="V9" i="2"/>
  <c r="V12" i="2"/>
  <c r="U15" i="2"/>
  <c r="U23" i="2"/>
  <c r="U27" i="2"/>
  <c r="U31" i="2"/>
  <c r="U35" i="2"/>
  <c r="S7" i="1"/>
  <c r="S37" i="1"/>
  <c r="S36" i="1"/>
  <c r="S32" i="1"/>
  <c r="S28" i="1"/>
  <c r="S24" i="1"/>
  <c r="S20" i="1"/>
  <c r="S16" i="1"/>
  <c r="S12" i="1"/>
  <c r="S8" i="1"/>
  <c r="F16" i="25"/>
  <c r="G18" i="11"/>
  <c r="G37" i="11" s="1"/>
  <c r="O37" i="2"/>
  <c r="U37" i="2" l="1"/>
  <c r="V19" i="2"/>
  <c r="U19" i="2"/>
  <c r="V37" i="2" l="1"/>
</calcChain>
</file>

<file path=xl/sharedStrings.xml><?xml version="1.0" encoding="utf-8"?>
<sst xmlns="http://schemas.openxmlformats.org/spreadsheetml/2006/main" count="9061" uniqueCount="1760">
  <si>
    <t>HANDOVER MOBILITY PRIVATE LIMITED</t>
  </si>
  <si>
    <t>SALES TARGET: AUGUST 2023</t>
  </si>
  <si>
    <t>Week</t>
  </si>
  <si>
    <t>Date</t>
  </si>
  <si>
    <t>Avinish (Own + Aggregator)</t>
  </si>
  <si>
    <t>Nitin Puri (Own + Aggregator)</t>
  </si>
  <si>
    <t>Md Faraz</t>
  </si>
  <si>
    <t>Abhishek Sharma</t>
  </si>
  <si>
    <t>Rahul Rai</t>
  </si>
  <si>
    <t>Amit Sharma</t>
  </si>
  <si>
    <t>Week 1</t>
  </si>
  <si>
    <t>Target</t>
  </si>
  <si>
    <t>Achievements</t>
  </si>
  <si>
    <t>Off</t>
  </si>
  <si>
    <t>Week 2</t>
  </si>
  <si>
    <t>Week 3</t>
  </si>
  <si>
    <t>Week 4</t>
  </si>
  <si>
    <t>Total</t>
  </si>
  <si>
    <t>Abhishek Shrivastava</t>
  </si>
  <si>
    <t>Achivements</t>
  </si>
  <si>
    <t>Daily Achieve</t>
  </si>
  <si>
    <t>Monthly Target of the team</t>
  </si>
  <si>
    <t>Percentage</t>
  </si>
  <si>
    <t>Diff</t>
  </si>
  <si>
    <t>-</t>
  </si>
  <si>
    <t>NCR</t>
  </si>
  <si>
    <t>Kanpur</t>
  </si>
  <si>
    <t>Timestamp</t>
  </si>
  <si>
    <t>Month</t>
  </si>
  <si>
    <t>Customer Name</t>
  </si>
  <si>
    <t>Customer Mobile Number</t>
  </si>
  <si>
    <t>Product Type</t>
  </si>
  <si>
    <t>Daily Number of Trips</t>
  </si>
  <si>
    <t>Average Weight Per Delivery</t>
  </si>
  <si>
    <t>Average Value Per Delivery</t>
  </si>
  <si>
    <t>GST Number</t>
  </si>
  <si>
    <t>GST Certificate Photo</t>
  </si>
  <si>
    <t>Company Pan Number</t>
  </si>
  <si>
    <t>Company Pan Card Photo</t>
  </si>
  <si>
    <t>No of days working (Per Month)</t>
  </si>
  <si>
    <t>Daily Average Distance</t>
  </si>
  <si>
    <t>Time In</t>
  </si>
  <si>
    <t>Time Out</t>
  </si>
  <si>
    <t>Others Product (Category Specification)</t>
  </si>
  <si>
    <t>Helper</t>
  </si>
  <si>
    <t>Perishable Product</t>
  </si>
  <si>
    <t>Material Assurance Required</t>
  </si>
  <si>
    <t>Type of carrier</t>
  </si>
  <si>
    <t>Product Category (</t>
  </si>
  <si>
    <t>Number of Vehicle Required (Daily)</t>
  </si>
  <si>
    <t>Email address</t>
  </si>
  <si>
    <t>Employ Name</t>
  </si>
  <si>
    <t>Business Address</t>
  </si>
  <si>
    <t>Contact Person Name</t>
  </si>
  <si>
    <t>May</t>
  </si>
  <si>
    <t>Krishna Sale</t>
  </si>
  <si>
    <t>Chemicals</t>
  </si>
  <si>
    <t>500-600</t>
  </si>
  <si>
    <t>20000-100000</t>
  </si>
  <si>
    <t>09ALYPM9308A1ZP</t>
  </si>
  <si>
    <t>ALYPM9308A</t>
  </si>
  <si>
    <t>Pidilite product</t>
  </si>
  <si>
    <t>No</t>
  </si>
  <si>
    <t>Yes</t>
  </si>
  <si>
    <t>Close</t>
  </si>
  <si>
    <t>avanishsingh442@gmail.com</t>
  </si>
  <si>
    <t>Avinish Kumar</t>
  </si>
  <si>
    <t>Hoshiyarpur market sec- 51 noida</t>
  </si>
  <si>
    <t>Sagar</t>
  </si>
  <si>
    <t>Rajeev Paint Sanitary &amp; Hardware Store</t>
  </si>
  <si>
    <t>Sanitary</t>
  </si>
  <si>
    <t>200-1000</t>
  </si>
  <si>
    <t>10000-200000</t>
  </si>
  <si>
    <t>09BCVPJ0824K1Z5</t>
  </si>
  <si>
    <t>CVPJ0824K</t>
  </si>
  <si>
    <t>Paint and hardware</t>
  </si>
  <si>
    <t>Open</t>
  </si>
  <si>
    <t>Rajeev</t>
  </si>
  <si>
    <t>Amba Timber &amp; Plywood</t>
  </si>
  <si>
    <t>PVC Panels &amp; Tiles</t>
  </si>
  <si>
    <t>500-1000</t>
  </si>
  <si>
    <t>09AYNPS1482R1ZA</t>
  </si>
  <si>
    <t>YNPS1482R</t>
  </si>
  <si>
    <t>Plywood. And pvc</t>
  </si>
  <si>
    <t>Sachin</t>
  </si>
  <si>
    <t>Electric gallery</t>
  </si>
  <si>
    <t>Electrical Appliances</t>
  </si>
  <si>
    <t>200-500</t>
  </si>
  <si>
    <t>09AAVFK1030D1ZH</t>
  </si>
  <si>
    <t>AVFK1030D</t>
  </si>
  <si>
    <t>All electronics items</t>
  </si>
  <si>
    <t>Manoj Garg</t>
  </si>
  <si>
    <t>Dk battery</t>
  </si>
  <si>
    <t>09AJAPC6053E1ZN</t>
  </si>
  <si>
    <t>JAPC6053E</t>
  </si>
  <si>
    <t>Battery</t>
  </si>
  <si>
    <t>Amit Tiwari</t>
  </si>
  <si>
    <t>Shri gopinath traders</t>
  </si>
  <si>
    <t>Paints</t>
  </si>
  <si>
    <t>09BGWPS0813G1ZZ</t>
  </si>
  <si>
    <t>GWPS0813G</t>
  </si>
  <si>
    <t>Paint</t>
  </si>
  <si>
    <t>Manoj sharma</t>
  </si>
  <si>
    <t>BATH WORLD</t>
  </si>
  <si>
    <t>200 to 500 kg</t>
  </si>
  <si>
    <t>300 to 500</t>
  </si>
  <si>
    <t>06AYDPM163LIZJ</t>
  </si>
  <si>
    <t>06AZJ</t>
  </si>
  <si>
    <t>8:30pm</t>
  </si>
  <si>
    <t>Tiles</t>
  </si>
  <si>
    <t>sabhishekkumar94@gmail.com</t>
  </si>
  <si>
    <t>Shop No 1 Sikander pur Ghost, opp Pillar no 50 Gurgaon</t>
  </si>
  <si>
    <t>Gupta paints &amp; Hardware</t>
  </si>
  <si>
    <t>06AALPK4050HIZU</t>
  </si>
  <si>
    <t>06AZU</t>
  </si>
  <si>
    <t>10am</t>
  </si>
  <si>
    <t>6pm</t>
  </si>
  <si>
    <t>Hardware</t>
  </si>
  <si>
    <t>Sanjay</t>
  </si>
  <si>
    <t>Manoj Jindal</t>
  </si>
  <si>
    <t>500kg</t>
  </si>
  <si>
    <t>09AFNPJ2666M1ZS</t>
  </si>
  <si>
    <t>https://drive.google.com/open?id=1APU-xUSNo3JXPHkE8rStxEzssiwBY7RI</t>
  </si>
  <si>
    <t>AFNPJ2666M1</t>
  </si>
  <si>
    <t>https://drive.google.com/open?id=1k1Z5MoEDfIYWC4CU958goUuOFNrURUVm</t>
  </si>
  <si>
    <t>purinitin902@gmail.com</t>
  </si>
  <si>
    <t>Nitin Puri</t>
  </si>
  <si>
    <t>Shiv Markets near Vishal Mega mart Mamura</t>
  </si>
  <si>
    <t>Sunil Kumar Singhania</t>
  </si>
  <si>
    <t>Electronic Devices</t>
  </si>
  <si>
    <t>09HNOPS6012Q1ZY</t>
  </si>
  <si>
    <t>https://drive.google.com/open?id=1PKDRLNu4AkXbTbqU4WSY8iD2DYj0CMo6</t>
  </si>
  <si>
    <t>HNOPS6012Q</t>
  </si>
  <si>
    <t>https://drive.google.com/open?id=1E9DmpsTyujRe4JUG2zWEPiu6mCPH1Wlh</t>
  </si>
  <si>
    <t>Electronic</t>
  </si>
  <si>
    <t>Shop no 9 gali no 3 mamura sector 66</t>
  </si>
  <si>
    <t>Om Trading Company</t>
  </si>
  <si>
    <t>09AIJPC0487A1ZM</t>
  </si>
  <si>
    <t>https://drive.google.com/open?id=1pWD6zOR5dnhHyOyLnh8JjXMCslcNcRls</t>
  </si>
  <si>
    <t>AIJPC0487A</t>
  </si>
  <si>
    <t>https://drive.google.com/open?id=1E6UehI5YWajNPAjN_ji3rVQJzP8fVMc3</t>
  </si>
  <si>
    <t>Cement</t>
  </si>
  <si>
    <t>Khasra no 166 Village Mamura sector 66</t>
  </si>
  <si>
    <t>Azad Chauhan</t>
  </si>
  <si>
    <t>Avon battery</t>
  </si>
  <si>
    <t>09BSYPN3000L1Z9</t>
  </si>
  <si>
    <t>https://drive.google.com/open?id=1WAYm4onTnPx2RdDNgsBtGjNQVJGT1rbS</t>
  </si>
  <si>
    <t>BSYPN3000L</t>
  </si>
  <si>
    <t>https://drive.google.com/open?id=1EFmKakluLQ2ELcKaPPiajkkjo_FmIprk</t>
  </si>
  <si>
    <t>Hoshiyarpur sector 51 near shivalik hospital</t>
  </si>
  <si>
    <t>Firoz malik</t>
  </si>
  <si>
    <t>Rajdhani Chicken &amp; Foods</t>
  </si>
  <si>
    <t>Bags</t>
  </si>
  <si>
    <t>09ADKPF8294L1ZT</t>
  </si>
  <si>
    <t>https://drive.google.com/open?id=1WIL020jJBvSHjovt8Vk2kbXX-_kKzY59</t>
  </si>
  <si>
    <t>ADKPF8294L1ZT</t>
  </si>
  <si>
    <t>https://drive.google.com/open?id=13npG11fr2Au6uj7lX1N_-hdiB4t_G2Ca</t>
  </si>
  <si>
    <t>Chicken</t>
  </si>
  <si>
    <t>Faizan</t>
  </si>
  <si>
    <t>Shiv Sanitary And Hardware</t>
  </si>
  <si>
    <t>09AQPPK0463L1ZD</t>
  </si>
  <si>
    <t>AQPPK0463L</t>
  </si>
  <si>
    <t>Glass</t>
  </si>
  <si>
    <t>Opposite pillar no 231 hoshiyarpur sector 51</t>
  </si>
  <si>
    <t>Puneet Kapoor</t>
  </si>
  <si>
    <t>Universal Plywood</t>
  </si>
  <si>
    <t>Furniture</t>
  </si>
  <si>
    <t>09BAGPS8890F1Z0</t>
  </si>
  <si>
    <t>BAGPS8890F</t>
  </si>
  <si>
    <t>Plywood</t>
  </si>
  <si>
    <t>Opposite pillar no 227 main road hoshiyarpur sector 51</t>
  </si>
  <si>
    <t>Mohd Sahid</t>
  </si>
  <si>
    <t>Shiva Sanitary</t>
  </si>
  <si>
    <t>06ANJPK1477B1ZB</t>
  </si>
  <si>
    <t>06AZB</t>
  </si>
  <si>
    <t>Metro pillar no 52 sikanderpur Gurgaon</t>
  </si>
  <si>
    <t>Satinder</t>
  </si>
  <si>
    <t>Star Plywood</t>
  </si>
  <si>
    <t>09AKUPM9451B1ZP</t>
  </si>
  <si>
    <t>AKUPM9451B</t>
  </si>
  <si>
    <t>Village hoshiyarpur pillar no 232 sector 51</t>
  </si>
  <si>
    <t>Moni</t>
  </si>
  <si>
    <t>Ganesh Trading Company</t>
  </si>
  <si>
    <t>09AAOFG9508R1ZC</t>
  </si>
  <si>
    <t>AAOFG9508R</t>
  </si>
  <si>
    <t>Main market hoshiyarpur sector 51</t>
  </si>
  <si>
    <t>Anil Mittal</t>
  </si>
  <si>
    <t>Shiva Aluminium</t>
  </si>
  <si>
    <t>200kg</t>
  </si>
  <si>
    <t>10:30am</t>
  </si>
  <si>
    <t>6:30pm</t>
  </si>
  <si>
    <t>Deeprattan</t>
  </si>
  <si>
    <t>Shiva Tiles</t>
  </si>
  <si>
    <t>Sonu</t>
  </si>
  <si>
    <t>Neelkanth Hardware</t>
  </si>
  <si>
    <t>Amit</t>
  </si>
  <si>
    <t>Shiva plywood</t>
  </si>
  <si>
    <t>Metro pillar no 52</t>
  </si>
  <si>
    <t>Rahul</t>
  </si>
  <si>
    <t>Sharma Electricals</t>
  </si>
  <si>
    <t>09AYHPS5068B2Z6</t>
  </si>
  <si>
    <t>AYHPS5068B</t>
  </si>
  <si>
    <t>Coller</t>
  </si>
  <si>
    <t>Shop no 2 vedram market hoshiyarpur sector 51</t>
  </si>
  <si>
    <t>Anil Sharma</t>
  </si>
  <si>
    <t>Quality foam and furniture</t>
  </si>
  <si>
    <t>09ccxpm9421n1zl</t>
  </si>
  <si>
    <t>CXPM9421N</t>
  </si>
  <si>
    <t>Shop no 11 Shalimar garden ext1 sahibabad ghaziabad</t>
  </si>
  <si>
    <t>Nawazish khan</t>
  </si>
  <si>
    <t>June</t>
  </si>
  <si>
    <t>Jain Cement&amp;Iron Traders</t>
  </si>
  <si>
    <t>06AAEFJ9169P1ZK</t>
  </si>
  <si>
    <t>06AZK</t>
  </si>
  <si>
    <t>W Cement</t>
  </si>
  <si>
    <t>Metro pillar no 60 , Sikanderpur, Gurgaon</t>
  </si>
  <si>
    <t>Rajesh Jain</t>
  </si>
  <si>
    <t>Kitchen appliances</t>
  </si>
  <si>
    <t>Modular kitchen</t>
  </si>
  <si>
    <t>09AAHPC0588N1ZC</t>
  </si>
  <si>
    <t>AHPC0588N1ZC</t>
  </si>
  <si>
    <t>Shalimar garden shahibabad gaziyabad</t>
  </si>
  <si>
    <t>Deepak</t>
  </si>
  <si>
    <t>ELIXIR VENTURE</t>
  </si>
  <si>
    <t>PRPB6654E</t>
  </si>
  <si>
    <t>Pvc</t>
  </si>
  <si>
    <t>Radhey shyam park sector -5 Rajendra nagar shahibabad gaziyabad</t>
  </si>
  <si>
    <t>Yash jha</t>
  </si>
  <si>
    <t>LIVING PLUS INDIA</t>
  </si>
  <si>
    <t>09AAKFL4625L1ZV</t>
  </si>
  <si>
    <t>AKFL4625L</t>
  </si>
  <si>
    <t>Bed</t>
  </si>
  <si>
    <t>avinishk@handover.in</t>
  </si>
  <si>
    <t>Site 4 shahibabad gaziyabad</t>
  </si>
  <si>
    <t>Khan</t>
  </si>
  <si>
    <t>RJ. Hardware</t>
  </si>
  <si>
    <t>06BE1PY9133D1Z8</t>
  </si>
  <si>
    <t>06BZ8</t>
  </si>
  <si>
    <t>Fom</t>
  </si>
  <si>
    <t>Shop no 2 Ground floor, Mohit Complex, Metro pillar no 59, Sikanderpur Gurgaon</t>
  </si>
  <si>
    <t>Kushal yadav</t>
  </si>
  <si>
    <t>Shiv shakti</t>
  </si>
  <si>
    <t>100 kg</t>
  </si>
  <si>
    <t>09EYRPK2581R1Z8</t>
  </si>
  <si>
    <t>rohitg@handover.in</t>
  </si>
  <si>
    <t>Rohit Gautam</t>
  </si>
  <si>
    <t>117/P - 1/1040 B shivpuri kakadev</t>
  </si>
  <si>
    <t>Shiv</t>
  </si>
  <si>
    <t>Divyam Sales Corporation</t>
  </si>
  <si>
    <t>09BKBPJ7170A1ZG</t>
  </si>
  <si>
    <t>https://drive.google.com/open?id=13snMrvQLUmh5h3xZh8gI84Hyx5ItwE4I</t>
  </si>
  <si>
    <t>BKBPJ7170A</t>
  </si>
  <si>
    <t>https://drive.google.com/open?id=1x-fXjM3tWUnosQLg74-y6H3aY34VdBH8</t>
  </si>
  <si>
    <t>Pipes</t>
  </si>
  <si>
    <t>nitinp@handover.in</t>
  </si>
  <si>
    <t>F 62 sector 9 Noida</t>
  </si>
  <si>
    <t>Rishab Jain</t>
  </si>
  <si>
    <t>Wave India Pvt Ltd</t>
  </si>
  <si>
    <t>09AADCW5467F1LF</t>
  </si>
  <si>
    <t>https://drive.google.com/open?id=1-MopbVW_rbTiE56wvfi8wTTxooe2m4Bq</t>
  </si>
  <si>
    <t>AADCW5467F</t>
  </si>
  <si>
    <t>https://drive.google.com/open?id=1LiMNnJ8hG02FIITQw1qfYSy8MAAJf4me</t>
  </si>
  <si>
    <t>Chemical</t>
  </si>
  <si>
    <t>Zero number road Ghitorni</t>
  </si>
  <si>
    <t>Naveen Mehta</t>
  </si>
  <si>
    <t>Bharat electricals and appliances</t>
  </si>
  <si>
    <t>09AWCPN3047L1Z9</t>
  </si>
  <si>
    <t>https://drive.google.com/open?id=1iL-kmuG3vXSc5mshEo61leuMcRkjBkwD</t>
  </si>
  <si>
    <t>AWCPN3047L</t>
  </si>
  <si>
    <t>https://drive.google.com/open?id=1UdkfKc5b9R5Q0qx6QG2VkfakVCQKuVmC</t>
  </si>
  <si>
    <t>G 109 Sector 9 Noida</t>
  </si>
  <si>
    <t>Bharat Nagpal</t>
  </si>
  <si>
    <t>JKM Works</t>
  </si>
  <si>
    <t>09AAJPG8117F3ZO</t>
  </si>
  <si>
    <t>https://drive.google.com/open?id=19dJOBAkB7YVwnK0sf3j2hfnVwfFWHk62</t>
  </si>
  <si>
    <t>AAJPG8117F</t>
  </si>
  <si>
    <t>https://drive.google.com/open?id=1hRA8amsuJgGQSvvg9zckVvgexdSybGNh</t>
  </si>
  <si>
    <t>G 4 sector 9 Noida</t>
  </si>
  <si>
    <t>Raveen Gupta</t>
  </si>
  <si>
    <t>Maa furniture house</t>
  </si>
  <si>
    <t>24AAEFM2443B1ZX</t>
  </si>
  <si>
    <t>105/709 furniture market heeraganj kanpur</t>
  </si>
  <si>
    <t>Saurabh jaiswal</t>
  </si>
  <si>
    <t>S.M Gupta &amp; Sons</t>
  </si>
  <si>
    <t>150kg</t>
  </si>
  <si>
    <t>20AAEFM2873B1ZX</t>
  </si>
  <si>
    <t>87/6 Heeraganj kanpur</t>
  </si>
  <si>
    <t>Somesh Gupta</t>
  </si>
  <si>
    <t>Radhika furniture</t>
  </si>
  <si>
    <t>100kg</t>
  </si>
  <si>
    <t>14AAPQM5462B1ZX</t>
  </si>
  <si>
    <t>86/6 Heeraganj kanpur</t>
  </si>
  <si>
    <t>Sunil Kumar Sharma</t>
  </si>
  <si>
    <t>Deep Electronics</t>
  </si>
  <si>
    <t>50kg</t>
  </si>
  <si>
    <t>17AAKHD2443B1ZX</t>
  </si>
  <si>
    <t>Shop no 0-6 malviya vihar karrahi main road kanpur</t>
  </si>
  <si>
    <t>Deep</t>
  </si>
  <si>
    <t xml:space="preserve">Ogaan </t>
  </si>
  <si>
    <t>23AAGDR2764B1ZX</t>
  </si>
  <si>
    <t>106/371 jareeb chowki kanpur</t>
  </si>
  <si>
    <t>Balram Khalwani</t>
  </si>
  <si>
    <t>All Mega Mart</t>
  </si>
  <si>
    <t>40kg</t>
  </si>
  <si>
    <t>32AHRTD4632B1ZX</t>
  </si>
  <si>
    <t>255 panki road kalyanpur kanpur</t>
  </si>
  <si>
    <t>Rajesh Chauhan</t>
  </si>
  <si>
    <t>Varun ply Agency</t>
  </si>
  <si>
    <t>43ABGDT7543B1ZX</t>
  </si>
  <si>
    <t>Satish kumar</t>
  </si>
  <si>
    <t>Gurav furniture</t>
  </si>
  <si>
    <t>32AHUT4357P1ZX</t>
  </si>
  <si>
    <t>Gaurav Gupta</t>
  </si>
  <si>
    <t>Gopal furniture &amp; plywood</t>
  </si>
  <si>
    <t>43AHDRT6534B1FX</t>
  </si>
  <si>
    <t>1102 awash vikash-3 panki road kalyanpur kanpur</t>
  </si>
  <si>
    <t>Gopal</t>
  </si>
  <si>
    <t>Brahmdev enterprises</t>
  </si>
  <si>
    <t>37AFRYD8665B1ZX</t>
  </si>
  <si>
    <t>Araji 255, 3A purana gais godam panki road kalyanpur kanpur</t>
  </si>
  <si>
    <t>Ujjwal Gupta</t>
  </si>
  <si>
    <t>Shri Hari Om plywood</t>
  </si>
  <si>
    <t>21AGGTRT5543B1ZX</t>
  </si>
  <si>
    <t>Mahaveer Puram panki road Kalyanpur Kanpur</t>
  </si>
  <si>
    <t>Laki verma</t>
  </si>
  <si>
    <t>Dharma Trading company</t>
  </si>
  <si>
    <t>09CDNPB1545B1ZX</t>
  </si>
  <si>
    <t>https://drive.google.com/open?id=1KcssQlbGP8ilqCIRI2hFdM2YGE5QQBBc</t>
  </si>
  <si>
    <t>CDNPB1545B</t>
  </si>
  <si>
    <t>https://drive.google.com/open?id=1_FCsE1s44Iu6vjel704i39E5ERMRyO1T</t>
  </si>
  <si>
    <t>Electricals</t>
  </si>
  <si>
    <t>D 150 yadav market sector 51</t>
  </si>
  <si>
    <t>Bhumik</t>
  </si>
  <si>
    <t>Surya sales care</t>
  </si>
  <si>
    <t>Automobile spares</t>
  </si>
  <si>
    <t>06AIUPM70</t>
  </si>
  <si>
    <t>06M70</t>
  </si>
  <si>
    <t>automobiles spare parts</t>
  </si>
  <si>
    <t>Bada bajar Vasai Road Gurgaon</t>
  </si>
  <si>
    <t>Omveer</t>
  </si>
  <si>
    <t>Suresh traders</t>
  </si>
  <si>
    <t>06BC1PC2581B1Z4</t>
  </si>
  <si>
    <t>06BZ4</t>
  </si>
  <si>
    <t>Paints paints</t>
  </si>
  <si>
    <t>Bada bazar Vasai Road Gurgaon</t>
  </si>
  <si>
    <t>Suresh</t>
  </si>
  <si>
    <t>Vishnu Timbers</t>
  </si>
  <si>
    <t>06AWPTS1402K1Z8</t>
  </si>
  <si>
    <t>06AZ8</t>
  </si>
  <si>
    <t>Timber</t>
  </si>
  <si>
    <t>Vishnu Timber</t>
  </si>
  <si>
    <t>YGL TIMBER</t>
  </si>
  <si>
    <t>06DTVPK6455C1ZB</t>
  </si>
  <si>
    <t>06DZB</t>
  </si>
  <si>
    <t>Wooden</t>
  </si>
  <si>
    <t>kumarabhishek23577@gmail.com</t>
  </si>
  <si>
    <t xml:space="preserve">
SHIVA JI NAGAR SEC11 Gurgaon</t>
  </si>
  <si>
    <t>YGL Timber</t>
  </si>
  <si>
    <t>Ottotek Automotive India LLP</t>
  </si>
  <si>
    <t>06AAIF04230GIZI</t>
  </si>
  <si>
    <t>06AZI</t>
  </si>
  <si>
    <t xml:space="preserve">
SHIVAJI NAGAR SEC11 Gurgaon</t>
  </si>
  <si>
    <t>Goel collection</t>
  </si>
  <si>
    <t>Clothes</t>
  </si>
  <si>
    <t>06ADPPG1976K1Z4</t>
  </si>
  <si>
    <t>06AZ4</t>
  </si>
  <si>
    <t>Sadar bazar Gurgaon</t>
  </si>
  <si>
    <t>Rishabh batteries</t>
  </si>
  <si>
    <t>07ADFPA1057P1ZK</t>
  </si>
  <si>
    <t>ADFPA1057P</t>
  </si>
  <si>
    <t>battery anverter</t>
  </si>
  <si>
    <t>Geeta colony Delhi 110031</t>
  </si>
  <si>
    <t>Rishabh kumar</t>
  </si>
  <si>
    <t>July</t>
  </si>
  <si>
    <t>Shree Jain Stone World</t>
  </si>
  <si>
    <t>06AHPJ8082H2Z4</t>
  </si>
  <si>
    <t>Marwal</t>
  </si>
  <si>
    <t>abhisheks@handover.in</t>
  </si>
  <si>
    <t xml:space="preserve">
PLOT NO 77,SEC 34 GURGAON</t>
  </si>
  <si>
    <t>AKBD Home LLP</t>
  </si>
  <si>
    <t>07ACBFA4087E1ZM</t>
  </si>
  <si>
    <t>https://drive.google.com/open?id=1P2_E5txGYFOq_HwnDMtCF8eo_e7yR0xa</t>
  </si>
  <si>
    <t>ACBFA4087E</t>
  </si>
  <si>
    <t>https://drive.google.com/open?id=1xPDDiRi6rkJXd_2bYDqT7bsQkntewPlh</t>
  </si>
  <si>
    <t>Chimney</t>
  </si>
  <si>
    <t>New Ashok Nagar Delhi</t>
  </si>
  <si>
    <t>Aditya</t>
  </si>
  <si>
    <t>SITLA MARBALS</t>
  </si>
  <si>
    <t>06AYJPS5845A1ZC</t>
  </si>
  <si>
    <t>Marble</t>
  </si>
  <si>
    <t xml:space="preserve">
SEC 34 Gurgaon</t>
  </si>
  <si>
    <t>Sitla marbel</t>
  </si>
  <si>
    <t>Nemi nath Hardware Store</t>
  </si>
  <si>
    <t>06AIGPJ8984N1ZF</t>
  </si>
  <si>
    <t>06AZF</t>
  </si>
  <si>
    <t>Badshahpur sector 38 Gurgaon</t>
  </si>
  <si>
    <t>Harsh Sharma</t>
  </si>
  <si>
    <t>Books &amp; Stationery</t>
  </si>
  <si>
    <t>09JSDUW5234S1ZE</t>
  </si>
  <si>
    <t>JSDUW5234S</t>
  </si>
  <si>
    <t>10AM</t>
  </si>
  <si>
    <t>8PM</t>
  </si>
  <si>
    <t>books</t>
  </si>
  <si>
    <t>fa8802528717@gmail.com</t>
  </si>
  <si>
    <t>Garg Traders</t>
  </si>
  <si>
    <t>Aadavan</t>
  </si>
  <si>
    <t>09FUDCH2831V1ZE</t>
  </si>
  <si>
    <t>FUDCH2831V</t>
  </si>
  <si>
    <t>9AM</t>
  </si>
  <si>
    <t>10pm</t>
  </si>
  <si>
    <t>furniture</t>
  </si>
  <si>
    <t>sahibabad</t>
  </si>
  <si>
    <t>Tripathi ji</t>
  </si>
  <si>
    <t>09DHIED1234Q1ZE</t>
  </si>
  <si>
    <t>DHIED1234Q</t>
  </si>
  <si>
    <t>11am</t>
  </si>
  <si>
    <t>7pm</t>
  </si>
  <si>
    <t>nd floor, 441/8, Nyay Khand-III, opp. ORANGE COUNTY, Society, Indirapuram, Ghaziabad, Uttar Pradesh 201014</t>
  </si>
  <si>
    <t>tripathi ji</t>
  </si>
  <si>
    <t>amit sharma</t>
  </si>
  <si>
    <t>09AXDEO9832A1ZE</t>
  </si>
  <si>
    <t>AXDEO9832A</t>
  </si>
  <si>
    <t>11AM</t>
  </si>
  <si>
    <t>7PM</t>
  </si>
  <si>
    <t>J9V2+CJH, Gyan Khand II, Indirapuram, Ghaziabad, Uttar Pradesh 201014</t>
  </si>
  <si>
    <t>aakav</t>
  </si>
  <si>
    <t>09URJFD4481X1ZW</t>
  </si>
  <si>
    <t>URJFD4481X</t>
  </si>
  <si>
    <t xml:space="preserve">Kala Pathar Rd, Niti Khand I, Indirapuram, Ghaziabad, Uttar Pradesh 201014
</t>
  </si>
  <si>
    <t>Gaurav Sharma</t>
  </si>
  <si>
    <t>09JNCDH9912A1ZE</t>
  </si>
  <si>
    <t>JNCDH9912A</t>
  </si>
  <si>
    <t>J9HQ+4Q8, Chhajarshi, Main Road, Block J, Sector 63, Noida, Uttar Pradesh 201301</t>
  </si>
  <si>
    <t>Sakshamv Yadav Jatav</t>
  </si>
  <si>
    <t>09UDCFH2647Q1ZE</t>
  </si>
  <si>
    <t>UDCFH2647Q</t>
  </si>
  <si>
    <t>7AM</t>
  </si>
  <si>
    <t>10PM</t>
  </si>
  <si>
    <t>Shop No.76, Aavas Vikas Colony, Navyug Market, Naya Ganj, Ghaziabad, Uttar Pradesh</t>
  </si>
  <si>
    <t>Lala Sharma</t>
  </si>
  <si>
    <t>09JWUWX231LA1ZE</t>
  </si>
  <si>
    <t>JWUWX231L</t>
  </si>
  <si>
    <t>furntire</t>
  </si>
  <si>
    <t>Shop No. 98, Near Post Office, Hapur Rd, Navyug Market, Naya Ganj, Ghaziabad, Uttar Pradesh</t>
  </si>
  <si>
    <t>Mehtab Alam</t>
  </si>
  <si>
    <t>DCGHY4365A</t>
  </si>
  <si>
    <t>sushantsharma471k@gmail.com</t>
  </si>
  <si>
    <t>Sahibabad Near Shaheed Nagr Metro</t>
  </si>
  <si>
    <t>Mehtav</t>
  </si>
  <si>
    <t>Home Furniture</t>
  </si>
  <si>
    <t>THIFH4731P</t>
  </si>
  <si>
    <t>2nd floor, 441/8, Nyay Khand-III, opp. ORANGE COUNTY, Society, Indirapuram, Ghaziabad, Uttar Pradesh</t>
  </si>
  <si>
    <t>harsh mehta</t>
  </si>
  <si>
    <t>TNT Furniture</t>
  </si>
  <si>
    <t>URNSW2827W</t>
  </si>
  <si>
    <t>Plot No 9, Niti Khand I, Indirapuram, Ghaziabad, Uttar Pradesh 201014</t>
  </si>
  <si>
    <t>Jatin</t>
  </si>
  <si>
    <t>FS Furniture</t>
  </si>
  <si>
    <t>DHSIJ2826Q</t>
  </si>
  <si>
    <t>furnitue</t>
  </si>
  <si>
    <t>near police chowki, Kanawani Village, Indirapuram, Ghaziabad, Uttar Pradesh 201014</t>
  </si>
  <si>
    <t>kumar sharma</t>
  </si>
  <si>
    <t>Golden Furniture</t>
  </si>
  <si>
    <t>DHCYW1927Q</t>
  </si>
  <si>
    <t>vasudnhara</t>
  </si>
  <si>
    <t>umesh</t>
  </si>
  <si>
    <t>Mukun foam</t>
  </si>
  <si>
    <t>ASEWS1231A</t>
  </si>
  <si>
    <t>vasundhara</t>
  </si>
  <si>
    <t>garimanjali</t>
  </si>
  <si>
    <t>HARI OM Gases</t>
  </si>
  <si>
    <t>Pharmacy</t>
  </si>
  <si>
    <t>09BKVPS8109Q1ZT</t>
  </si>
  <si>
    <t>BKVPS8109Q</t>
  </si>
  <si>
    <t>O2 Cylinder</t>
  </si>
  <si>
    <t>rahulr@handover.in</t>
  </si>
  <si>
    <t>Site No 5 Hari Om Gases</t>
  </si>
  <si>
    <t>Piyush Antervedi</t>
  </si>
  <si>
    <t>Aarti Distillery Pvt Ltd</t>
  </si>
  <si>
    <t>09AATCA4413B1ZU</t>
  </si>
  <si>
    <t>AATCA4413B</t>
  </si>
  <si>
    <t>Wine</t>
  </si>
  <si>
    <t>Gram Rania Kanpur Dehat</t>
  </si>
  <si>
    <t>Kaiash Kumar</t>
  </si>
  <si>
    <t>Hinglaj food Pvt Ltd</t>
  </si>
  <si>
    <t>Bakery</t>
  </si>
  <si>
    <t>09AACCH8152K1Z9</t>
  </si>
  <si>
    <t>AACCH8152K</t>
  </si>
  <si>
    <t>Rusk</t>
  </si>
  <si>
    <t>Panki site 5</t>
  </si>
  <si>
    <t>Mohit singh</t>
  </si>
  <si>
    <t>Arvind Footwear private limited</t>
  </si>
  <si>
    <t>Footwear</t>
  </si>
  <si>
    <t>09AABCA2398D1ZS</t>
  </si>
  <si>
    <t>AABCA2398D</t>
  </si>
  <si>
    <t>Shoes</t>
  </si>
  <si>
    <t>JAINPUR KANPUR DEHAT C478</t>
  </si>
  <si>
    <t>Awdesh Rai</t>
  </si>
  <si>
    <t>Suresh Kumar Yadav</t>
  </si>
  <si>
    <t>Electrical Hardware</t>
  </si>
  <si>
    <t>DCJIS1319H</t>
  </si>
  <si>
    <t>4am</t>
  </si>
  <si>
    <t>9pm</t>
  </si>
  <si>
    <t>Electrical</t>
  </si>
  <si>
    <t>Jhilmil Industrial Area Delhi</t>
  </si>
  <si>
    <t>Surjeet Yadav</t>
  </si>
  <si>
    <t>Milk</t>
  </si>
  <si>
    <t>DCHON1718A</t>
  </si>
  <si>
    <t>Punjabi Bagh Metro Statuon</t>
  </si>
  <si>
    <t>Shri Durga Trading Company</t>
  </si>
  <si>
    <t>29AASFS7597Q1ZJ</t>
  </si>
  <si>
    <t>AASFS7597Q</t>
  </si>
  <si>
    <t>TmT sariya</t>
  </si>
  <si>
    <t>Afim kothi</t>
  </si>
  <si>
    <t>Harah</t>
  </si>
  <si>
    <t>Kabir Trades</t>
  </si>
  <si>
    <t>09ANOPS6776Q1ZI</t>
  </si>
  <si>
    <t>ANOPS6776Q</t>
  </si>
  <si>
    <t>Oil Dealers</t>
  </si>
  <si>
    <t>Juhi Kanpur</t>
  </si>
  <si>
    <t>KABIR</t>
  </si>
  <si>
    <t>Lohia</t>
  </si>
  <si>
    <t>Luxury Furniture</t>
  </si>
  <si>
    <t>09AAGCD5878C1ZF</t>
  </si>
  <si>
    <t>Tailes</t>
  </si>
  <si>
    <t>Sultanpur</t>
  </si>
  <si>
    <t>Shankar</t>
  </si>
  <si>
    <t>Gaurav Singh</t>
  </si>
  <si>
    <t>DYEIQ2107P</t>
  </si>
  <si>
    <t>Gardware</t>
  </si>
  <si>
    <t>Sahibabad Site IV</t>
  </si>
  <si>
    <t>Jaspreet Singh</t>
  </si>
  <si>
    <t>GHUED9819M</t>
  </si>
  <si>
    <t>Delhi</t>
  </si>
  <si>
    <t>Sahibabad site IV</t>
  </si>
  <si>
    <t>Jindal Tiles &amp; Marbles</t>
  </si>
  <si>
    <t>HUEOQ3410M</t>
  </si>
  <si>
    <t>Haryana</t>
  </si>
  <si>
    <t>Ishwar Bhai</t>
  </si>
  <si>
    <t>Mukesh Statuonery Store</t>
  </si>
  <si>
    <t>DCGGQ6719P</t>
  </si>
  <si>
    <t>Electeical</t>
  </si>
  <si>
    <t>Sahibabad Site Is Up</t>
  </si>
  <si>
    <t>Mukesh</t>
  </si>
  <si>
    <t>Karan Traders &amp; Co</t>
  </si>
  <si>
    <t>PHDUI2310U</t>
  </si>
  <si>
    <t>Site IV Sahibabad up</t>
  </si>
  <si>
    <t>Jatin Mehra</t>
  </si>
  <si>
    <t>Lala &amp; Makers</t>
  </si>
  <si>
    <t>ORHXW1728A</t>
  </si>
  <si>
    <t>Site IV sahibabad up</t>
  </si>
  <si>
    <t>Kamal Kishore</t>
  </si>
  <si>
    <t>Shree Ji Steel Company</t>
  </si>
  <si>
    <t>09ABWFS9160Q1ZS</t>
  </si>
  <si>
    <t>ABWFS9160Q</t>
  </si>
  <si>
    <t>Gatar`</t>
  </si>
  <si>
    <t>Afimkothi</t>
  </si>
  <si>
    <t>Rishab</t>
  </si>
  <si>
    <t>Jai Maa Ayran Udhyog</t>
  </si>
  <si>
    <t>09AESPK8679R1ZX</t>
  </si>
  <si>
    <t>AESPK8679R</t>
  </si>
  <si>
    <t>Steel</t>
  </si>
  <si>
    <t>Afim Kothi</t>
  </si>
  <si>
    <t>Rajesh</t>
  </si>
  <si>
    <t>Jiya Enterprises</t>
  </si>
  <si>
    <t>09BFTPM1680P1ZG</t>
  </si>
  <si>
    <t>BFTPM1680P</t>
  </si>
  <si>
    <t>Gatar</t>
  </si>
  <si>
    <t>Coparganj</t>
  </si>
  <si>
    <t>Asim</t>
  </si>
  <si>
    <t>ATUL WOOD WORK</t>
  </si>
  <si>
    <t>09ACDPG9968N1ZQ</t>
  </si>
  <si>
    <t>ACDPG9968N</t>
  </si>
  <si>
    <t>NO</t>
  </si>
  <si>
    <t>COOPER GANJ</t>
  </si>
  <si>
    <t>ATUL</t>
  </si>
  <si>
    <t>JAM JAM TRADERS</t>
  </si>
  <si>
    <t>09AEGPA2461K1ZL</t>
  </si>
  <si>
    <t>AEGPA2461K</t>
  </si>
  <si>
    <t>ATHER</t>
  </si>
  <si>
    <t>VARDHAN MACHINARY STORE</t>
  </si>
  <si>
    <t>09ABTPT1425A1ZM</t>
  </si>
  <si>
    <t>ABTPT1425A</t>
  </si>
  <si>
    <t>MIXER FOR CONSTRUCTION WORK</t>
  </si>
  <si>
    <t>CHANDIRIKA DEVI CHORAHA</t>
  </si>
  <si>
    <t>HARSH</t>
  </si>
  <si>
    <t>Hemant Traders</t>
  </si>
  <si>
    <t>DGURI2310O</t>
  </si>
  <si>
    <t>Site IV</t>
  </si>
  <si>
    <t>Harsh</t>
  </si>
  <si>
    <t>Osama Painters</t>
  </si>
  <si>
    <t>DFROQ6710U</t>
  </si>
  <si>
    <t>kta Ram</t>
  </si>
  <si>
    <t>Kamal Traders</t>
  </si>
  <si>
    <t>UYEUJ1276U</t>
  </si>
  <si>
    <t>SR Traders</t>
  </si>
  <si>
    <t>DFTRK5687E</t>
  </si>
  <si>
    <t>Saksham</t>
  </si>
  <si>
    <t>Geeta</t>
  </si>
  <si>
    <t>SKAJQ8268U</t>
  </si>
  <si>
    <t>Nitin</t>
  </si>
  <si>
    <t>Jaswant Traders</t>
  </si>
  <si>
    <t>Grocery</t>
  </si>
  <si>
    <t>FSJHI5632Q</t>
  </si>
  <si>
    <t>Nothing</t>
  </si>
  <si>
    <t>Shahed Nagar Site IV</t>
  </si>
  <si>
    <t>Jaswant Singh</t>
  </si>
  <si>
    <t>Umesh Kalka Shimla Transport</t>
  </si>
  <si>
    <t>HFUEH3410Y</t>
  </si>
  <si>
    <t>transport</t>
  </si>
  <si>
    <t>Site IV Sahibabad</t>
  </si>
  <si>
    <t>Umesh Bhaiya</t>
  </si>
  <si>
    <t>AK Carriers</t>
  </si>
  <si>
    <t>GEUYU8571U</t>
  </si>
  <si>
    <t>urniture</t>
  </si>
  <si>
    <t>SITE IV Sahibabad</t>
  </si>
  <si>
    <t>Ashak Lala</t>
  </si>
  <si>
    <t>Prakash Store</t>
  </si>
  <si>
    <t>HIOPK9381P</t>
  </si>
  <si>
    <t>SITE IV Sahiababd</t>
  </si>
  <si>
    <t>jaswant singh</t>
  </si>
  <si>
    <t>A.P.J Enterprises</t>
  </si>
  <si>
    <t>Plastic material</t>
  </si>
  <si>
    <t>06BFWP7187RZY</t>
  </si>
  <si>
    <t>06BZY</t>
  </si>
  <si>
    <t>Plastic</t>
  </si>
  <si>
    <t>Khandsa</t>
  </si>
  <si>
    <t>Apj Enterprises</t>
  </si>
  <si>
    <t>RPM SALES</t>
  </si>
  <si>
    <t>Others</t>
  </si>
  <si>
    <t>09AANFR8203P1ZG</t>
  </si>
  <si>
    <t>AANFR8203P</t>
  </si>
  <si>
    <t>Tyres</t>
  </si>
  <si>
    <t>123/630 Fazalganj Gadariyanpurva</t>
  </si>
  <si>
    <t>Rakesh</t>
  </si>
  <si>
    <t>Sethi Tyre company</t>
  </si>
  <si>
    <t>09ADPFS8644A1ZP</t>
  </si>
  <si>
    <t>ADPFS8644A</t>
  </si>
  <si>
    <t>Tyre</t>
  </si>
  <si>
    <t>Shop no 21 107/3A GT Road Kanpur</t>
  </si>
  <si>
    <t>Simer sethi</t>
  </si>
  <si>
    <t>Shree Gupta Hardware</t>
  </si>
  <si>
    <t>09AGQPG6902R1ZL</t>
  </si>
  <si>
    <t>AGQP6902R</t>
  </si>
  <si>
    <t>Jarib Chowki</t>
  </si>
  <si>
    <t>JAGADISH GUPTA</t>
  </si>
  <si>
    <t>6-Week</t>
  </si>
  <si>
    <t>August</t>
  </si>
  <si>
    <t>Ishika Store</t>
  </si>
  <si>
    <t>DUEPO8910J</t>
  </si>
  <si>
    <t>Niti khand Q Indirapuram</t>
  </si>
  <si>
    <t>Umesh</t>
  </si>
  <si>
    <t>Lalita Shop</t>
  </si>
  <si>
    <t>Book &amp; Staionery</t>
  </si>
  <si>
    <t>UORCF9739P</t>
  </si>
  <si>
    <t>Vasundhara uttar pradesh</t>
  </si>
  <si>
    <t>Savita</t>
  </si>
  <si>
    <t>Anandi Furniture</t>
  </si>
  <si>
    <t>AASFA6203F</t>
  </si>
  <si>
    <t>Kalyanpur Near Nepali Mandir</t>
  </si>
  <si>
    <t>Rishabh</t>
  </si>
  <si>
    <t>Network Office Automation</t>
  </si>
  <si>
    <t>09AIVPM0261A1ZC</t>
  </si>
  <si>
    <t>AIVPM0261A</t>
  </si>
  <si>
    <t>Mr. MALIK</t>
  </si>
  <si>
    <t>Mall Road Kanpur</t>
  </si>
  <si>
    <t>Kuldeep Tripathi</t>
  </si>
  <si>
    <t>7-Week</t>
  </si>
  <si>
    <t>Anil Package &amp; Movers</t>
  </si>
  <si>
    <t>09BCMPG2810F1ZU</t>
  </si>
  <si>
    <t>BCMPG2810F</t>
  </si>
  <si>
    <t>Package</t>
  </si>
  <si>
    <t>As per requirement</t>
  </si>
  <si>
    <t>115/154 Avas vikas 1 Double Road Kanpur</t>
  </si>
  <si>
    <t>Anil</t>
  </si>
  <si>
    <t>Satyam Battery</t>
  </si>
  <si>
    <t>AAGHU8090Z</t>
  </si>
  <si>
    <t>Charkhaba kuaa</t>
  </si>
  <si>
    <t>Satyam</t>
  </si>
  <si>
    <t>Alok ply agency</t>
  </si>
  <si>
    <t>09AELPG6311F1Z0</t>
  </si>
  <si>
    <t>N/A</t>
  </si>
  <si>
    <t>107/3, G.T. road jareeb chawki kanpur</t>
  </si>
  <si>
    <t>P.K. Porwal</t>
  </si>
  <si>
    <t>Hemkund traders</t>
  </si>
  <si>
    <t>Not given</t>
  </si>
  <si>
    <t>107/3, jareeb chawki kanpur</t>
  </si>
  <si>
    <t>Narendra dua</t>
  </si>
  <si>
    <t>7Week</t>
  </si>
  <si>
    <t>Build Mart</t>
  </si>
  <si>
    <t>B 37 sector 9 Noida</t>
  </si>
  <si>
    <t>Lovish Singla</t>
  </si>
  <si>
    <t>09AXSPL4537A1ZB</t>
  </si>
  <si>
    <t>https://drive.google.com/open?id=1Im3FcYu-4Osn9YJzVyj8jglLpCGJSyyk</t>
  </si>
  <si>
    <t>AXSPL4537A</t>
  </si>
  <si>
    <t>https://drive.google.com/open?id=1oUr31m6i0AaH1vM-HRf1tXpT24CpYz3O</t>
  </si>
  <si>
    <t>Noida</t>
  </si>
  <si>
    <t>Kunal Jain</t>
  </si>
  <si>
    <t>plot no 3 sector 3 vaishali</t>
  </si>
  <si>
    <t>FURNITE</t>
  </si>
  <si>
    <t>HUROE1058W</t>
  </si>
  <si>
    <t>Prakash Sharma</t>
  </si>
  <si>
    <t>plot no 4 sectior 3 vasundhara</t>
  </si>
  <si>
    <t>FURNITURE</t>
  </si>
  <si>
    <t>JHUIO1458P</t>
  </si>
  <si>
    <t>Dekhu</t>
  </si>
  <si>
    <t>owais traders</t>
  </si>
  <si>
    <t>plot no 7 sec 5 vasundhara</t>
  </si>
  <si>
    <t>owais khan</t>
  </si>
  <si>
    <t>FURNITUTRE</t>
  </si>
  <si>
    <t>DFRGT9878P</t>
  </si>
  <si>
    <t>sedlhi</t>
  </si>
  <si>
    <t>hemkund timber traders</t>
  </si>
  <si>
    <t>107/3, shop no. 8 jareeb chawki kanpur</t>
  </si>
  <si>
    <t>narendra dua</t>
  </si>
  <si>
    <t>AABSF8090G</t>
  </si>
  <si>
    <t>kanpur</t>
  </si>
  <si>
    <t>alok ply agency</t>
  </si>
  <si>
    <t>107/3 G.T. Road jareeb chawki kanpur</t>
  </si>
  <si>
    <t>A.K. Porwal</t>
  </si>
  <si>
    <t>no</t>
  </si>
  <si>
    <t>AAPNS2466R</t>
  </si>
  <si>
    <t>shree gupta hardware</t>
  </si>
  <si>
    <t>jareeb chawki kanpur uttar pradesh</t>
  </si>
  <si>
    <t>jagdeesh gupta</t>
  </si>
  <si>
    <t>ASFRT3652E</t>
  </si>
  <si>
    <t>kumar battery service</t>
  </si>
  <si>
    <t>107/3GT Road, GT Road, Chauki Jarib, Kanpur - 208012 (Opposite Jarib Chauki Railway Crossing</t>
  </si>
  <si>
    <t>H.S. Dixit</t>
  </si>
  <si>
    <t>RRTEV5134z</t>
  </si>
  <si>
    <t>sethi tyre company</t>
  </si>
  <si>
    <t>107/3A SHOP NO.21 JARIB CHOWKI KANPUR Uttar Pradesh</t>
  </si>
  <si>
    <t>simar sethi</t>
  </si>
  <si>
    <t>dstev2555b</t>
  </si>
  <si>
    <t>RPM sales</t>
  </si>
  <si>
    <t>117/3 G T Road, JAREEB CHAUKI KANPUR, Kanpur, Jareeb Chowki Road-Anwarganj, Kanpur - 208003</t>
  </si>
  <si>
    <t>amarjeet</t>
  </si>
  <si>
    <t>BBACF2387J</t>
  </si>
  <si>
    <t>Subhash Colour Centre</t>
  </si>
  <si>
    <t>123/137 Khwaja Market, Gadarianpurwa, Gadarian Purwa, Kanpur - 208012 (Near Charkhamba Chauraha)</t>
  </si>
  <si>
    <t>anurag chaddha</t>
  </si>
  <si>
    <t>EEANP43453Z</t>
  </si>
  <si>
    <t>GEETA AUTO SPARES</t>
  </si>
  <si>
    <t>GADARIANPURWA 123/712,A, GURU NANAK MARKET ROAD KANPUR Uttar Pradesh</t>
  </si>
  <si>
    <t>vikas awasthi</t>
  </si>
  <si>
    <t>09AFPPA8984H1ZT</t>
  </si>
  <si>
    <t>RRTEP7543D</t>
  </si>
  <si>
    <t>SANT SALES AND SERVICE</t>
  </si>
  <si>
    <t>GURU NANAK MOTOR MARKET 123/657 GADARIAN PURWA KANPUR NAGAR Uttar Pradesh</t>
  </si>
  <si>
    <t>irshad ahamad</t>
  </si>
  <si>
    <t>09ACKFS6187L1Z7</t>
  </si>
  <si>
    <t>DEEPS9944P</t>
  </si>
  <si>
    <t>`</t>
  </si>
  <si>
    <t>amba tyres</t>
  </si>
  <si>
    <t>123/136, B Gadarian Purwa, Gadarian Purwa Road, Fazal Ganj, Kanpur - 208012 (Near Char Khamba Chauraha)</t>
  </si>
  <si>
    <t>navin gupta</t>
  </si>
  <si>
    <t>AADFC2566E</t>
  </si>
  <si>
    <t>super trading company</t>
  </si>
  <si>
    <t>123/716, gadarianpurwa kanpur</t>
  </si>
  <si>
    <t>owner</t>
  </si>
  <si>
    <t>09ACZPB6037D1ZG</t>
  </si>
  <si>
    <t>AASVT4472D</t>
  </si>
  <si>
    <t>(All)</t>
  </si>
  <si>
    <t>Row Labels</t>
  </si>
  <si>
    <t>Grand Total</t>
  </si>
  <si>
    <t>Retailer ID</t>
  </si>
  <si>
    <t xml:space="preserve">Customer Name 
</t>
  </si>
  <si>
    <t xml:space="preserve">Customer Mobile Number
</t>
  </si>
  <si>
    <t xml:space="preserve">Consignment Weight
</t>
  </si>
  <si>
    <t xml:space="preserve">Product Type
</t>
  </si>
  <si>
    <t xml:space="preserve">Product Category
</t>
  </si>
  <si>
    <t>Service Assurance Charge (If Applicable)</t>
  </si>
  <si>
    <t>Billing Amount (Delivery + Assurance Charge)</t>
  </si>
  <si>
    <t xml:space="preserve">Invoice Image
</t>
  </si>
  <si>
    <t>E-Way Bill Image</t>
  </si>
  <si>
    <t xml:space="preserve">Helper
</t>
  </si>
  <si>
    <t xml:space="preserve">Pick Up Location
</t>
  </si>
  <si>
    <t>Drop Location</t>
  </si>
  <si>
    <t>Distance (As per Google Map)</t>
  </si>
  <si>
    <t>Address</t>
  </si>
  <si>
    <t>Payment Snapshot</t>
  </si>
  <si>
    <t>Bank Reference</t>
  </si>
  <si>
    <t>Transaction ID</t>
  </si>
  <si>
    <t>Region</t>
  </si>
  <si>
    <t>ASM Name</t>
  </si>
  <si>
    <t>Vehicle ID</t>
  </si>
  <si>
    <t>Transaction completed /not</t>
  </si>
  <si>
    <t xml:space="preserve">Reson </t>
  </si>
  <si>
    <t>Gadda</t>
  </si>
  <si>
    <t>Noida sec 18</t>
  </si>
  <si>
    <t>Krishna Sales</t>
  </si>
  <si>
    <t>Hoshiyarpur sector 51 Noida</t>
  </si>
  <si>
    <t>Lotus pinach sector 110 noida</t>
  </si>
  <si>
    <t>Sector 74 Noida</t>
  </si>
  <si>
    <t>Super tech North eye sector 74 nooda</t>
  </si>
  <si>
    <t>C 466 Ghazipur paper market Delhi</t>
  </si>
  <si>
    <t>sector 51 Noida</t>
  </si>
  <si>
    <t>Gupta paints</t>
  </si>
  <si>
    <t>Sikanderpur</t>
  </si>
  <si>
    <t>Sec 59</t>
  </si>
  <si>
    <t>DLF FACE 2</t>
  </si>
  <si>
    <t>Cash</t>
  </si>
  <si>
    <t>B 6/2 industrial area sahibabad</t>
  </si>
  <si>
    <t>ULIP190083</t>
  </si>
  <si>
    <t>Sayed Fome</t>
  </si>
  <si>
    <t>Foam</t>
  </si>
  <si>
    <t>Vasant Kunj</t>
  </si>
  <si>
    <t>Bath fitting</t>
  </si>
  <si>
    <t>Bath 🛁</t>
  </si>
  <si>
    <t>C3 shyam enclave shahibabad gaziyabad</t>
  </si>
  <si>
    <t>Paharganj</t>
  </si>
  <si>
    <t>Pahadganj</t>
  </si>
  <si>
    <t>https://drive.google.com/open?id=1I3xM1Bps8qhNcPbvixFVhnjzoqbfzjm2</t>
  </si>
  <si>
    <t>Shyam enclave shahibabad gaziyabad</t>
  </si>
  <si>
    <t>Jagat puri</t>
  </si>
  <si>
    <t>https://drive.google.com/open?id=1bJdy4w6EKLm1sz4ZmMxE_JUNTYR-mHjI</t>
  </si>
  <si>
    <t>Golf link greater Noida</t>
  </si>
  <si>
    <t>Medico NSEZ sector 81</t>
  </si>
  <si>
    <t>Medico NSEZ sector 81 Noida</t>
  </si>
  <si>
    <t>Living plus india</t>
  </si>
  <si>
    <t>Sheet</t>
  </si>
  <si>
    <t>Site 4 sahibabaad ghaziabad</t>
  </si>
  <si>
    <t>Sahibabaad</t>
  </si>
  <si>
    <t>https://drive.google.com/open?id=1lrC1ifr6zIzL55HkL6oInLz232eVnWdF</t>
  </si>
  <si>
    <t>Chakarpur sec 28</t>
  </si>
  <si>
    <t>Chakarpur</t>
  </si>
  <si>
    <t>Dlf Face 2 K16/6</t>
  </si>
  <si>
    <t>Dlf face 2</t>
  </si>
  <si>
    <t>Udyog vihar</t>
  </si>
  <si>
    <t>Sec 54 Gurgaon</t>
  </si>
  <si>
    <t>Sec 54</t>
  </si>
  <si>
    <t>Mattresses</t>
  </si>
  <si>
    <t>Azadpur Mandi</t>
  </si>
  <si>
    <t>Aya nagar</t>
  </si>
  <si>
    <t>NBCC amarpali greater Noida</t>
  </si>
  <si>
    <t>Sector 73 gurugram</t>
  </si>
  <si>
    <t>Sheet pvc</t>
  </si>
  <si>
    <t>Kirti nagar industrial area</t>
  </si>
  <si>
    <t>Shahibabad</t>
  </si>
  <si>
    <t>https://drive.google.com/open?id=15iLK2BFIFcpxt1L2lhAtObB7fuWtk5AS</t>
  </si>
  <si>
    <t>Pitampura delhi</t>
  </si>
  <si>
    <t>Sahibabad</t>
  </si>
  <si>
    <t>Jal vayu vihar sector 21</t>
  </si>
  <si>
    <t>Industrial area Ghaziabad</t>
  </si>
  <si>
    <t>Hoshiyarpur sector 51</t>
  </si>
  <si>
    <t>NSEZ noida</t>
  </si>
  <si>
    <t>Noida phase 2</t>
  </si>
  <si>
    <t>Saray faridabad</t>
  </si>
  <si>
    <t>Sec 55</t>
  </si>
  <si>
    <t>Iqbal Bhai</t>
  </si>
  <si>
    <t>Cosmetics</t>
  </si>
  <si>
    <t>Tofee</t>
  </si>
  <si>
    <t>Azadpur Mandi, Shop no. B-724, new sabji mandi, Azadpur Rd, Kewal Park, Azadpur, Delhi, 110033</t>
  </si>
  <si>
    <t>https://drive.google.com/open?id=1Q8xFB07l7xWqfdMw7qr9kf1nFFptpVRq</t>
  </si>
  <si>
    <t>Paytm</t>
  </si>
  <si>
    <t>New Paper</t>
  </si>
  <si>
    <t>tofee</t>
  </si>
  <si>
    <t>Saheed Nagar</t>
  </si>
  <si>
    <t>800 - 800 2 load hue h aj</t>
  </si>
  <si>
    <t>https://drive.google.com/open?id=1C4NS5lxqHAlv6_5zFsk2tr2PdPr2Tzzg</t>
  </si>
  <si>
    <t>paytrm</t>
  </si>
  <si>
    <t>paymt</t>
  </si>
  <si>
    <t>Sahibabad industrial area</t>
  </si>
  <si>
    <t>Sec 55 Noida</t>
  </si>
  <si>
    <t>Sec 34 Noida</t>
  </si>
  <si>
    <t>Sec 34</t>
  </si>
  <si>
    <t>Faridabad</t>
  </si>
  <si>
    <t>Azadpur</t>
  </si>
  <si>
    <t>Vaishali</t>
  </si>
  <si>
    <t>IITL Nimbus greater Noida</t>
  </si>
  <si>
    <t>Akcha</t>
  </si>
  <si>
    <t>Ghaziabad</t>
  </si>
  <si>
    <t>Mangolpuri Delhi</t>
  </si>
  <si>
    <t>Mangolia apartment</t>
  </si>
  <si>
    <t>Vatika chock Sec 49</t>
  </si>
  <si>
    <t>Neb sarai</t>
  </si>
  <si>
    <t>+91 99990 38132</t>
  </si>
  <si>
    <t>Shaheed nagar</t>
  </si>
  <si>
    <t>Shofa</t>
  </si>
  <si>
    <t>Kashmiri get</t>
  </si>
  <si>
    <t>Hudda city center</t>
  </si>
  <si>
    <t>Sector 136</t>
  </si>
  <si>
    <t>Vasundhara</t>
  </si>
  <si>
    <t>Gurgaon</t>
  </si>
  <si>
    <t>Sector 156 Noida</t>
  </si>
  <si>
    <t>Sector 74</t>
  </si>
  <si>
    <t>99990 38132</t>
  </si>
  <si>
    <t>Krishna nagar jagatpuri</t>
  </si>
  <si>
    <t>Todfe</t>
  </si>
  <si>
    <t>Electric</t>
  </si>
  <si>
    <t>Sahlimar bagh</t>
  </si>
  <si>
    <t>Shaljmar bagh</t>
  </si>
  <si>
    <t>GT road mohan nagar</t>
  </si>
  <si>
    <t>Ghitorni</t>
  </si>
  <si>
    <t>Electical</t>
  </si>
  <si>
    <t>Sector 116</t>
  </si>
  <si>
    <t>Rajendra Nagar</t>
  </si>
  <si>
    <t>Sector 9 Noida</t>
  </si>
  <si>
    <t>+91 81301 82339</t>
  </si>
  <si>
    <t>Bath tub</t>
  </si>
  <si>
    <t>Rajendra nagar shahibabad</t>
  </si>
  <si>
    <t>Sector 63 noida</t>
  </si>
  <si>
    <t>nitinkumar.singh9628@gmail.com</t>
  </si>
  <si>
    <t>Kasna greater Noida</t>
  </si>
  <si>
    <t>Sikandrabad industrial area</t>
  </si>
  <si>
    <t>Kaushambi</t>
  </si>
  <si>
    <t>Shastri nagar</t>
  </si>
  <si>
    <t>Indrapuram</t>
  </si>
  <si>
    <t>Krishna nagar</t>
  </si>
  <si>
    <t>Dwarka Delhi</t>
  </si>
  <si>
    <t>Wire</t>
  </si>
  <si>
    <t>Sector 62 Noida</t>
  </si>
  <si>
    <t>Sector 110</t>
  </si>
  <si>
    <t>Sector 2</t>
  </si>
  <si>
    <t>Boards</t>
  </si>
  <si>
    <t>Shahibabad gaziyabad</t>
  </si>
  <si>
    <t>Shahadara</t>
  </si>
  <si>
    <t>Raj nagar extension</t>
  </si>
  <si>
    <t>Board</t>
  </si>
  <si>
    <t>Tub</t>
  </si>
  <si>
    <t>Gtb nagar</t>
  </si>
  <si>
    <t>Arthala metro station</t>
  </si>
  <si>
    <t>1 Week</t>
  </si>
  <si>
    <t>+91 72176 55173</t>
  </si>
  <si>
    <t>Kashan</t>
  </si>
  <si>
    <t>Rishabh battery</t>
  </si>
  <si>
    <t>98998 05074</t>
  </si>
  <si>
    <t>Gita colony</t>
  </si>
  <si>
    <t>Inverter battery</t>
  </si>
  <si>
    <t>Mansharovar park</t>
  </si>
  <si>
    <t>Gazipur</t>
  </si>
  <si>
    <t>Lalkuan</t>
  </si>
  <si>
    <t>Kotla</t>
  </si>
  <si>
    <t>Gaurav Furniture</t>
  </si>
  <si>
    <t>N.a</t>
  </si>
  <si>
    <t>Sofa set repair</t>
  </si>
  <si>
    <t>Pvc sheets</t>
  </si>
  <si>
    <t>Dilshad garden</t>
  </si>
  <si>
    <t>Jhilmil</t>
  </si>
  <si>
    <t>Ballabgarh Faridabad</t>
  </si>
  <si>
    <t>House Hold</t>
  </si>
  <si>
    <t>Kriti nagar</t>
  </si>
  <si>
    <t>2 Week</t>
  </si>
  <si>
    <t>Noida sec 9</t>
  </si>
  <si>
    <t>Battery anverter</t>
  </si>
  <si>
    <t>Mattress</t>
  </si>
  <si>
    <t>IMT Manesar</t>
  </si>
  <si>
    <t>NIT Faridabad</t>
  </si>
  <si>
    <t>Har Singh</t>
  </si>
  <si>
    <t>Lights</t>
  </si>
  <si>
    <t>Rajnagar extension</t>
  </si>
  <si>
    <t>Rajnagar</t>
  </si>
  <si>
    <t>Noida sec 112</t>
  </si>
  <si>
    <t>Building materials</t>
  </si>
  <si>
    <t>Hangover electric</t>
  </si>
  <si>
    <t>Bath world</t>
  </si>
  <si>
    <t>jhilmil industrial area</t>
  </si>
  <si>
    <t>Manesar</t>
  </si>
  <si>
    <t>3 Week</t>
  </si>
  <si>
    <t>Pari chowk greater Noida</t>
  </si>
  <si>
    <t>Sector 51</t>
  </si>
  <si>
    <t>Panipat</t>
  </si>
  <si>
    <t>TATA Ace</t>
  </si>
  <si>
    <t>Panipat industrial afea</t>
  </si>
  <si>
    <t>Truck</t>
  </si>
  <si>
    <t>Pick up Truck</t>
  </si>
  <si>
    <t>EV 3W</t>
  </si>
  <si>
    <t>Hari om gases</t>
  </si>
  <si>
    <t>Gas Cylinder</t>
  </si>
  <si>
    <t>UP78FN8090</t>
  </si>
  <si>
    <t>Indralok</t>
  </si>
  <si>
    <t>Nuh</t>
  </si>
  <si>
    <t>Sofa</t>
  </si>
  <si>
    <t>Uttar Pradesh</t>
  </si>
  <si>
    <t>DL1LAE5085</t>
  </si>
  <si>
    <t>pipe</t>
  </si>
  <si>
    <t>DL12H2658</t>
  </si>
  <si>
    <t>Shitla Marble</t>
  </si>
  <si>
    <t>DL1LAL1462</t>
  </si>
  <si>
    <t>Hari om Gases</t>
  </si>
  <si>
    <t>ICE 3W</t>
  </si>
  <si>
    <t>UP78FN 8090</t>
  </si>
  <si>
    <t>Naveen Shahdara delhi</t>
  </si>
  <si>
    <t>Shalimar. baghh</t>
  </si>
  <si>
    <t>Gaur City Noida</t>
  </si>
  <si>
    <t>Maruti kunj</t>
  </si>
  <si>
    <t>Google form update</t>
  </si>
  <si>
    <t>Favicol</t>
  </si>
  <si>
    <t>Up</t>
  </si>
  <si>
    <t>N. A</t>
  </si>
  <si>
    <t>Fatehpur</t>
  </si>
  <si>
    <t>Gurgaon to Noida</t>
  </si>
  <si>
    <t>Noida to Gurgaon</t>
  </si>
  <si>
    <t>Horsing</t>
  </si>
  <si>
    <t>4 Week</t>
  </si>
  <si>
    <t>Banglore</t>
  </si>
  <si>
    <t>Abhishek Srivastava</t>
  </si>
  <si>
    <t>Jatin Pharmacy</t>
  </si>
  <si>
    <t>Uttar Prades</t>
  </si>
  <si>
    <t>Ply</t>
  </si>
  <si>
    <t>Update Google form</t>
  </si>
  <si>
    <t>Shanker</t>
  </si>
  <si>
    <t>Noida Sec 83</t>
  </si>
  <si>
    <t>A c</t>
  </si>
  <si>
    <t>Basai Gurgaon</t>
  </si>
  <si>
    <t>Hari Om Gases</t>
  </si>
  <si>
    <t>Gas cylinder</t>
  </si>
  <si>
    <t>Barra</t>
  </si>
  <si>
    <t>UP78AN9570</t>
  </si>
  <si>
    <t>+91 99560 96386</t>
  </si>
  <si>
    <t>Saheet plywood</t>
  </si>
  <si>
    <t>Okhla</t>
  </si>
  <si>
    <t>---</t>
  </si>
  <si>
    <t>Saheet</t>
  </si>
  <si>
    <t>___</t>
  </si>
  <si>
    <t>Panki</t>
  </si>
  <si>
    <t>Kanpur local</t>
  </si>
  <si>
    <t>Ka</t>
  </si>
  <si>
    <t>Lohiya</t>
  </si>
  <si>
    <t>Sultanpur to Manesar</t>
  </si>
  <si>
    <t>Manesar to Sec 56 Gurgaon</t>
  </si>
  <si>
    <t>HR38AE9112</t>
  </si>
  <si>
    <t>......</t>
  </si>
  <si>
    <t>Pidilite</t>
  </si>
  <si>
    <t>Basant kunj</t>
  </si>
  <si>
    <t>.....</t>
  </si>
  <si>
    <t>Furniture luxury</t>
  </si>
  <si>
    <t>DL12B8371</t>
  </si>
  <si>
    <t>Hari Om gases</t>
  </si>
  <si>
    <t>Kidwai nagar</t>
  </si>
  <si>
    <t>UP78FN8074</t>
  </si>
  <si>
    <t>Wave India pvt ltd</t>
  </si>
  <si>
    <t>Bhraich</t>
  </si>
  <si>
    <t>DL1GE1190</t>
  </si>
  <si>
    <t>Sector 44</t>
  </si>
  <si>
    <t>Sanitary fitting</t>
  </si>
  <si>
    <t>Neemrana</t>
  </si>
  <si>
    <t>Update Google forms</t>
  </si>
  <si>
    <t>Sector 16 greater</t>
  </si>
  <si>
    <t>....</t>
  </si>
  <si>
    <t>Sector 51 Noida</t>
  </si>
  <si>
    <t>UP</t>
  </si>
  <si>
    <t>5 Week</t>
  </si>
  <si>
    <t>...</t>
  </si>
  <si>
    <t>Dariyaganj delhi</t>
  </si>
  <si>
    <t>Shree jee steel</t>
  </si>
  <si>
    <t>Box</t>
  </si>
  <si>
    <t>Basai Road Gurgaon</t>
  </si>
  <si>
    <t>Vishal electronics</t>
  </si>
  <si>
    <t>Ac</t>
  </si>
  <si>
    <t>Lawar</t>
  </si>
  <si>
    <t>In 15 mintt</t>
  </si>
  <si>
    <t>Electrocal</t>
  </si>
  <si>
    <t>Jhilmil Industrial Area</t>
  </si>
  <si>
    <t>Tauru</t>
  </si>
  <si>
    <t>On process</t>
  </si>
  <si>
    <t>All mega mart</t>
  </si>
  <si>
    <t>Air condition</t>
  </si>
  <si>
    <t>Kalyanpur</t>
  </si>
  <si>
    <t>Indira nagar</t>
  </si>
  <si>
    <t>10 fridge</t>
  </si>
  <si>
    <t>Ghantaghar</t>
  </si>
  <si>
    <t>Na</t>
  </si>
  <si>
    <t>Rajendra nagar</t>
  </si>
  <si>
    <t>Sec 65 Gurgaon</t>
  </si>
  <si>
    <t>HR55AQ7539</t>
  </si>
  <si>
    <t>..</t>
  </si>
  <si>
    <t>coperganj</t>
  </si>
  <si>
    <t>mandhana</t>
  </si>
  <si>
    <t>Hariyana</t>
  </si>
  <si>
    <t>Greater Noida</t>
  </si>
  <si>
    <t>R j Hardware</t>
  </si>
  <si>
    <t>R.j Hardware</t>
  </si>
  <si>
    <t>House hold</t>
  </si>
  <si>
    <t>Khansa</t>
  </si>
  <si>
    <t>PVS Paints &amp; tiles</t>
  </si>
  <si>
    <t>Just loading</t>
  </si>
  <si>
    <t>Jam Jam Traders</t>
  </si>
  <si>
    <t>Lucknow</t>
  </si>
  <si>
    <t>Pakka press</t>
  </si>
  <si>
    <t>Too pay freight</t>
  </si>
  <si>
    <t>Badarpur border</t>
  </si>
  <si>
    <t>Greater noida</t>
  </si>
  <si>
    <t>Electric Appliances</t>
  </si>
  <si>
    <t>Anand vihar</t>
  </si>
  <si>
    <t>Kavi ngr ghaziabad</t>
  </si>
  <si>
    <t>On way</t>
  </si>
  <si>
    <t>Bathroom fittings</t>
  </si>
  <si>
    <t>Varun ply</t>
  </si>
  <si>
    <t>Pick up</t>
  </si>
  <si>
    <t>Choki</t>
  </si>
  <si>
    <t>Hulaganj</t>
  </si>
  <si>
    <t>Badshahpur to DLF Face 2</t>
  </si>
  <si>
    <t>Machinery</t>
  </si>
  <si>
    <t>Imt manesar gurgaon</t>
  </si>
  <si>
    <t>Vizag</t>
  </si>
  <si>
    <t>Living plus India</t>
  </si>
  <si>
    <t>Saite 4 shahibabad</t>
  </si>
  <si>
    <t>Vivek vihar Delhi</t>
  </si>
  <si>
    <t>Sector 51 noida</t>
  </si>
  <si>
    <t>Tila mod loni</t>
  </si>
  <si>
    <t>Vishwas nagar delhi</t>
  </si>
  <si>
    <t>6 Week</t>
  </si>
  <si>
    <t>Other</t>
  </si>
  <si>
    <t>Jal vayu vihar sector 12</t>
  </si>
  <si>
    <t>Jatin Electrical Store</t>
  </si>
  <si>
    <t>Niti khand 1 Indirapuram</t>
  </si>
  <si>
    <t>Harsh Traders</t>
  </si>
  <si>
    <t>Shakti Khand 1 Indirapuram</t>
  </si>
  <si>
    <t>Jatin Bhai Traders</t>
  </si>
  <si>
    <t>Kirana store</t>
  </si>
  <si>
    <t>up</t>
  </si>
  <si>
    <t>Vaishali Sec 1</t>
  </si>
  <si>
    <t>Mo</t>
  </si>
  <si>
    <t>Tushar Beniwal Store</t>
  </si>
  <si>
    <t>Stock</t>
  </si>
  <si>
    <t>Rohini sec 26</t>
  </si>
  <si>
    <t>Ni</t>
  </si>
  <si>
    <t>Khurja</t>
  </si>
  <si>
    <t>Sec 10 Gurgaon</t>
  </si>
  <si>
    <t>Hinghlaj foods</t>
  </si>
  <si>
    <t>Fathepur</t>
  </si>
  <si>
    <t>To pay freight</t>
  </si>
  <si>
    <t>Khandsa to sikanderpur</t>
  </si>
  <si>
    <t>Yogesh Sharma</t>
  </si>
  <si>
    <t>Kriti ngr delhi</t>
  </si>
  <si>
    <t>Muradngr</t>
  </si>
  <si>
    <t>.</t>
  </si>
  <si>
    <t>Avinish kumar</t>
  </si>
  <si>
    <t>Dr fix it</t>
  </si>
  <si>
    <t>Paper market ghazipur</t>
  </si>
  <si>
    <t>Ghazipur</t>
  </si>
  <si>
    <t>kajalvimal444@gmail.com</t>
  </si>
  <si>
    <t>Sec 134</t>
  </si>
  <si>
    <t>Barabanki</t>
  </si>
  <si>
    <t>Dada Nagar</t>
  </si>
  <si>
    <t>Rajasthan</t>
  </si>
  <si>
    <t>Rajashthan</t>
  </si>
  <si>
    <t>Atul wood works</t>
  </si>
  <si>
    <t>Orai</t>
  </si>
  <si>
    <t>Fazalganj</t>
  </si>
  <si>
    <t>Sec 72 Gurgaon</t>
  </si>
  <si>
    <t>Loha Mandi ghaziabad</t>
  </si>
  <si>
    <t>Dwarika</t>
  </si>
  <si>
    <t>Abhishek srivastava</t>
  </si>
  <si>
    <t>Ply board</t>
  </si>
  <si>
    <t>Sec 70 Gurgaon</t>
  </si>
  <si>
    <t>Sec 132</t>
  </si>
  <si>
    <t>Tirva</t>
  </si>
  <si>
    <t>All mega</t>
  </si>
  <si>
    <t>IIT</t>
  </si>
  <si>
    <t>Shop Closed</t>
  </si>
  <si>
    <t>Cartoon Box</t>
  </si>
  <si>
    <t>Shahjahanpur</t>
  </si>
  <si>
    <t>Sahajahanpur</t>
  </si>
  <si>
    <t>Payment</t>
  </si>
  <si>
    <t>ashok Dubey</t>
  </si>
  <si>
    <t>Delji</t>
  </si>
  <si>
    <t>Kriti nhr</t>
  </si>
  <si>
    <t>N</t>
  </si>
  <si>
    <t>Lalit bhai</t>
  </si>
  <si>
    <t>Metal</t>
  </si>
  <si>
    <t>Feetin item</t>
  </si>
  <si>
    <t>Manesar to sec 49 Gurgaon</t>
  </si>
  <si>
    <t>Sec 49 To Basai</t>
  </si>
  <si>
    <t>Kirti nagar</t>
  </si>
  <si>
    <t>Saite 4</t>
  </si>
  <si>
    <t>Sec 51 noida</t>
  </si>
  <si>
    <t>Vasant kunj</t>
  </si>
  <si>
    <t>7 Week</t>
  </si>
  <si>
    <t>Radhika Furniture</t>
  </si>
  <si>
    <t>Table</t>
  </si>
  <si>
    <t>Raibariely</t>
  </si>
  <si>
    <t>Heeraganj</t>
  </si>
  <si>
    <t>Raibareily</t>
  </si>
  <si>
    <t>Komal Yadav</t>
  </si>
  <si>
    <t>Rohini sec 15</t>
  </si>
  <si>
    <t>Sector 140 Noida</t>
  </si>
  <si>
    <t>Sector 18 Noida</t>
  </si>
  <si>
    <t>Muradabad</t>
  </si>
  <si>
    <t>Shivaji Nagar Khandsa</t>
  </si>
  <si>
    <t>Wave india pvt ltd</t>
  </si>
  <si>
    <t>Luxury furniture</t>
  </si>
  <si>
    <t>Mumbai</t>
  </si>
  <si>
    <t>Sultanpur South delhi</t>
  </si>
  <si>
    <t>Jatin Sharma</t>
  </si>
  <si>
    <t>Furntireu</t>
  </si>
  <si>
    <t>delhi</t>
  </si>
  <si>
    <t>Kunal Sharma</t>
  </si>
  <si>
    <t>fruntireu</t>
  </si>
  <si>
    <t>haryana</t>
  </si>
  <si>
    <t>shalimar garden</t>
  </si>
  <si>
    <t>panipat</t>
  </si>
  <si>
    <t>Chair Table</t>
  </si>
  <si>
    <t>Farrukhabad</t>
  </si>
  <si>
    <t>Sector 41 noida</t>
  </si>
  <si>
    <t>Shait 4 shahibabad</t>
  </si>
  <si>
    <t>Noida sector 51</t>
  </si>
  <si>
    <t>avinish kumar</t>
  </si>
  <si>
    <t>Sikanderpur To. Pari chowk Noida</t>
  </si>
  <si>
    <t>Noida To sikanderpur</t>
  </si>
  <si>
    <t>Krishna sales</t>
  </si>
  <si>
    <t>Sec 51</t>
  </si>
  <si>
    <t>Vasantkunj</t>
  </si>
  <si>
    <t>Ambience tower vasant kunj</t>
  </si>
  <si>
    <t>Order Count</t>
  </si>
  <si>
    <t>Onboarded Customer</t>
  </si>
  <si>
    <t>Revenue</t>
  </si>
  <si>
    <t>Shital Marble</t>
  </si>
  <si>
    <t>Avinish</t>
  </si>
  <si>
    <t>Atul wood work</t>
  </si>
  <si>
    <t>Shree ji steel Company</t>
  </si>
  <si>
    <t>(blank)</t>
  </si>
  <si>
    <t>Count of Customer Name</t>
  </si>
  <si>
    <t>Vehicle Type</t>
  </si>
  <si>
    <t>Vehicle Company</t>
  </si>
  <si>
    <t>Vehicle Registration Number</t>
  </si>
  <si>
    <t>Owner name</t>
  </si>
  <si>
    <t xml:space="preserve">Driver name
</t>
  </si>
  <si>
    <t>Registered Address</t>
  </si>
  <si>
    <t>City of Origin</t>
  </si>
  <si>
    <t>Driver Phone Number</t>
  </si>
  <si>
    <t>Owner Phone Number</t>
  </si>
  <si>
    <t>Driver License Number</t>
  </si>
  <si>
    <t>Driver Aadhar Number</t>
  </si>
  <si>
    <t>Date Insurance Renewal</t>
  </si>
  <si>
    <t>Preferred Route of transport</t>
  </si>
  <si>
    <t>Operational Limit</t>
  </si>
  <si>
    <t>Type of Carrier</t>
  </si>
  <si>
    <t>Employee name</t>
  </si>
  <si>
    <t>Pick up (4W)</t>
  </si>
  <si>
    <t>TATA</t>
  </si>
  <si>
    <t>DL1LAH9284</t>
  </si>
  <si>
    <t>Mohad eesak</t>
  </si>
  <si>
    <t>Avadhes</t>
  </si>
  <si>
    <t>Rani garden Shastri nagar Delhi</t>
  </si>
  <si>
    <t>Ncr</t>
  </si>
  <si>
    <t>Intra City</t>
  </si>
  <si>
    <t>Closed</t>
  </si>
  <si>
    <t>DL1LAH9251</t>
  </si>
  <si>
    <t>Sanjeev</t>
  </si>
  <si>
    <t>Shastri nagar Delhi</t>
  </si>
  <si>
    <t>Sahil</t>
  </si>
  <si>
    <t>DL1LAH9228</t>
  </si>
  <si>
    <t>Mohas eesak</t>
  </si>
  <si>
    <t>Jaspreet</t>
  </si>
  <si>
    <t>DL1LAH9207</t>
  </si>
  <si>
    <t>Md umar</t>
  </si>
  <si>
    <t>DL1LAH9212</t>
  </si>
  <si>
    <t>Raja</t>
  </si>
  <si>
    <t>DL1LAH9221</t>
  </si>
  <si>
    <t>Deepak pal</t>
  </si>
  <si>
    <t>DLILAH9265</t>
  </si>
  <si>
    <t>Vikram</t>
  </si>
  <si>
    <t>DL12GV6271</t>
  </si>
  <si>
    <t>Ramesh Kumar</t>
  </si>
  <si>
    <t>Delhi To Azadpur</t>
  </si>
  <si>
    <t>Inter City</t>
  </si>
  <si>
    <t>UP98Y1828</t>
  </si>
  <si>
    <t>Mukesh Yadav</t>
  </si>
  <si>
    <t>Local</t>
  </si>
  <si>
    <t>Both</t>
  </si>
  <si>
    <t>Mahindra</t>
  </si>
  <si>
    <t>HR55AL4303</t>
  </si>
  <si>
    <t>HR2620200001416</t>
  </si>
  <si>
    <t>CNG/Diesel 3W</t>
  </si>
  <si>
    <t>Maan Sing</t>
  </si>
  <si>
    <t>Maan Singh</t>
  </si>
  <si>
    <t>EWS 321 Barra 2 Kanpur Nagar</t>
  </si>
  <si>
    <t>TATA 407 (4W)</t>
  </si>
  <si>
    <t>DL1GC6211</t>
  </si>
  <si>
    <t>Gautam Gupta</t>
  </si>
  <si>
    <t>Babu Ram</t>
  </si>
  <si>
    <t>DL17281H717</t>
  </si>
  <si>
    <t>Delhi to Delhi</t>
  </si>
  <si>
    <t>DL1LM7535</t>
  </si>
  <si>
    <t>DL0420170419887</t>
  </si>
  <si>
    <t>DELHI NCR</t>
  </si>
  <si>
    <t>Maruti Ecco</t>
  </si>
  <si>
    <t>UP 78 GN 9689</t>
  </si>
  <si>
    <t>Arvind Kushwaha</t>
  </si>
  <si>
    <t>Kalyanpur Kanpur</t>
  </si>
  <si>
    <t>All UP</t>
  </si>
  <si>
    <t>UP 77 T 4639</t>
  </si>
  <si>
    <t>BIPIN GUPTA</t>
  </si>
  <si>
    <t>Bipin Gupta</t>
  </si>
  <si>
    <t>Ashok Nagar Kanpur</t>
  </si>
  <si>
    <t>ALL U. P</t>
  </si>
  <si>
    <t>Jeetu</t>
  </si>
  <si>
    <t>Ratanpur ews 5799 Panki</t>
  </si>
  <si>
    <t>UP CT6049</t>
  </si>
  <si>
    <t>Ritesh</t>
  </si>
  <si>
    <t>Charkhaba Gadarianpurva</t>
  </si>
  <si>
    <t>Local Kanpur</t>
  </si>
  <si>
    <t>UP78CN9659</t>
  </si>
  <si>
    <t>Gadariyan purva Fazal ganj</t>
  </si>
  <si>
    <t>Kanpur Local</t>
  </si>
  <si>
    <t>UP78FN0075</t>
  </si>
  <si>
    <t>Saddham</t>
  </si>
  <si>
    <t>Rawatpur goaw Kanpur</t>
  </si>
  <si>
    <t>UP77AN2556</t>
  </si>
  <si>
    <t>Rawatpur Double Puliya Kanpur</t>
  </si>
  <si>
    <t>ALL UP</t>
  </si>
  <si>
    <t>UP77AN0564</t>
  </si>
  <si>
    <t>Irfan</t>
  </si>
  <si>
    <t>Rajan</t>
  </si>
  <si>
    <t>Ashok nagar Kalyanpur</t>
  </si>
  <si>
    <t>KANPUR</t>
  </si>
  <si>
    <t>All Up</t>
  </si>
  <si>
    <t>UP78HN5969</t>
  </si>
  <si>
    <t>Sushil</t>
  </si>
  <si>
    <t>Radhe Mohan</t>
  </si>
  <si>
    <t>Gopala Tower Kanpur</t>
  </si>
  <si>
    <t>UP77AN2443</t>
  </si>
  <si>
    <t>Rakesh Sachan</t>
  </si>
  <si>
    <t>Gopala tower Kanpur</t>
  </si>
  <si>
    <t>UP35T8393</t>
  </si>
  <si>
    <t>Mahesh</t>
  </si>
  <si>
    <t>Dada NAGAR KANPUR</t>
  </si>
  <si>
    <t>HR73B2551</t>
  </si>
  <si>
    <t>Amerjeet</t>
  </si>
  <si>
    <t>Karneal singh</t>
  </si>
  <si>
    <t>HR2620090178543</t>
  </si>
  <si>
    <t>Delhi Ncr</t>
  </si>
  <si>
    <t>DL12GH7647</t>
  </si>
  <si>
    <t>Kanti Lal</t>
  </si>
  <si>
    <t>Janti Lal</t>
  </si>
  <si>
    <t>UP09G7478</t>
  </si>
  <si>
    <t>DL78Y5467</t>
  </si>
  <si>
    <t>Tushar</t>
  </si>
  <si>
    <t>Delhu</t>
  </si>
  <si>
    <t>UP34T5389</t>
  </si>
  <si>
    <t>Yogesh Chaprana</t>
  </si>
  <si>
    <t>RJ45Y8689</t>
  </si>
  <si>
    <t>Tejpal Singh</t>
  </si>
  <si>
    <t>20 ft truck</t>
  </si>
  <si>
    <t>Dl1GE1190</t>
  </si>
  <si>
    <t>Kalu ram</t>
  </si>
  <si>
    <t>Dl-1120170369966</t>
  </si>
  <si>
    <t>Intra city</t>
  </si>
  <si>
    <t>HR87U3937</t>
  </si>
  <si>
    <t>Kamlesh iwariT</t>
  </si>
  <si>
    <t>Kamlesh Tiwatri</t>
  </si>
  <si>
    <t>DL14C0910</t>
  </si>
  <si>
    <t>Jatendra Singh</t>
  </si>
  <si>
    <t>DL9HG8371</t>
  </si>
  <si>
    <t>HR61D497</t>
  </si>
  <si>
    <t>Jagat Singh</t>
  </si>
  <si>
    <t>Haryan</t>
  </si>
  <si>
    <t>DL9HD8371</t>
  </si>
  <si>
    <t>Kamal Tiwari</t>
  </si>
  <si>
    <t>Delh</t>
  </si>
  <si>
    <t>UP14C8371</t>
  </si>
  <si>
    <t>Masur Alam</t>
  </si>
  <si>
    <t>HR55AN3218</t>
  </si>
  <si>
    <t>Saddam</t>
  </si>
  <si>
    <t>Khansa Gurgaon</t>
  </si>
  <si>
    <t>DCM 17ft</t>
  </si>
  <si>
    <t>UP78CN0786</t>
  </si>
  <si>
    <t>Md. Saleem</t>
  </si>
  <si>
    <t>Md. Suhial</t>
  </si>
  <si>
    <t>B22 Panki Ispat Nagar</t>
  </si>
  <si>
    <t>Dcm 19 ft</t>
  </si>
  <si>
    <t>UP 78CN 4157</t>
  </si>
  <si>
    <t>Md. Suhail</t>
  </si>
  <si>
    <t>B22 ispat nagar Panki Kalyanpur</t>
  </si>
  <si>
    <t>All up</t>
  </si>
  <si>
    <t>DCM 19FT</t>
  </si>
  <si>
    <t>UP78CN4150</t>
  </si>
  <si>
    <t>Mr. Sohail</t>
  </si>
  <si>
    <t>B22 Ispat Nagar</t>
  </si>
  <si>
    <t>Ashok Leyland</t>
  </si>
  <si>
    <t>UP78CN5763</t>
  </si>
  <si>
    <t>B 22 Ispat nagar Kanpur</t>
  </si>
  <si>
    <t>MD MUBARIK</t>
  </si>
  <si>
    <t>HR 5120210033745</t>
  </si>
  <si>
    <t>UP12X7381</t>
  </si>
  <si>
    <t>DL12H9171</t>
  </si>
  <si>
    <t>HR23B8271</t>
  </si>
  <si>
    <t>UP78HT0175</t>
  </si>
  <si>
    <t>Awdesh</t>
  </si>
  <si>
    <t>DL1LAC2621</t>
  </si>
  <si>
    <t>Prem Nagar Etawah</t>
  </si>
  <si>
    <t>UP7520220005359</t>
  </si>
  <si>
    <t>Delhi NCR</t>
  </si>
  <si>
    <t>DL1LAH2946</t>
  </si>
  <si>
    <t>Pradeep Kumar</t>
  </si>
  <si>
    <t>Chijharsi sector 63</t>
  </si>
  <si>
    <t>UP8420110001309</t>
  </si>
  <si>
    <t>DL1LAC8140</t>
  </si>
  <si>
    <t>Vijay</t>
  </si>
  <si>
    <t>DK0920170377730</t>
  </si>
  <si>
    <t>HR55AK4968</t>
  </si>
  <si>
    <t>Lukman khan</t>
  </si>
  <si>
    <t>Badshahpur</t>
  </si>
  <si>
    <t>HR72201100196390</t>
  </si>
  <si>
    <t>19 Ft</t>
  </si>
  <si>
    <t>UP78DT2664</t>
  </si>
  <si>
    <t>SANJAY YADAV</t>
  </si>
  <si>
    <t>ASHOK</t>
  </si>
  <si>
    <t>BARADEVI</t>
  </si>
  <si>
    <t>19 FT</t>
  </si>
  <si>
    <t>UO78DT2675</t>
  </si>
  <si>
    <t>AMIT</t>
  </si>
  <si>
    <t>7658932165476`</t>
  </si>
  <si>
    <t>UP35CT1430</t>
  </si>
  <si>
    <t>VINOD</t>
  </si>
  <si>
    <t>Baradebi</t>
  </si>
  <si>
    <t>UP77AT6540</t>
  </si>
  <si>
    <t>JITENDRA</t>
  </si>
  <si>
    <t>YASHODA NAGAR</t>
  </si>
  <si>
    <t>UP78DT1303</t>
  </si>
  <si>
    <t>ABHI</t>
  </si>
  <si>
    <t>UP78GN0551</t>
  </si>
  <si>
    <t>AMAN</t>
  </si>
  <si>
    <t>KIDWAI NAGAR</t>
  </si>
  <si>
    <t>UP78GN6049</t>
  </si>
  <si>
    <t>ROHIT</t>
  </si>
  <si>
    <t>UP78GT0231</t>
  </si>
  <si>
    <t>YUVRAJ SINGH</t>
  </si>
  <si>
    <t>YUV RAJ SINGH</t>
  </si>
  <si>
    <t>CHOTA HATHI</t>
  </si>
  <si>
    <t>UO78FT4521</t>
  </si>
  <si>
    <t>VICKKY</t>
  </si>
  <si>
    <t>BABU PURVA</t>
  </si>
  <si>
    <t>UP78FT5171</t>
  </si>
  <si>
    <t>ARIF</t>
  </si>
  <si>
    <t>UP35H9232</t>
  </si>
  <si>
    <t>K.K MISHRA</t>
  </si>
  <si>
    <t>UP16GT8192</t>
  </si>
  <si>
    <t>Ajay kumar</t>
  </si>
  <si>
    <t>Up1620200015224</t>
  </si>
  <si>
    <t>Piaggio</t>
  </si>
  <si>
    <t>HR55AQ0753</t>
  </si>
  <si>
    <t>Satpal</t>
  </si>
  <si>
    <t>HR4320180000492</t>
  </si>
  <si>
    <t>HR55AQ3314</t>
  </si>
  <si>
    <t>Laxman</t>
  </si>
  <si>
    <t>BR3720210006631</t>
  </si>
  <si>
    <t>Nxr</t>
  </si>
  <si>
    <t>HR55AQ6479</t>
  </si>
  <si>
    <t>N r</t>
  </si>
  <si>
    <t>Amir khan</t>
  </si>
  <si>
    <t>UP7720220005733</t>
  </si>
  <si>
    <t>12 CHAKKA</t>
  </si>
  <si>
    <t>UP14LT9509</t>
  </si>
  <si>
    <t>PRAMOD GUPTA</t>
  </si>
  <si>
    <t>PRAMOD</t>
  </si>
  <si>
    <t>GUJAINII</t>
  </si>
  <si>
    <t>GAZIYABAAD</t>
  </si>
  <si>
    <t>DL13T6491</t>
  </si>
  <si>
    <t>Harshit Gupta</t>
  </si>
  <si>
    <t>Harshit</t>
  </si>
  <si>
    <t>X</t>
  </si>
  <si>
    <t>HR56X4643</t>
  </si>
  <si>
    <t>DL98S7281</t>
  </si>
  <si>
    <t>Kamal</t>
  </si>
  <si>
    <t xml:space="preserve">Kamal </t>
  </si>
  <si>
    <t>DL12U7391</t>
  </si>
  <si>
    <t>Gurpreet</t>
  </si>
  <si>
    <t>DL12U9271</t>
  </si>
  <si>
    <t>Jaapreet</t>
  </si>
  <si>
    <t>HR55AQ7804</t>
  </si>
  <si>
    <t>Devender</t>
  </si>
  <si>
    <t>HR5520110211696</t>
  </si>
  <si>
    <t>HR55AQ5814</t>
  </si>
  <si>
    <t>HR2620210010378</t>
  </si>
  <si>
    <t>HR47E5236</t>
  </si>
  <si>
    <t>Mahaveer</t>
  </si>
  <si>
    <t>HR3620220008950</t>
  </si>
  <si>
    <t>HR55AP1626</t>
  </si>
  <si>
    <t>Rajendra</t>
  </si>
  <si>
    <t>HR72202000002044</t>
  </si>
  <si>
    <t>HR74B0358</t>
  </si>
  <si>
    <t>Harpal</t>
  </si>
  <si>
    <t>HR2720190001824</t>
  </si>
  <si>
    <t>HR38AF1687</t>
  </si>
  <si>
    <t>Aslam</t>
  </si>
  <si>
    <t>Aakil</t>
  </si>
  <si>
    <t>HR8720190001298</t>
  </si>
  <si>
    <t>DL12U8271</t>
  </si>
  <si>
    <t>Prakash sharma</t>
  </si>
  <si>
    <t>Selhi</t>
  </si>
  <si>
    <t>UP12K8291</t>
  </si>
  <si>
    <t>Harshit gupta</t>
  </si>
  <si>
    <t>UP12ER8546</t>
  </si>
  <si>
    <t>Mohit Sharma</t>
  </si>
  <si>
    <t>DL12F8546</t>
  </si>
  <si>
    <t>Lalit Sharma</t>
  </si>
  <si>
    <t>UP77N0968</t>
  </si>
  <si>
    <t>DL1LU4750</t>
  </si>
  <si>
    <t>Dilip Kumar Dubey</t>
  </si>
  <si>
    <t>Chanpatia west Champaran</t>
  </si>
  <si>
    <t>BR2220100001373</t>
  </si>
  <si>
    <t>Dl 1l AE 3621</t>
  </si>
  <si>
    <t>Heera lal</t>
  </si>
  <si>
    <t>E3/323 nand nagare nd 93</t>
  </si>
  <si>
    <t>Ncr all up</t>
  </si>
  <si>
    <t>Krashan Gopal</t>
  </si>
  <si>
    <t>Up78DT2675</t>
  </si>
  <si>
    <t>Kanpur uttar pradesh</t>
  </si>
  <si>
    <t>Any</t>
  </si>
  <si>
    <t xml:space="preserve">Vinay kumar </t>
  </si>
  <si>
    <t>Up 14 ft 4436</t>
  </si>
  <si>
    <t>Sonu kumar</t>
  </si>
  <si>
    <t>Prahalad ghad vasundhara gajiyabad</t>
  </si>
  <si>
    <t>Ncr up</t>
  </si>
  <si>
    <t>UP 78 JH2348</t>
  </si>
  <si>
    <t>Shakil Ahmed</t>
  </si>
  <si>
    <t>UP78 HT 7415</t>
  </si>
  <si>
    <t>Chotu</t>
  </si>
  <si>
    <t>UP78CT4616</t>
  </si>
  <si>
    <t>Monu Gupta</t>
  </si>
  <si>
    <t>UP78 GT 2816</t>
  </si>
  <si>
    <t>Subhash</t>
  </si>
  <si>
    <t>DL 51 GD 7270</t>
  </si>
  <si>
    <t>Ram nresh</t>
  </si>
  <si>
    <t>Shiv kesh</t>
  </si>
  <si>
    <t>Arthla mohan nagar Ghaziabad up 201007</t>
  </si>
  <si>
    <t>Up14/0026063</t>
  </si>
  <si>
    <t>Oll Ncr</t>
  </si>
  <si>
    <t>Lalit kumar</t>
  </si>
  <si>
    <t>DL 1Lu 6443</t>
  </si>
  <si>
    <t>Vinod kumar</t>
  </si>
  <si>
    <t>Jay parkash</t>
  </si>
  <si>
    <t>84/194 durga park n d 110000</t>
  </si>
  <si>
    <t>All ncr</t>
  </si>
  <si>
    <t>BR 05190008908</t>
  </si>
  <si>
    <t>DL 1 LU 9228</t>
  </si>
  <si>
    <t>Suneel kumar</t>
  </si>
  <si>
    <t>15/239 Blok 15 kalyanpure chilla saroj khand nd DL10000</t>
  </si>
  <si>
    <t>Ncr n d</t>
  </si>
  <si>
    <t>Up8020150002837</t>
  </si>
  <si>
    <t>DL1 L AA 7317</t>
  </si>
  <si>
    <t>Satveer shigh</t>
  </si>
  <si>
    <t>Sumit kumar</t>
  </si>
  <si>
    <t>D296 school black nthhu koloney nd 93</t>
  </si>
  <si>
    <t>UP78 GT 1348</t>
  </si>
  <si>
    <t>Shubham</t>
  </si>
  <si>
    <t xml:space="preserve">Kanpur uttar pradesh
</t>
  </si>
  <si>
    <t>UP78 GN 6075</t>
  </si>
  <si>
    <t>Ram bilas</t>
  </si>
  <si>
    <t>UP78 DN0433</t>
  </si>
  <si>
    <t>Mohamad rijwan</t>
  </si>
  <si>
    <t>UP77 T9582</t>
  </si>
  <si>
    <t>Istkhar ahemad</t>
  </si>
  <si>
    <t>Istakhar ahemad</t>
  </si>
  <si>
    <t>Kanpur dehat Uttar Pradesh</t>
  </si>
  <si>
    <t>Kanpur dehat</t>
  </si>
  <si>
    <t>,UP78 HN 8079</t>
  </si>
  <si>
    <t>Bablu lal</t>
  </si>
  <si>
    <t>UP74 T4568</t>
  </si>
  <si>
    <t>Shajab</t>
  </si>
  <si>
    <t>Kannauj Uttar Pradesh</t>
  </si>
  <si>
    <t>Kannauj</t>
  </si>
  <si>
    <t>UP78 GN 9039</t>
  </si>
  <si>
    <t>Atul</t>
  </si>
  <si>
    <t>UP78 DN 7930</t>
  </si>
  <si>
    <t>Bablu sonker</t>
  </si>
  <si>
    <t>sonker</t>
  </si>
  <si>
    <t>UP78 GT 0723</t>
  </si>
  <si>
    <t>Zahid</t>
  </si>
  <si>
    <t>Dl 1 LAH 9937</t>
  </si>
  <si>
    <t>Murare thakur</t>
  </si>
  <si>
    <t>Nemis kumar</t>
  </si>
  <si>
    <t>G faridpur sec. 37 noida up 241122</t>
  </si>
  <si>
    <t>Up ncr</t>
  </si>
  <si>
    <t>UP78 HT 9780</t>
  </si>
  <si>
    <t>Sultan</t>
  </si>
  <si>
    <t>UP78 DT2963</t>
  </si>
  <si>
    <t>Ali</t>
  </si>
  <si>
    <t>UP78 JN5972</t>
  </si>
  <si>
    <t>Pappu</t>
  </si>
  <si>
    <t>DL1LN5084</t>
  </si>
  <si>
    <t>Prdeep</t>
  </si>
  <si>
    <t>Anil shing</t>
  </si>
  <si>
    <t>2/18 dhkhinpure extn ND</t>
  </si>
  <si>
    <t>N D ncr</t>
  </si>
  <si>
    <t>Up 1420130225197</t>
  </si>
  <si>
    <t>9911 0923 6907</t>
  </si>
  <si>
    <t>Up 14 CY 5674</t>
  </si>
  <si>
    <t>Anil kumar</t>
  </si>
  <si>
    <t>953 gali no 2meetha kuoa artla mohan nagar Ghaziabad up 201007</t>
  </si>
  <si>
    <t>Up 8020140016639</t>
  </si>
  <si>
    <t xml:space="preserve">Count of Driver name
</t>
  </si>
  <si>
    <t>Customer Business Name</t>
  </si>
  <si>
    <t>Customer Phone Number</t>
  </si>
  <si>
    <t>Product Transported in Cargo</t>
  </si>
  <si>
    <t>Pick Up Address</t>
  </si>
  <si>
    <t>Drop Address</t>
  </si>
  <si>
    <t>Distance (as per google maps)</t>
  </si>
  <si>
    <t>City of Destination</t>
  </si>
  <si>
    <t>Cargo Weight</t>
  </si>
  <si>
    <t>Total Amount</t>
  </si>
  <si>
    <t>Commission charged</t>
  </si>
  <si>
    <t>Employee Name (Full Name)</t>
  </si>
  <si>
    <t>ASM</t>
  </si>
  <si>
    <t>Was this transaction Complete?</t>
  </si>
  <si>
    <t>If Transaction not complete mention the reason</t>
  </si>
  <si>
    <t>Govind nagar near bridge</t>
  </si>
  <si>
    <t>Shastri chok radika apartment 2nd floor 209</t>
  </si>
  <si>
    <t>96285 75001</t>
  </si>
  <si>
    <t>DL51GD4234</t>
  </si>
  <si>
    <t>+91 96670 90212</t>
  </si>
  <si>
    <t>Faridabad border</t>
  </si>
  <si>
    <t>RJ Hardware</t>
  </si>
  <si>
    <t>Sohna Gurgaon</t>
  </si>
  <si>
    <t>DL1LAK1232</t>
  </si>
  <si>
    <t>Sadar</t>
  </si>
  <si>
    <t>DL51GD6611</t>
  </si>
  <si>
    <t>New Ashok Nagar</t>
  </si>
  <si>
    <t>Panipat industrial area</t>
  </si>
  <si>
    <t>Panipay</t>
  </si>
  <si>
    <t>Sec 49 Gurgaon</t>
  </si>
  <si>
    <t>DK51GD2009</t>
  </si>
  <si>
    <t>NSEZ NOIDA</t>
  </si>
  <si>
    <t>Mehtaab Alam</t>
  </si>
  <si>
    <t>Shadara Metro Station</t>
  </si>
  <si>
    <t>delhio</t>
  </si>
  <si>
    <t>DL11SC1243</t>
  </si>
  <si>
    <t>Sector 22 Noida</t>
  </si>
  <si>
    <t>Azadpur mandi</t>
  </si>
  <si>
    <t>Sayeed nagar metro</t>
  </si>
  <si>
    <t>azadpur</t>
  </si>
  <si>
    <t>DL51GD2009</t>
  </si>
  <si>
    <t>Gupta paints and hardware</t>
  </si>
  <si>
    <t>Sec 38 Gurgaon</t>
  </si>
  <si>
    <t>azadpur mandi</t>
  </si>
  <si>
    <t>sahiababd</t>
  </si>
  <si>
    <t>DL1LAA8066</t>
  </si>
  <si>
    <t>imported eletrical</t>
  </si>
  <si>
    <t>shahhed nagar met</t>
  </si>
  <si>
    <t>Imported furniure too luxirious</t>
  </si>
  <si>
    <t>jhilmil industrail area</t>
  </si>
  <si>
    <t>Jhilmil Indus</t>
  </si>
  <si>
    <t>-_----</t>
  </si>
  <si>
    <t>-----</t>
  </si>
  <si>
    <t>Door fittings</t>
  </si>
  <si>
    <t>DL1LAL1032</t>
  </si>
  <si>
    <t>---+</t>
  </si>
  <si>
    <t>JKM WORKS</t>
  </si>
  <si>
    <t>DL1LAL1177</t>
  </si>
  <si>
    <t>4 Destination (Sahibabad to Ganaur Court) (Ganaur Court to Barut) (Barut to Kheri Nangal) (Kheri Nangal to Panipat Railway Station)</t>
  </si>
  <si>
    <t>Panipat 4 Destination</t>
  </si>
  <si>
    <t>Sec 34 Gurgaon</t>
  </si>
  <si>
    <t>Sohna , Gurgaon</t>
  </si>
  <si>
    <t>Site 5 Panki</t>
  </si>
  <si>
    <t>Nawabganj</t>
  </si>
  <si>
    <t>Unnao</t>
  </si>
  <si>
    <t>Site no 5</t>
  </si>
  <si>
    <t>DL12T7281</t>
  </si>
  <si>
    <t>Mohan Nagar sahibabad</t>
  </si>
  <si>
    <t>Dl1lah9284</t>
  </si>
  <si>
    <t>------</t>
  </si>
  <si>
    <t>Dl1lah9251</t>
  </si>
  <si>
    <t>----</t>
  </si>
  <si>
    <t>........</t>
  </si>
  <si>
    <t>Chautakra</t>
  </si>
  <si>
    <t>UP78CN8090</t>
  </si>
  <si>
    <t>Up34T5389</t>
  </si>
  <si>
    <t>Punjabi Bagh west club road</t>
  </si>
  <si>
    <t>Zakhira mandi Shani mandir</t>
  </si>
  <si>
    <t>Okhla Phase II</t>
  </si>
  <si>
    <t>Meerut</t>
  </si>
  <si>
    <t>--</t>
  </si>
  <si>
    <t>Bawana</t>
  </si>
  <si>
    <t>DL51GD9517</t>
  </si>
  <si>
    <t>---++</t>
  </si>
  <si>
    <t>DL12G7361</t>
  </si>
  <si>
    <t>DL90A7291</t>
  </si>
  <si>
    <t>DL1LAH4629</t>
  </si>
  <si>
    <t>UP78DN0968</t>
  </si>
  <si>
    <t>Shahdara</t>
  </si>
  <si>
    <t>HR78A8271</t>
  </si>
  <si>
    <t>UP78FN0968</t>
  </si>
  <si>
    <t>UP78FT4521</t>
  </si>
  <si>
    <t>Atul Wood</t>
  </si>
  <si>
    <t>DL12P8391</t>
  </si>
  <si>
    <t>UP78DT2675</t>
  </si>
  <si>
    <t>Mehtab Traders</t>
  </si>
  <si>
    <t>UP12U6381</t>
  </si>
  <si>
    <t>UP78AN8090</t>
  </si>
  <si>
    <t>DLGE1190</t>
  </si>
  <si>
    <t>Loading after two days</t>
  </si>
  <si>
    <t>DL12H7281</t>
  </si>
  <si>
    <t>UP98U3781</t>
  </si>
  <si>
    <t>DL98U3618</t>
  </si>
  <si>
    <t>DL98Y2618</t>
  </si>
  <si>
    <t>6397918 528</t>
  </si>
  <si>
    <t>UP12P2819</t>
  </si>
  <si>
    <t>Jhilmil Industrail Area</t>
  </si>
  <si>
    <t>UP12ED8597</t>
  </si>
  <si>
    <t>UP78GN9689</t>
  </si>
  <si>
    <t>HR55AE3110</t>
  </si>
  <si>
    <t>UP12O2491</t>
  </si>
  <si>
    <t>Sector 9</t>
  </si>
  <si>
    <t>UP77T4639</t>
  </si>
  <si>
    <t>DL1LAJ5957</t>
  </si>
  <si>
    <t>Sector 140</t>
  </si>
  <si>
    <t>UP12O2718</t>
  </si>
  <si>
    <t>DL1LAJ9110</t>
  </si>
  <si>
    <t>DL12U827</t>
  </si>
  <si>
    <t>All Mega</t>
  </si>
  <si>
    <t>DL12O2791</t>
  </si>
  <si>
    <t>UP09T9179</t>
  </si>
  <si>
    <t>HR55AJ1364</t>
  </si>
  <si>
    <t>DL12I1891</t>
  </si>
  <si>
    <t>DL1LZ9875</t>
  </si>
  <si>
    <t>UP23ED5756</t>
  </si>
  <si>
    <t>DL12U8347</t>
  </si>
  <si>
    <t>DL1LU5750</t>
  </si>
  <si>
    <t>DL1LX1686</t>
  </si>
  <si>
    <t>Count of Vehicle ID</t>
  </si>
  <si>
    <t>Sum of Commission charged</t>
  </si>
  <si>
    <t>Sahddam</t>
  </si>
  <si>
    <t>Onboarded Drivers</t>
  </si>
  <si>
    <t>Revenue generated Drivers</t>
  </si>
  <si>
    <t xml:space="preserve">Yogesh Chapra </t>
  </si>
  <si>
    <t>Teejpal Shingh</t>
  </si>
  <si>
    <t>Mukessh Yadav</t>
  </si>
  <si>
    <t xml:space="preserve">Arvind </t>
  </si>
  <si>
    <t>Bipin</t>
  </si>
  <si>
    <t>Jitu</t>
  </si>
  <si>
    <t>Radhe</t>
  </si>
  <si>
    <t xml:space="preserve">Md Suhail </t>
  </si>
  <si>
    <t>Vicky</t>
  </si>
  <si>
    <t>KK Mishra</t>
  </si>
  <si>
    <t>Kamla gate</t>
  </si>
  <si>
    <t>Jp green kamla get greater noida</t>
  </si>
  <si>
    <t>Shree Jee</t>
  </si>
  <si>
    <t>D. J</t>
  </si>
  <si>
    <t>Ram mandir</t>
  </si>
  <si>
    <t>Rbi</t>
  </si>
  <si>
    <t>Powder bag</t>
  </si>
  <si>
    <t>Bareilly</t>
  </si>
  <si>
    <t>Sector 21</t>
  </si>
  <si>
    <t>Furnitur</t>
  </si>
  <si>
    <t>Garyana</t>
  </si>
  <si>
    <t>Stell</t>
  </si>
  <si>
    <t>Jhiljil</t>
  </si>
  <si>
    <t>Noida sector 28</t>
  </si>
  <si>
    <t>Mukharji nagar</t>
  </si>
  <si>
    <t>Noida sector 9</t>
  </si>
  <si>
    <t>Sector 38 Gurgaon</t>
  </si>
  <si>
    <t>Pari chowk Noida</t>
  </si>
  <si>
    <t>Jhilmill</t>
  </si>
  <si>
    <t>Shivrajpur</t>
  </si>
  <si>
    <t>Amit  Sharma</t>
  </si>
  <si>
    <t>Two pay</t>
  </si>
  <si>
    <t>Rampur greater Noida</t>
  </si>
  <si>
    <t>Sector 44 noida</t>
  </si>
  <si>
    <t>Aradhya enterprises</t>
  </si>
  <si>
    <t>RO 500 liter</t>
  </si>
  <si>
    <t>Coca cola chauraha</t>
  </si>
  <si>
    <t>R J Hardware</t>
  </si>
  <si>
    <t>Kirti nagar. Pitampura</t>
  </si>
  <si>
    <t>Sum of Billing Amount (Delivery + Assurance Charge)</t>
  </si>
  <si>
    <t xml:space="preserve">Count of Customer Name 
</t>
  </si>
  <si>
    <t>Achievement</t>
  </si>
  <si>
    <t>Rahul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</si>
</sst>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_ ;_ * \-#,##0_ ;_ * &quot;-&quot;??_ ;_ @_ "/>
    <numFmt numFmtId="165" formatCode="[$-F800]dddd\,\ mmmm\ dd\,\ 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13">
    <xf numFmtId="0" fontId="0" fillId="0" borderId="0" xfId="0"/>
    <xf numFmtId="15" fontId="0" fillId="0" borderId="1" xfId="0" applyNumberForma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0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164" fontId="0" fillId="0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vertical="center"/>
    </xf>
    <xf numFmtId="15" fontId="0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164" fontId="2" fillId="3" borderId="1" xfId="1" applyNumberFormat="1" applyFont="1" applyFill="1" applyBorder="1" applyAlignment="1">
      <alignment vertical="center"/>
    </xf>
    <xf numFmtId="164" fontId="2" fillId="5" borderId="1" xfId="0" applyNumberFormat="1" applyFont="1" applyFill="1" applyBorder="1" applyAlignment="1"/>
    <xf numFmtId="0" fontId="0" fillId="0" borderId="1" xfId="0" applyBorder="1"/>
    <xf numFmtId="164" fontId="0" fillId="0" borderId="1" xfId="0" applyNumberFormat="1" applyBorder="1"/>
    <xf numFmtId="164" fontId="0" fillId="0" borderId="1" xfId="1" applyNumberFormat="1" applyFont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1" fontId="0" fillId="0" borderId="1" xfId="0" applyNumberFormat="1" applyBorder="1"/>
    <xf numFmtId="9" fontId="0" fillId="0" borderId="1" xfId="2" applyFont="1" applyBorder="1"/>
    <xf numFmtId="9" fontId="0" fillId="0" borderId="1" xfId="2" applyFont="1" applyBorder="1" applyAlignment="1">
      <alignment horizontal="center"/>
    </xf>
    <xf numFmtId="164" fontId="2" fillId="3" borderId="1" xfId="1" applyNumberFormat="1" applyFont="1" applyFill="1" applyBorder="1"/>
    <xf numFmtId="164" fontId="2" fillId="4" borderId="1" xfId="1" applyNumberFormat="1" applyFont="1" applyFill="1" applyBorder="1" applyAlignment="1">
      <alignment vertical="center"/>
    </xf>
    <xf numFmtId="164" fontId="2" fillId="4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0" fillId="0" borderId="1" xfId="1" applyNumberFormat="1" applyFont="1" applyBorder="1" applyAlignment="1"/>
    <xf numFmtId="16" fontId="0" fillId="0" borderId="1" xfId="1" applyNumberFormat="1" applyFont="1" applyBorder="1" applyAlignment="1">
      <alignment vertical="center"/>
    </xf>
    <xf numFmtId="0" fontId="2" fillId="6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" fontId="2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2" fontId="7" fillId="0" borderId="1" xfId="0" applyNumberFormat="1" applyFont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" fontId="7" fillId="0" borderId="1" xfId="0" applyNumberFormat="1" applyFont="1" applyBorder="1" applyAlignment="1">
      <alignment horizontal="center"/>
    </xf>
    <xf numFmtId="22" fontId="8" fillId="0" borderId="1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8" fontId="7" fillId="0" borderId="1" xfId="0" applyNumberFormat="1" applyFont="1" applyBorder="1" applyAlignment="1">
      <alignment horizontal="center"/>
    </xf>
    <xf numFmtId="0" fontId="9" fillId="0" borderId="1" xfId="3" applyBorder="1" applyAlignment="1">
      <alignment horizontal="center"/>
    </xf>
    <xf numFmtId="22" fontId="7" fillId="0" borderId="10" xfId="0" applyNumberFormat="1" applyFont="1" applyBorder="1" applyAlignment="1">
      <alignment horizontal="center"/>
    </xf>
    <xf numFmtId="16" fontId="0" fillId="0" borderId="0" xfId="0" applyNumberFormat="1"/>
    <xf numFmtId="0" fontId="7" fillId="0" borderId="11" xfId="0" applyFont="1" applyBorder="1" applyAlignment="1">
      <alignment horizontal="center"/>
    </xf>
    <xf numFmtId="0" fontId="7" fillId="0" borderId="11" xfId="0" applyFont="1" applyBorder="1" applyAlignment="1"/>
    <xf numFmtId="0" fontId="7" fillId="0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22" fontId="7" fillId="0" borderId="10" xfId="0" applyNumberFormat="1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2" xfId="0" applyFont="1" applyBorder="1" applyAlignment="1"/>
    <xf numFmtId="22" fontId="7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22" fontId="7" fillId="0" borderId="12" xfId="0" applyNumberFormat="1" applyFont="1" applyBorder="1" applyAlignment="1">
      <alignment horizontal="right" wrapText="1"/>
    </xf>
    <xf numFmtId="0" fontId="7" fillId="0" borderId="12" xfId="0" applyFont="1" applyBorder="1" applyAlignment="1">
      <alignment wrapText="1"/>
    </xf>
    <xf numFmtId="0" fontId="7" fillId="0" borderId="12" xfId="0" applyFont="1" applyBorder="1" applyAlignment="1">
      <alignment horizontal="right" wrapText="1"/>
    </xf>
    <xf numFmtId="0" fontId="0" fillId="0" borderId="13" xfId="0" applyFill="1" applyBorder="1" applyAlignment="1">
      <alignment horizontal="center"/>
    </xf>
    <xf numFmtId="0" fontId="7" fillId="0" borderId="0" xfId="0" applyFont="1" applyBorder="1" applyAlignment="1">
      <alignment wrapText="1"/>
    </xf>
    <xf numFmtId="16" fontId="0" fillId="0" borderId="13" xfId="0" applyNumberFormat="1" applyFill="1" applyBorder="1" applyAlignment="1">
      <alignment horizontal="center"/>
    </xf>
    <xf numFmtId="0" fontId="7" fillId="0" borderId="12" xfId="0" applyNumberFormat="1" applyFont="1" applyBorder="1" applyAlignment="1">
      <alignment wrapText="1"/>
    </xf>
    <xf numFmtId="22" fontId="7" fillId="0" borderId="12" xfId="0" applyNumberFormat="1" applyFont="1" applyBorder="1" applyAlignment="1">
      <alignment horizontal="right"/>
    </xf>
    <xf numFmtId="16" fontId="0" fillId="0" borderId="0" xfId="0" applyNumberFormat="1" applyAlignment="1"/>
    <xf numFmtId="0" fontId="7" fillId="0" borderId="12" xfId="0" applyFont="1" applyBorder="1" applyAlignment="1">
      <alignment horizontal="right"/>
    </xf>
    <xf numFmtId="0" fontId="9" fillId="0" borderId="12" xfId="3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0" borderId="1" xfId="0" applyFont="1" applyBorder="1" applyAlignment="1"/>
    <xf numFmtId="165" fontId="7" fillId="0" borderId="1" xfId="0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/>
    <xf numFmtId="0" fontId="11" fillId="8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22" fontId="7" fillId="0" borderId="1" xfId="0" applyNumberFormat="1" applyFont="1" applyBorder="1" applyAlignment="1">
      <alignment horizontal="right"/>
    </xf>
    <xf numFmtId="16" fontId="0" fillId="0" borderId="1" xfId="0" applyNumberFormat="1" applyBorder="1" applyAlignment="1"/>
    <xf numFmtId="0" fontId="7" fillId="0" borderId="1" xfId="0" applyFont="1" applyBorder="1" applyAlignment="1">
      <alignment horizontal="right"/>
    </xf>
    <xf numFmtId="0" fontId="7" fillId="0" borderId="1" xfId="0" applyFont="1" applyBorder="1" applyAlignment="1"/>
    <xf numFmtId="0" fontId="7" fillId="8" borderId="1" xfId="0" applyFont="1" applyFill="1" applyBorder="1" applyAlignment="1">
      <alignment horizontal="right"/>
    </xf>
    <xf numFmtId="0" fontId="7" fillId="9" borderId="1" xfId="0" applyFont="1" applyFill="1" applyBorder="1" applyAlignment="1">
      <alignment horizontal="right"/>
    </xf>
    <xf numFmtId="0" fontId="7" fillId="10" borderId="1" xfId="0" applyFont="1" applyFill="1" applyBorder="1" applyAlignment="1">
      <alignment horizontal="right"/>
    </xf>
    <xf numFmtId="0" fontId="7" fillId="8" borderId="1" xfId="0" applyFont="1" applyFill="1" applyBorder="1" applyAlignment="1"/>
    <xf numFmtId="0" fontId="7" fillId="10" borderId="1" xfId="0" applyFont="1" applyFill="1" applyBorder="1" applyAlignment="1"/>
    <xf numFmtId="16" fontId="0" fillId="0" borderId="1" xfId="0" applyNumberFormat="1" applyFill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8" borderId="12" xfId="0" applyFont="1" applyFill="1" applyBorder="1" applyAlignment="1">
      <alignment horizontal="right" wrapText="1"/>
    </xf>
    <xf numFmtId="0" fontId="7" fillId="9" borderId="12" xfId="0" applyFont="1" applyFill="1" applyBorder="1" applyAlignment="1">
      <alignment horizontal="right" wrapText="1"/>
    </xf>
    <xf numFmtId="0" fontId="7" fillId="10" borderId="12" xfId="0" applyFont="1" applyFill="1" applyBorder="1" applyAlignment="1">
      <alignment horizontal="right" wrapText="1"/>
    </xf>
    <xf numFmtId="0" fontId="7" fillId="0" borderId="12" xfId="0" applyFont="1" applyBorder="1" applyAlignment="1">
      <alignment vertical="center"/>
    </xf>
    <xf numFmtId="0" fontId="8" fillId="0" borderId="12" xfId="0" applyFont="1" applyBorder="1" applyAlignment="1">
      <alignment wrapText="1"/>
    </xf>
    <xf numFmtId="0" fontId="7" fillId="8" borderId="12" xfId="0" applyFont="1" applyFill="1" applyBorder="1" applyAlignment="1">
      <alignment wrapText="1"/>
    </xf>
    <xf numFmtId="0" fontId="7" fillId="0" borderId="14" xfId="0" applyFont="1" applyFill="1" applyBorder="1" applyAlignment="1">
      <alignment wrapText="1"/>
    </xf>
    <xf numFmtId="165" fontId="7" fillId="0" borderId="13" xfId="0" applyNumberFormat="1" applyFont="1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5" fillId="0" borderId="0" xfId="0" applyFont="1"/>
    <xf numFmtId="0" fontId="0" fillId="10" borderId="0" xfId="0" applyFill="1"/>
    <xf numFmtId="0" fontId="0" fillId="0" borderId="0" xfId="0" applyAlignment="1">
      <alignment horizontal="center"/>
    </xf>
    <xf numFmtId="0" fontId="2" fillId="12" borderId="1" xfId="0" applyFont="1" applyFill="1" applyBorder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NumberFormat="1" applyFill="1"/>
    <xf numFmtId="0" fontId="0" fillId="12" borderId="1" xfId="0" applyNumberFormat="1" applyFill="1" applyBorder="1"/>
    <xf numFmtId="0" fontId="5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13" fillId="0" borderId="1" xfId="0" applyFont="1" applyFill="1" applyBorder="1" applyAlignment="1">
      <alignment horizontal="center"/>
    </xf>
    <xf numFmtId="0" fontId="13" fillId="0" borderId="1" xfId="0" applyNumberFormat="1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0" fillId="0" borderId="1" xfId="0" applyBorder="1" applyAlignment="1">
      <alignment horizontal="left"/>
    </xf>
    <xf numFmtId="0" fontId="0" fillId="0" borderId="1" xfId="0" applyNumberForma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NumberFormat="1" applyFont="1" applyBorder="1" applyAlignment="1">
      <alignment horizontal="center"/>
    </xf>
    <xf numFmtId="0" fontId="0" fillId="0" borderId="1" xfId="0" applyNumberFormat="1" applyBorder="1"/>
    <xf numFmtId="0" fontId="2" fillId="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3" fillId="14" borderId="0" xfId="0" applyFont="1" applyFill="1" applyAlignment="1">
      <alignment horizontal="left"/>
    </xf>
    <xf numFmtId="0" fontId="3" fillId="14" borderId="0" xfId="0" applyNumberFormat="1" applyFont="1" applyFill="1"/>
    <xf numFmtId="0" fontId="6" fillId="7" borderId="1" xfId="0" applyFont="1" applyFill="1" applyBorder="1" applyAlignment="1"/>
    <xf numFmtId="0" fontId="6" fillId="7" borderId="15" xfId="0" applyFont="1" applyFill="1" applyBorder="1" applyAlignment="1"/>
    <xf numFmtId="165" fontId="7" fillId="0" borderId="1" xfId="0" applyNumberFormat="1" applyFont="1" applyBorder="1" applyAlignment="1">
      <alignment horizontal="right"/>
    </xf>
    <xf numFmtId="14" fontId="7" fillId="0" borderId="1" xfId="0" applyNumberFormat="1" applyFont="1" applyBorder="1" applyAlignment="1">
      <alignment horizontal="right"/>
    </xf>
    <xf numFmtId="0" fontId="7" fillId="0" borderId="1" xfId="0" applyFont="1" applyFill="1" applyBorder="1" applyAlignment="1"/>
    <xf numFmtId="0" fontId="7" fillId="0" borderId="15" xfId="0" applyFont="1" applyFill="1" applyBorder="1" applyAlignment="1"/>
    <xf numFmtId="22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4" fontId="8" fillId="0" borderId="1" xfId="0" applyNumberFormat="1" applyFont="1" applyBorder="1" applyAlignment="1">
      <alignment horizontal="right"/>
    </xf>
    <xf numFmtId="0" fontId="8" fillId="0" borderId="1" xfId="0" applyFont="1" applyFill="1" applyBorder="1" applyAlignment="1"/>
    <xf numFmtId="0" fontId="7" fillId="0" borderId="15" xfId="0" applyFont="1" applyBorder="1" applyAlignment="1"/>
    <xf numFmtId="0" fontId="8" fillId="0" borderId="15" xfId="0" applyFont="1" applyBorder="1" applyAlignment="1"/>
    <xf numFmtId="0" fontId="5" fillId="0" borderId="1" xfId="0" applyFont="1" applyBorder="1" applyAlignment="1"/>
    <xf numFmtId="0" fontId="7" fillId="0" borderId="16" xfId="0" applyFont="1" applyBorder="1" applyAlignment="1"/>
    <xf numFmtId="16" fontId="7" fillId="0" borderId="1" xfId="0" applyNumberFormat="1" applyFont="1" applyBorder="1" applyAlignment="1">
      <alignment horizontal="right"/>
    </xf>
    <xf numFmtId="0" fontId="7" fillId="0" borderId="16" xfId="0" applyFont="1" applyBorder="1" applyAlignment="1">
      <alignment wrapText="1"/>
    </xf>
    <xf numFmtId="0" fontId="7" fillId="0" borderId="17" xfId="0" applyFont="1" applyBorder="1" applyAlignment="1"/>
    <xf numFmtId="0" fontId="6" fillId="13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 vertical="center"/>
    </xf>
    <xf numFmtId="0" fontId="0" fillId="10" borderId="0" xfId="0" applyFill="1" applyAlignment="1"/>
    <xf numFmtId="0" fontId="0" fillId="8" borderId="0" xfId="0" applyFill="1" applyAlignment="1"/>
    <xf numFmtId="0" fontId="0" fillId="9" borderId="0" xfId="0" applyFill="1" applyAlignment="1"/>
    <xf numFmtId="0" fontId="2" fillId="15" borderId="1" xfId="0" applyFont="1" applyFill="1" applyBorder="1" applyAlignment="1"/>
    <xf numFmtId="0" fontId="0" fillId="12" borderId="1" xfId="0" applyFill="1" applyBorder="1"/>
    <xf numFmtId="0" fontId="0" fillId="15" borderId="1" xfId="0" applyFill="1" applyBorder="1" applyAlignment="1">
      <alignment horizontal="left"/>
    </xf>
    <xf numFmtId="0" fontId="12" fillId="15" borderId="1" xfId="0" applyFont="1" applyFill="1" applyBorder="1" applyAlignment="1"/>
    <xf numFmtId="0" fontId="12" fillId="6" borderId="1" xfId="0" applyFont="1" applyFill="1" applyBorder="1"/>
    <xf numFmtId="0" fontId="2" fillId="6" borderId="1" xfId="0" applyFont="1" applyFill="1" applyBorder="1"/>
    <xf numFmtId="0" fontId="7" fillId="15" borderId="1" xfId="0" applyFont="1" applyFill="1" applyBorder="1" applyAlignment="1">
      <alignment horizontal="center" wrapText="1"/>
    </xf>
    <xf numFmtId="0" fontId="0" fillId="15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15" fillId="0" borderId="1" xfId="0" applyNumberFormat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vertical="center"/>
    </xf>
    <xf numFmtId="164" fontId="0" fillId="0" borderId="1" xfId="1" applyNumberFormat="1" applyFont="1" applyFill="1" applyBorder="1"/>
    <xf numFmtId="164" fontId="0" fillId="0" borderId="0" xfId="0" applyNumberFormat="1"/>
    <xf numFmtId="164" fontId="2" fillId="0" borderId="1" xfId="1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16" fontId="0" fillId="0" borderId="1" xfId="1" applyNumberFormat="1" applyFont="1" applyFill="1" applyBorder="1" applyAlignment="1">
      <alignment vertical="center"/>
    </xf>
    <xf numFmtId="164" fontId="2" fillId="0" borderId="1" xfId="1" applyNumberFormat="1" applyFont="1" applyFill="1" applyBorder="1" applyAlignment="1">
      <alignment vertical="center"/>
    </xf>
    <xf numFmtId="164" fontId="4" fillId="0" borderId="1" xfId="1" applyNumberFormat="1" applyFont="1" applyFill="1" applyBorder="1" applyAlignment="1">
      <alignment horizontal="center" vertical="center" wrapText="1"/>
    </xf>
    <xf numFmtId="0" fontId="0" fillId="0" borderId="0" xfId="0" applyFill="1"/>
    <xf numFmtId="164" fontId="1" fillId="0" borderId="1" xfId="1" applyNumberFormat="1" applyFont="1" applyFill="1" applyBorder="1" applyAlignment="1">
      <alignment vertical="center"/>
    </xf>
    <xf numFmtId="164" fontId="16" fillId="0" borderId="1" xfId="1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" fontId="2" fillId="0" borderId="5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" fontId="0" fillId="0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64" fontId="2" fillId="0" borderId="1" xfId="1" applyNumberFormat="1" applyFont="1" applyBorder="1" applyAlignment="1">
      <alignment vertical="center"/>
    </xf>
    <xf numFmtId="164" fontId="2" fillId="0" borderId="1" xfId="1" applyNumberFormat="1" applyFont="1" applyFill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4" fontId="2" fillId="5" borderId="18" xfId="1" applyNumberFormat="1" applyFont="1" applyFill="1" applyBorder="1" applyAlignment="1">
      <alignment horizontal="center"/>
    </xf>
    <xf numFmtId="164" fontId="2" fillId="5" borderId="15" xfId="1" applyNumberFormat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vertical="center"/>
    </xf>
    <xf numFmtId="164" fontId="4" fillId="3" borderId="1" xfId="1" applyNumberFormat="1" applyFont="1" applyFill="1" applyBorder="1" applyAlignment="1">
      <alignment horizontal="center" wrapText="1"/>
    </xf>
    <xf numFmtId="164" fontId="4" fillId="3" borderId="1" xfId="1" applyNumberFormat="1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14" fillId="6" borderId="1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horizont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6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pivotCacheDefinition" Target="pivotCache/pivotCacheDefinition3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 Achievements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'B2B Revenue Table'!$E$2</c:f>
              <c:strCache>
                <c:ptCount val="1"/>
                <c:pt idx="0">
                  <c:v>Target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'B2B Revenue Table'!$D$4:$D$33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'B2B Revenue Table'!$E$4:$E$33</c:f>
              <c:numCache>
                <c:formatCode>General</c:formatCode>
                <c:ptCount val="30"/>
                <c:pt idx="0">
                  <c:v>9000</c:v>
                </c:pt>
                <c:pt idx="1">
                  <c:v>9000</c:v>
                </c:pt>
                <c:pt idx="2">
                  <c:v>9000</c:v>
                </c:pt>
                <c:pt idx="3">
                  <c:v>9000</c:v>
                </c:pt>
                <c:pt idx="4">
                  <c:v>9900</c:v>
                </c:pt>
                <c:pt idx="5">
                  <c:v>11000</c:v>
                </c:pt>
                <c:pt idx="6">
                  <c:v>11000</c:v>
                </c:pt>
                <c:pt idx="7">
                  <c:v>11000</c:v>
                </c:pt>
                <c:pt idx="8">
                  <c:v>11400</c:v>
                </c:pt>
                <c:pt idx="9">
                  <c:v>12000</c:v>
                </c:pt>
                <c:pt idx="10">
                  <c:v>14000</c:v>
                </c:pt>
                <c:pt idx="11">
                  <c:v>14000</c:v>
                </c:pt>
                <c:pt idx="12">
                  <c:v>14000</c:v>
                </c:pt>
                <c:pt idx="13">
                  <c:v>14000</c:v>
                </c:pt>
                <c:pt idx="14">
                  <c:v>14400</c:v>
                </c:pt>
                <c:pt idx="15">
                  <c:v>16400</c:v>
                </c:pt>
                <c:pt idx="16">
                  <c:v>18400</c:v>
                </c:pt>
                <c:pt idx="17">
                  <c:v>18400</c:v>
                </c:pt>
                <c:pt idx="18">
                  <c:v>19400</c:v>
                </c:pt>
                <c:pt idx="19">
                  <c:v>19400</c:v>
                </c:pt>
                <c:pt idx="20">
                  <c:v>19400</c:v>
                </c:pt>
                <c:pt idx="21">
                  <c:v>20000</c:v>
                </c:pt>
                <c:pt idx="22">
                  <c:v>22000</c:v>
                </c:pt>
                <c:pt idx="23">
                  <c:v>26000</c:v>
                </c:pt>
                <c:pt idx="24">
                  <c:v>26000</c:v>
                </c:pt>
                <c:pt idx="25">
                  <c:v>26000</c:v>
                </c:pt>
                <c:pt idx="26">
                  <c:v>26000</c:v>
                </c:pt>
                <c:pt idx="27">
                  <c:v>28000</c:v>
                </c:pt>
                <c:pt idx="28">
                  <c:v>28000</c:v>
                </c:pt>
                <c:pt idx="29">
                  <c:v>28000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D1-4648-8B4C-A6CF29063A1C}"/>
            </c:ext>
          </c:extLst>
        </c:ser>
        <c:ser>
          <c:idx val="1"/>
          <c:order val="1"/>
          <c:tx>
            <c:strRef>
              <c:f>'B2B Revenue Table'!$F$2</c:f>
              <c:strCache>
                <c:ptCount val="1"/>
                <c:pt idx="0">
                  <c:v>Achievement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'B2B Revenue Table'!$D$4:$D$33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'B2B Revenue Table'!$F$4:$F$33</c:f>
              <c:numCache>
                <c:formatCode>General</c:formatCode>
                <c:ptCount val="30"/>
                <c:pt idx="0">
                  <c:v>2700</c:v>
                </c:pt>
                <c:pt idx="1">
                  <c:v>3100</c:v>
                </c:pt>
                <c:pt idx="2">
                  <c:v>3930</c:v>
                </c:pt>
                <c:pt idx="3">
                  <c:v>4315</c:v>
                </c:pt>
                <c:pt idx="4">
                  <c:v>0</c:v>
                </c:pt>
                <c:pt idx="5">
                  <c:v>3440</c:v>
                </c:pt>
                <c:pt idx="6">
                  <c:v>5040</c:v>
                </c:pt>
                <c:pt idx="7">
                  <c:v>6690</c:v>
                </c:pt>
                <c:pt idx="8">
                  <c:v>4360</c:v>
                </c:pt>
                <c:pt idx="9">
                  <c:v>4520</c:v>
                </c:pt>
                <c:pt idx="10">
                  <c:v>3450</c:v>
                </c:pt>
                <c:pt idx="11">
                  <c:v>13200</c:v>
                </c:pt>
                <c:pt idx="12">
                  <c:v>3000</c:v>
                </c:pt>
                <c:pt idx="13">
                  <c:v>0</c:v>
                </c:pt>
                <c:pt idx="14">
                  <c:v>4150</c:v>
                </c:pt>
                <c:pt idx="15">
                  <c:v>6010</c:v>
                </c:pt>
                <c:pt idx="16">
                  <c:v>7220</c:v>
                </c:pt>
                <c:pt idx="17">
                  <c:v>6000</c:v>
                </c:pt>
                <c:pt idx="18">
                  <c:v>1100</c:v>
                </c:pt>
                <c:pt idx="19">
                  <c:v>2680</c:v>
                </c:pt>
                <c:pt idx="20">
                  <c:v>2610</c:v>
                </c:pt>
                <c:pt idx="21">
                  <c:v>1200</c:v>
                </c:pt>
                <c:pt idx="22">
                  <c:v>3980</c:v>
                </c:pt>
                <c:pt idx="23">
                  <c:v>950</c:v>
                </c:pt>
                <c:pt idx="24">
                  <c:v>2700</c:v>
                </c:pt>
                <c:pt idx="25">
                  <c:v>1750</c:v>
                </c:pt>
                <c:pt idx="26">
                  <c:v>4344</c:v>
                </c:pt>
                <c:pt idx="27">
                  <c:v>2690</c:v>
                </c:pt>
                <c:pt idx="28">
                  <c:v>0</c:v>
                </c:pt>
                <c:pt idx="29">
                  <c:v>2320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D1-4648-8B4C-A6CF29063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6495392"/>
        <c:axId val="1046496224"/>
      </c:lineChart>
      <c:dateAx>
        <c:axId val="104649539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496224"/>
        <c:crosses val="autoZero"/>
        <c:auto val="1"/>
        <c:lblOffset val="100"/>
        <c:baseTimeUnit val="days"/>
      </c:dateAx>
      <c:valAx>
        <c:axId val="104649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49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'B2B Revenue Table'!$F$2</c:f>
              <c:strCache>
                <c:ptCount val="1"/>
                <c:pt idx="0">
                  <c:v>Achievement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'B2B Revenue Table'!$D$3:$D$33</c:f>
              <c:numCache>
                <c:formatCode>d\-mmm</c:formatCode>
                <c:ptCount val="31"/>
                <c:pt idx="0">
                  <c:v>45139</c:v>
                </c:pt>
                <c:pt idx="1">
                  <c:v>45140</c:v>
                </c:pt>
                <c:pt idx="2">
                  <c:v>45141</c:v>
                </c:pt>
                <c:pt idx="3">
                  <c:v>45142</c:v>
                </c:pt>
                <c:pt idx="4">
                  <c:v>45143</c:v>
                </c:pt>
                <c:pt idx="5">
                  <c:v>45144</c:v>
                </c:pt>
                <c:pt idx="6">
                  <c:v>45145</c:v>
                </c:pt>
                <c:pt idx="7">
                  <c:v>45146</c:v>
                </c:pt>
                <c:pt idx="8">
                  <c:v>45147</c:v>
                </c:pt>
                <c:pt idx="9">
                  <c:v>45148</c:v>
                </c:pt>
                <c:pt idx="10">
                  <c:v>45149</c:v>
                </c:pt>
                <c:pt idx="11">
                  <c:v>45150</c:v>
                </c:pt>
                <c:pt idx="12">
                  <c:v>45151</c:v>
                </c:pt>
                <c:pt idx="13">
                  <c:v>45152</c:v>
                </c:pt>
                <c:pt idx="14">
                  <c:v>45153</c:v>
                </c:pt>
                <c:pt idx="15">
                  <c:v>45154</c:v>
                </c:pt>
                <c:pt idx="16">
                  <c:v>45155</c:v>
                </c:pt>
                <c:pt idx="17">
                  <c:v>45156</c:v>
                </c:pt>
                <c:pt idx="18">
                  <c:v>45157</c:v>
                </c:pt>
                <c:pt idx="19">
                  <c:v>45158</c:v>
                </c:pt>
                <c:pt idx="20">
                  <c:v>45159</c:v>
                </c:pt>
                <c:pt idx="21">
                  <c:v>45160</c:v>
                </c:pt>
                <c:pt idx="22">
                  <c:v>45161</c:v>
                </c:pt>
                <c:pt idx="23">
                  <c:v>45162</c:v>
                </c:pt>
                <c:pt idx="24">
                  <c:v>45163</c:v>
                </c:pt>
                <c:pt idx="25">
                  <c:v>45164</c:v>
                </c:pt>
                <c:pt idx="26">
                  <c:v>45165</c:v>
                </c:pt>
                <c:pt idx="27">
                  <c:v>45166</c:v>
                </c:pt>
                <c:pt idx="28">
                  <c:v>45167</c:v>
                </c:pt>
                <c:pt idx="29">
                  <c:v>45168</c:v>
                </c:pt>
                <c:pt idx="30">
                  <c:v>45169</c:v>
                </c:pt>
              </c:numCache>
            </c:numRef>
          </c:cat>
          <c:val>
            <c:numRef>
              <c:f>'B2B Revenue Table'!$F$3:$F$33</c:f>
              <c:numCache>
                <c:formatCode>General</c:formatCode>
                <c:ptCount val="31"/>
                <c:pt idx="0">
                  <c:v>1800</c:v>
                </c:pt>
                <c:pt idx="1">
                  <c:v>2700</c:v>
                </c:pt>
                <c:pt idx="2">
                  <c:v>3100</c:v>
                </c:pt>
                <c:pt idx="3">
                  <c:v>3930</c:v>
                </c:pt>
                <c:pt idx="4">
                  <c:v>4315</c:v>
                </c:pt>
                <c:pt idx="5">
                  <c:v>0</c:v>
                </c:pt>
                <c:pt idx="6">
                  <c:v>3440</c:v>
                </c:pt>
                <c:pt idx="7">
                  <c:v>5040</c:v>
                </c:pt>
                <c:pt idx="8">
                  <c:v>6690</c:v>
                </c:pt>
                <c:pt idx="9">
                  <c:v>4360</c:v>
                </c:pt>
                <c:pt idx="10">
                  <c:v>4520</c:v>
                </c:pt>
                <c:pt idx="11">
                  <c:v>3450</c:v>
                </c:pt>
                <c:pt idx="12">
                  <c:v>13200</c:v>
                </c:pt>
                <c:pt idx="13">
                  <c:v>3000</c:v>
                </c:pt>
                <c:pt idx="14">
                  <c:v>0</c:v>
                </c:pt>
                <c:pt idx="15">
                  <c:v>4150</c:v>
                </c:pt>
                <c:pt idx="16">
                  <c:v>6010</c:v>
                </c:pt>
                <c:pt idx="17">
                  <c:v>7220</c:v>
                </c:pt>
                <c:pt idx="18">
                  <c:v>6000</c:v>
                </c:pt>
                <c:pt idx="19">
                  <c:v>1100</c:v>
                </c:pt>
                <c:pt idx="20">
                  <c:v>2680</c:v>
                </c:pt>
                <c:pt idx="21">
                  <c:v>2610</c:v>
                </c:pt>
                <c:pt idx="22">
                  <c:v>1200</c:v>
                </c:pt>
                <c:pt idx="23">
                  <c:v>3980</c:v>
                </c:pt>
                <c:pt idx="24">
                  <c:v>950</c:v>
                </c:pt>
                <c:pt idx="25">
                  <c:v>2700</c:v>
                </c:pt>
                <c:pt idx="26">
                  <c:v>1750</c:v>
                </c:pt>
                <c:pt idx="27">
                  <c:v>4344</c:v>
                </c:pt>
                <c:pt idx="28">
                  <c:v>2690</c:v>
                </c:pt>
                <c:pt idx="29">
                  <c:v>0</c:v>
                </c:pt>
                <c:pt idx="30">
                  <c:v>2320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36-4905-A58C-C76C25A12FB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90318879"/>
        <c:axId val="690319295"/>
      </c:lineChart>
      <c:dateAx>
        <c:axId val="69031887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19295"/>
        <c:crosses val="autoZero"/>
        <c:auto val="1"/>
        <c:lblOffset val="100"/>
        <c:baseTimeUnit val="days"/>
      </c:dateAx>
      <c:valAx>
        <c:axId val="690319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1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 Kanpur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'Team Wise Table'!$F$4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'Team Wise Table'!$C$6:$C$35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'Team Wise Table'!$F$6:$F$35</c:f>
              <c:numCache>
                <c:formatCode>General</c:formatCode>
                <c:ptCount val="30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600</c:v>
                </c:pt>
                <c:pt idx="7">
                  <c:v>600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1400</c:v>
                </c:pt>
                <c:pt idx="15">
                  <c:v>1400</c:v>
                </c:pt>
                <c:pt idx="16">
                  <c:v>1400</c:v>
                </c:pt>
                <c:pt idx="17">
                  <c:v>1400</c:v>
                </c:pt>
                <c:pt idx="18">
                  <c:v>2400</c:v>
                </c:pt>
                <c:pt idx="19">
                  <c:v>2400</c:v>
                </c:pt>
                <c:pt idx="20">
                  <c:v>2400</c:v>
                </c:pt>
                <c:pt idx="21">
                  <c:v>3000</c:v>
                </c:pt>
                <c:pt idx="22">
                  <c:v>3000</c:v>
                </c:pt>
                <c:pt idx="23">
                  <c:v>4000</c:v>
                </c:pt>
                <c:pt idx="24">
                  <c:v>4000</c:v>
                </c:pt>
                <c:pt idx="25">
                  <c:v>4000</c:v>
                </c:pt>
                <c:pt idx="26">
                  <c:v>4000</c:v>
                </c:pt>
                <c:pt idx="27">
                  <c:v>6000</c:v>
                </c:pt>
                <c:pt idx="28">
                  <c:v>6000</c:v>
                </c:pt>
                <c:pt idx="29">
                  <c:v>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5C-498D-B109-7BB5674D79E3}"/>
            </c:ext>
          </c:extLst>
        </c:ser>
        <c:ser>
          <c:idx val="3"/>
          <c:order val="1"/>
          <c:tx>
            <c:strRef>
              <c:f>'Team Wise Table'!$G$4</c:f>
              <c:strCache>
                <c:ptCount val="1"/>
                <c:pt idx="0">
                  <c:v>Achievements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'Team Wise Table'!$C$6:$C$35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'Team Wise Table'!$G$6:$G$35</c:f>
              <c:numCache>
                <c:formatCode>General</c:formatCode>
                <c:ptCount val="30"/>
                <c:pt idx="0">
                  <c:v>0</c:v>
                </c:pt>
                <c:pt idx="1">
                  <c:v>200</c:v>
                </c:pt>
                <c:pt idx="2">
                  <c:v>230</c:v>
                </c:pt>
                <c:pt idx="3">
                  <c:v>215</c:v>
                </c:pt>
                <c:pt idx="4">
                  <c:v>0</c:v>
                </c:pt>
                <c:pt idx="5">
                  <c:v>240</c:v>
                </c:pt>
                <c:pt idx="6">
                  <c:v>180</c:v>
                </c:pt>
                <c:pt idx="7">
                  <c:v>240</c:v>
                </c:pt>
                <c:pt idx="8">
                  <c:v>270</c:v>
                </c:pt>
                <c:pt idx="9">
                  <c:v>120</c:v>
                </c:pt>
                <c:pt idx="10">
                  <c:v>100</c:v>
                </c:pt>
                <c:pt idx="11">
                  <c:v>200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100</c:v>
                </c:pt>
                <c:pt idx="16">
                  <c:v>270</c:v>
                </c:pt>
                <c:pt idx="17">
                  <c:v>200</c:v>
                </c:pt>
                <c:pt idx="18">
                  <c:v>0</c:v>
                </c:pt>
                <c:pt idx="19">
                  <c:v>530</c:v>
                </c:pt>
                <c:pt idx="20">
                  <c:v>120</c:v>
                </c:pt>
                <c:pt idx="21">
                  <c:v>0</c:v>
                </c:pt>
                <c:pt idx="22">
                  <c:v>1000</c:v>
                </c:pt>
                <c:pt idx="23">
                  <c:v>250</c:v>
                </c:pt>
                <c:pt idx="24">
                  <c:v>350</c:v>
                </c:pt>
                <c:pt idx="25">
                  <c:v>0</c:v>
                </c:pt>
                <c:pt idx="26">
                  <c:v>459</c:v>
                </c:pt>
                <c:pt idx="27">
                  <c:v>140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5C-498D-B109-7BB5674D7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075104"/>
        <c:axId val="1063079264"/>
      </c:lineChart>
      <c:dateAx>
        <c:axId val="106307510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079264"/>
        <c:crosses val="autoZero"/>
        <c:auto val="1"/>
        <c:lblOffset val="100"/>
        <c:baseTimeUnit val="days"/>
      </c:dateAx>
      <c:valAx>
        <c:axId val="1063079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07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NCR</a:t>
            </a:r>
            <a:r>
              <a:rPr lang="en-US" baseline="0"/>
              <a:t> Team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'Team Wise Table'!$D$4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'Team Wise Table'!$C$5:$C$35</c:f>
              <c:numCache>
                <c:formatCode>d\-mmm</c:formatCode>
                <c:ptCount val="31"/>
                <c:pt idx="0">
                  <c:v>45139</c:v>
                </c:pt>
                <c:pt idx="1">
                  <c:v>45140</c:v>
                </c:pt>
                <c:pt idx="2">
                  <c:v>45141</c:v>
                </c:pt>
                <c:pt idx="3">
                  <c:v>45142</c:v>
                </c:pt>
                <c:pt idx="4">
                  <c:v>45143</c:v>
                </c:pt>
                <c:pt idx="5">
                  <c:v>45144</c:v>
                </c:pt>
                <c:pt idx="6">
                  <c:v>45145</c:v>
                </c:pt>
                <c:pt idx="7">
                  <c:v>45146</c:v>
                </c:pt>
                <c:pt idx="8">
                  <c:v>45147</c:v>
                </c:pt>
                <c:pt idx="9">
                  <c:v>45148</c:v>
                </c:pt>
                <c:pt idx="10">
                  <c:v>45149</c:v>
                </c:pt>
                <c:pt idx="11">
                  <c:v>45150</c:v>
                </c:pt>
                <c:pt idx="12">
                  <c:v>45151</c:v>
                </c:pt>
                <c:pt idx="13">
                  <c:v>45152</c:v>
                </c:pt>
                <c:pt idx="14">
                  <c:v>45153</c:v>
                </c:pt>
                <c:pt idx="15">
                  <c:v>45154</c:v>
                </c:pt>
                <c:pt idx="16">
                  <c:v>45155</c:v>
                </c:pt>
                <c:pt idx="17">
                  <c:v>45156</c:v>
                </c:pt>
                <c:pt idx="18">
                  <c:v>45157</c:v>
                </c:pt>
                <c:pt idx="19">
                  <c:v>45158</c:v>
                </c:pt>
                <c:pt idx="20">
                  <c:v>45159</c:v>
                </c:pt>
                <c:pt idx="21">
                  <c:v>45160</c:v>
                </c:pt>
                <c:pt idx="22">
                  <c:v>45161</c:v>
                </c:pt>
                <c:pt idx="23">
                  <c:v>45162</c:v>
                </c:pt>
                <c:pt idx="24">
                  <c:v>45163</c:v>
                </c:pt>
                <c:pt idx="25">
                  <c:v>45164</c:v>
                </c:pt>
                <c:pt idx="26">
                  <c:v>45165</c:v>
                </c:pt>
                <c:pt idx="27">
                  <c:v>45166</c:v>
                </c:pt>
                <c:pt idx="28">
                  <c:v>45167</c:v>
                </c:pt>
                <c:pt idx="29">
                  <c:v>45168</c:v>
                </c:pt>
                <c:pt idx="30">
                  <c:v>45169</c:v>
                </c:pt>
              </c:numCache>
            </c:numRef>
          </c:cat>
          <c:val>
            <c:numRef>
              <c:f>'Team Wise Table'!$D$5:$D$35</c:f>
              <c:numCache>
                <c:formatCode>General</c:formatCode>
                <c:ptCount val="31"/>
                <c:pt idx="1">
                  <c:v>8600</c:v>
                </c:pt>
                <c:pt idx="2">
                  <c:v>8600</c:v>
                </c:pt>
                <c:pt idx="3">
                  <c:v>8600</c:v>
                </c:pt>
                <c:pt idx="4">
                  <c:v>8600</c:v>
                </c:pt>
                <c:pt idx="5">
                  <c:v>9400</c:v>
                </c:pt>
                <c:pt idx="6">
                  <c:v>10400</c:v>
                </c:pt>
                <c:pt idx="7">
                  <c:v>10400</c:v>
                </c:pt>
                <c:pt idx="8">
                  <c:v>10400</c:v>
                </c:pt>
                <c:pt idx="9">
                  <c:v>10400</c:v>
                </c:pt>
                <c:pt idx="10">
                  <c:v>11000</c:v>
                </c:pt>
                <c:pt idx="11">
                  <c:v>13000</c:v>
                </c:pt>
                <c:pt idx="12">
                  <c:v>13000</c:v>
                </c:pt>
                <c:pt idx="13">
                  <c:v>13000</c:v>
                </c:pt>
                <c:pt idx="14">
                  <c:v>13000</c:v>
                </c:pt>
                <c:pt idx="15">
                  <c:v>13000</c:v>
                </c:pt>
                <c:pt idx="16">
                  <c:v>15000</c:v>
                </c:pt>
                <c:pt idx="17">
                  <c:v>17000</c:v>
                </c:pt>
                <c:pt idx="18">
                  <c:v>17000</c:v>
                </c:pt>
                <c:pt idx="19">
                  <c:v>17000</c:v>
                </c:pt>
                <c:pt idx="20">
                  <c:v>17000</c:v>
                </c:pt>
                <c:pt idx="21">
                  <c:v>17000</c:v>
                </c:pt>
                <c:pt idx="22">
                  <c:v>17000</c:v>
                </c:pt>
                <c:pt idx="23">
                  <c:v>19000</c:v>
                </c:pt>
                <c:pt idx="24">
                  <c:v>22000</c:v>
                </c:pt>
                <c:pt idx="25">
                  <c:v>22000</c:v>
                </c:pt>
                <c:pt idx="26">
                  <c:v>22000</c:v>
                </c:pt>
                <c:pt idx="27">
                  <c:v>22000</c:v>
                </c:pt>
                <c:pt idx="28">
                  <c:v>22000</c:v>
                </c:pt>
                <c:pt idx="29">
                  <c:v>22000</c:v>
                </c:pt>
                <c:pt idx="30">
                  <c:v>22000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A0-4A75-BD59-517F8C6C4BC5}"/>
            </c:ext>
          </c:extLst>
        </c:ser>
        <c:ser>
          <c:idx val="1"/>
          <c:order val="1"/>
          <c:tx>
            <c:strRef>
              <c:f>'Team Wise Table'!$E$4</c:f>
              <c:strCache>
                <c:ptCount val="1"/>
                <c:pt idx="0">
                  <c:v>Achievements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'Team Wise Table'!$C$5:$C$35</c:f>
              <c:numCache>
                <c:formatCode>d\-mmm</c:formatCode>
                <c:ptCount val="31"/>
                <c:pt idx="0">
                  <c:v>45139</c:v>
                </c:pt>
                <c:pt idx="1">
                  <c:v>45140</c:v>
                </c:pt>
                <c:pt idx="2">
                  <c:v>45141</c:v>
                </c:pt>
                <c:pt idx="3">
                  <c:v>45142</c:v>
                </c:pt>
                <c:pt idx="4">
                  <c:v>45143</c:v>
                </c:pt>
                <c:pt idx="5">
                  <c:v>45144</c:v>
                </c:pt>
                <c:pt idx="6">
                  <c:v>45145</c:v>
                </c:pt>
                <c:pt idx="7">
                  <c:v>45146</c:v>
                </c:pt>
                <c:pt idx="8">
                  <c:v>45147</c:v>
                </c:pt>
                <c:pt idx="9">
                  <c:v>45148</c:v>
                </c:pt>
                <c:pt idx="10">
                  <c:v>45149</c:v>
                </c:pt>
                <c:pt idx="11">
                  <c:v>45150</c:v>
                </c:pt>
                <c:pt idx="12">
                  <c:v>45151</c:v>
                </c:pt>
                <c:pt idx="13">
                  <c:v>45152</c:v>
                </c:pt>
                <c:pt idx="14">
                  <c:v>45153</c:v>
                </c:pt>
                <c:pt idx="15">
                  <c:v>45154</c:v>
                </c:pt>
                <c:pt idx="16">
                  <c:v>45155</c:v>
                </c:pt>
                <c:pt idx="17">
                  <c:v>45156</c:v>
                </c:pt>
                <c:pt idx="18">
                  <c:v>45157</c:v>
                </c:pt>
                <c:pt idx="19">
                  <c:v>45158</c:v>
                </c:pt>
                <c:pt idx="20">
                  <c:v>45159</c:v>
                </c:pt>
                <c:pt idx="21">
                  <c:v>45160</c:v>
                </c:pt>
                <c:pt idx="22">
                  <c:v>45161</c:v>
                </c:pt>
                <c:pt idx="23">
                  <c:v>45162</c:v>
                </c:pt>
                <c:pt idx="24">
                  <c:v>45163</c:v>
                </c:pt>
                <c:pt idx="25">
                  <c:v>45164</c:v>
                </c:pt>
                <c:pt idx="26">
                  <c:v>45165</c:v>
                </c:pt>
                <c:pt idx="27">
                  <c:v>45166</c:v>
                </c:pt>
                <c:pt idx="28">
                  <c:v>45167</c:v>
                </c:pt>
                <c:pt idx="29">
                  <c:v>45168</c:v>
                </c:pt>
                <c:pt idx="30">
                  <c:v>45169</c:v>
                </c:pt>
              </c:numCache>
            </c:numRef>
          </c:cat>
          <c:val>
            <c:numRef>
              <c:f>'Team Wise Table'!$E$5:$E$35</c:f>
              <c:numCache>
                <c:formatCode>General</c:formatCode>
                <c:ptCount val="31"/>
                <c:pt idx="0">
                  <c:v>1800</c:v>
                </c:pt>
                <c:pt idx="1">
                  <c:v>2700</c:v>
                </c:pt>
                <c:pt idx="2">
                  <c:v>2900</c:v>
                </c:pt>
                <c:pt idx="3">
                  <c:v>3700</c:v>
                </c:pt>
                <c:pt idx="4">
                  <c:v>4100</c:v>
                </c:pt>
                <c:pt idx="5">
                  <c:v>0</c:v>
                </c:pt>
                <c:pt idx="6">
                  <c:v>3200</c:v>
                </c:pt>
                <c:pt idx="7">
                  <c:v>4860</c:v>
                </c:pt>
                <c:pt idx="8">
                  <c:v>6450</c:v>
                </c:pt>
                <c:pt idx="9">
                  <c:v>4090</c:v>
                </c:pt>
                <c:pt idx="10">
                  <c:v>4400</c:v>
                </c:pt>
                <c:pt idx="11">
                  <c:v>3350</c:v>
                </c:pt>
                <c:pt idx="12">
                  <c:v>13000</c:v>
                </c:pt>
                <c:pt idx="13">
                  <c:v>3000</c:v>
                </c:pt>
                <c:pt idx="14">
                  <c:v>0</c:v>
                </c:pt>
                <c:pt idx="15">
                  <c:v>4150</c:v>
                </c:pt>
                <c:pt idx="16">
                  <c:v>5910</c:v>
                </c:pt>
                <c:pt idx="17">
                  <c:v>6950</c:v>
                </c:pt>
                <c:pt idx="18">
                  <c:v>5800</c:v>
                </c:pt>
                <c:pt idx="19">
                  <c:v>1100</c:v>
                </c:pt>
                <c:pt idx="20">
                  <c:v>2150</c:v>
                </c:pt>
                <c:pt idx="21">
                  <c:v>2490</c:v>
                </c:pt>
                <c:pt idx="22">
                  <c:v>1200</c:v>
                </c:pt>
                <c:pt idx="23">
                  <c:v>2980</c:v>
                </c:pt>
                <c:pt idx="24">
                  <c:v>700</c:v>
                </c:pt>
                <c:pt idx="25">
                  <c:v>2350</c:v>
                </c:pt>
                <c:pt idx="26">
                  <c:v>1750</c:v>
                </c:pt>
                <c:pt idx="27">
                  <c:v>3885</c:v>
                </c:pt>
                <c:pt idx="28">
                  <c:v>2550</c:v>
                </c:pt>
                <c:pt idx="29">
                  <c:v>0</c:v>
                </c:pt>
                <c:pt idx="30">
                  <c:v>2320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A0-4A75-BD59-517F8C6C4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3304447"/>
        <c:axId val="703305695"/>
      </c:lineChart>
      <c:dateAx>
        <c:axId val="703304447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305695"/>
        <c:crosses val="autoZero"/>
        <c:auto val="1"/>
        <c:lblOffset val="100"/>
        <c:baseTimeUnit val="days"/>
      </c:dateAx>
      <c:valAx>
        <c:axId val="70330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30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'Target Sheet'!$L$4:$M$4</c:f>
          <c:strCache>
            <c:ptCount val="2"/>
            <c:pt idx="0">
              <c:v>Abhishek Sharma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'Target Sheet'!$J$5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Sheet'!$J$7:$J$36</c:f>
              <c:numCache>
                <c:formatCode>_ * #,##0_ ;_ * \-#,##0_ ;_ * "-"??_ ;_ @_ </c:formatCode>
                <c:ptCount val="30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  <c:pt idx="4">
                  <c:v>1200</c:v>
                </c:pt>
                <c:pt idx="5">
                  <c:v>1200</c:v>
                </c:pt>
                <c:pt idx="6">
                  <c:v>1200</c:v>
                </c:pt>
                <c:pt idx="7">
                  <c:v>1200</c:v>
                </c:pt>
                <c:pt idx="8">
                  <c:v>1200</c:v>
                </c:pt>
                <c:pt idx="9">
                  <c:v>1500</c:v>
                </c:pt>
                <c:pt idx="10">
                  <c:v>1500</c:v>
                </c:pt>
                <c:pt idx="11">
                  <c:v>1500</c:v>
                </c:pt>
                <c:pt idx="12">
                  <c:v>1500</c:v>
                </c:pt>
                <c:pt idx="13">
                  <c:v>1500</c:v>
                </c:pt>
                <c:pt idx="14">
                  <c:v>1500</c:v>
                </c:pt>
                <c:pt idx="15">
                  <c:v>2500</c:v>
                </c:pt>
                <c:pt idx="16">
                  <c:v>2500</c:v>
                </c:pt>
                <c:pt idx="17">
                  <c:v>2500</c:v>
                </c:pt>
                <c:pt idx="18">
                  <c:v>2500</c:v>
                </c:pt>
                <c:pt idx="19">
                  <c:v>2500</c:v>
                </c:pt>
                <c:pt idx="20">
                  <c:v>2500</c:v>
                </c:pt>
                <c:pt idx="21">
                  <c:v>2500</c:v>
                </c:pt>
                <c:pt idx="22">
                  <c:v>2500</c:v>
                </c:pt>
                <c:pt idx="23">
                  <c:v>4000</c:v>
                </c:pt>
                <c:pt idx="24">
                  <c:v>4000</c:v>
                </c:pt>
                <c:pt idx="25">
                  <c:v>4000</c:v>
                </c:pt>
                <c:pt idx="26">
                  <c:v>4000</c:v>
                </c:pt>
                <c:pt idx="27">
                  <c:v>4000</c:v>
                </c:pt>
                <c:pt idx="28">
                  <c:v>4000</c:v>
                </c:pt>
                <c:pt idx="29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40-4F1D-B3D6-1F373BA39109}"/>
            </c:ext>
          </c:extLst>
        </c:ser>
        <c:ser>
          <c:idx val="6"/>
          <c:order val="1"/>
          <c:tx>
            <c:strRef>
              <c:f>'Target Sheet'!$L$5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Sheet'!$L$7:$L$36</c:f>
              <c:numCache>
                <c:formatCode>_ * #,##0_ ;_ * \-#,##0_ ;_ * "-"??_ ;_ @_ </c:formatCode>
                <c:ptCount val="30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  <c:pt idx="4">
                  <c:v>1200</c:v>
                </c:pt>
                <c:pt idx="5">
                  <c:v>1200</c:v>
                </c:pt>
                <c:pt idx="6">
                  <c:v>1200</c:v>
                </c:pt>
                <c:pt idx="7">
                  <c:v>1200</c:v>
                </c:pt>
                <c:pt idx="8">
                  <c:v>1200</c:v>
                </c:pt>
                <c:pt idx="9">
                  <c:v>1500</c:v>
                </c:pt>
                <c:pt idx="10">
                  <c:v>1500</c:v>
                </c:pt>
                <c:pt idx="11">
                  <c:v>1500</c:v>
                </c:pt>
                <c:pt idx="12">
                  <c:v>1500</c:v>
                </c:pt>
                <c:pt idx="13">
                  <c:v>1500</c:v>
                </c:pt>
                <c:pt idx="14">
                  <c:v>1500</c:v>
                </c:pt>
                <c:pt idx="15">
                  <c:v>2500</c:v>
                </c:pt>
                <c:pt idx="16">
                  <c:v>2500</c:v>
                </c:pt>
                <c:pt idx="17">
                  <c:v>2500</c:v>
                </c:pt>
                <c:pt idx="18">
                  <c:v>2500</c:v>
                </c:pt>
                <c:pt idx="19">
                  <c:v>2500</c:v>
                </c:pt>
                <c:pt idx="20">
                  <c:v>2500</c:v>
                </c:pt>
                <c:pt idx="21">
                  <c:v>2500</c:v>
                </c:pt>
                <c:pt idx="22">
                  <c:v>2500</c:v>
                </c:pt>
                <c:pt idx="23">
                  <c:v>4000</c:v>
                </c:pt>
                <c:pt idx="24">
                  <c:v>4000</c:v>
                </c:pt>
                <c:pt idx="25">
                  <c:v>4000</c:v>
                </c:pt>
                <c:pt idx="26">
                  <c:v>4000</c:v>
                </c:pt>
                <c:pt idx="27">
                  <c:v>4000</c:v>
                </c:pt>
                <c:pt idx="28">
                  <c:v>4000</c:v>
                </c:pt>
                <c:pt idx="29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40-4F1D-B3D6-1F373BA39109}"/>
            </c:ext>
          </c:extLst>
        </c:ser>
        <c:ser>
          <c:idx val="7"/>
          <c:order val="2"/>
          <c:tx>
            <c:strRef>
              <c:f>'Target Sheet'!$M$5</c:f>
              <c:strCache>
                <c:ptCount val="1"/>
                <c:pt idx="0">
                  <c:v>Achievements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Sheet'!$M$7:$M$36</c:f>
              <c:numCache>
                <c:formatCode>_ * #,##0_ ;_ * \-#,##0_ ;_ * "-"??_ ;_ @_ 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250</c:v>
                </c:pt>
                <c:pt idx="3">
                  <c:v>200</c:v>
                </c:pt>
                <c:pt idx="4">
                  <c:v>0</c:v>
                </c:pt>
                <c:pt idx="5">
                  <c:v>250</c:v>
                </c:pt>
                <c:pt idx="6">
                  <c:v>350</c:v>
                </c:pt>
                <c:pt idx="7">
                  <c:v>700</c:v>
                </c:pt>
                <c:pt idx="8">
                  <c:v>500</c:v>
                </c:pt>
                <c:pt idx="9">
                  <c:v>300</c:v>
                </c:pt>
                <c:pt idx="10">
                  <c:v>350</c:v>
                </c:pt>
                <c:pt idx="11">
                  <c:v>0</c:v>
                </c:pt>
                <c:pt idx="12">
                  <c:v>350</c:v>
                </c:pt>
                <c:pt idx="13">
                  <c:v>0</c:v>
                </c:pt>
                <c:pt idx="14">
                  <c:v>500</c:v>
                </c:pt>
                <c:pt idx="15">
                  <c:v>600</c:v>
                </c:pt>
                <c:pt idx="16">
                  <c:v>650</c:v>
                </c:pt>
                <c:pt idx="17">
                  <c:v>200</c:v>
                </c:pt>
                <c:pt idx="18">
                  <c:v>0</c:v>
                </c:pt>
                <c:pt idx="19">
                  <c:v>500</c:v>
                </c:pt>
                <c:pt idx="21">
                  <c:v>300</c:v>
                </c:pt>
                <c:pt idx="22">
                  <c:v>380</c:v>
                </c:pt>
                <c:pt idx="23">
                  <c:v>350</c:v>
                </c:pt>
                <c:pt idx="24">
                  <c:v>400</c:v>
                </c:pt>
                <c:pt idx="25">
                  <c:v>450</c:v>
                </c:pt>
                <c:pt idx="26">
                  <c:v>700</c:v>
                </c:pt>
                <c:pt idx="27">
                  <c:v>800</c:v>
                </c:pt>
                <c:pt idx="28">
                  <c:v>0</c:v>
                </c:pt>
                <c:pt idx="29">
                  <c:v>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40-4F1D-B3D6-1F373BA39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828240"/>
        <c:axId val="1118821168"/>
      </c:lineChart>
      <c:dateAx>
        <c:axId val="111882824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821168"/>
        <c:crosses val="autoZero"/>
        <c:auto val="1"/>
        <c:lblOffset val="100"/>
        <c:baseTimeUnit val="days"/>
      </c:dateAx>
      <c:valAx>
        <c:axId val="1118821168"/>
        <c:scaling>
          <c:orientation val="minMax"/>
        </c:scaling>
        <c:delete val="0"/>
        <c:axPos val="l"/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82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Avinish</a:t>
            </a:r>
            <a:r>
              <a:rPr lang="en-US" b="1" baseline="0"/>
              <a:t> Kumar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'Target Sheet'!$F$5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Sheet'!$F$7:$F$36</c:f>
              <c:numCache>
                <c:formatCode>_ * #,##0_ ;_ * \-#,##0_ ;_ * "-"??_ ;_ @_ </c:formatCode>
                <c:ptCount val="30"/>
                <c:pt idx="0">
                  <c:v>3500</c:v>
                </c:pt>
                <c:pt idx="1">
                  <c:v>3500</c:v>
                </c:pt>
                <c:pt idx="2">
                  <c:v>3500</c:v>
                </c:pt>
                <c:pt idx="3">
                  <c:v>3500</c:v>
                </c:pt>
                <c:pt idx="4">
                  <c:v>3500</c:v>
                </c:pt>
                <c:pt idx="5">
                  <c:v>4000</c:v>
                </c:pt>
                <c:pt idx="6">
                  <c:v>4000</c:v>
                </c:pt>
                <c:pt idx="7">
                  <c:v>4000</c:v>
                </c:pt>
                <c:pt idx="8">
                  <c:v>4000</c:v>
                </c:pt>
                <c:pt idx="9">
                  <c:v>4000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6000</c:v>
                </c:pt>
                <c:pt idx="17">
                  <c:v>6000</c:v>
                </c:pt>
                <c:pt idx="18">
                  <c:v>6000</c:v>
                </c:pt>
                <c:pt idx="19">
                  <c:v>6000</c:v>
                </c:pt>
                <c:pt idx="20">
                  <c:v>6000</c:v>
                </c:pt>
                <c:pt idx="21">
                  <c:v>6000</c:v>
                </c:pt>
                <c:pt idx="22">
                  <c:v>7000</c:v>
                </c:pt>
                <c:pt idx="23">
                  <c:v>7000</c:v>
                </c:pt>
                <c:pt idx="24">
                  <c:v>7000</c:v>
                </c:pt>
                <c:pt idx="25">
                  <c:v>7000</c:v>
                </c:pt>
                <c:pt idx="26">
                  <c:v>7000</c:v>
                </c:pt>
                <c:pt idx="27">
                  <c:v>7000</c:v>
                </c:pt>
                <c:pt idx="28">
                  <c:v>7000</c:v>
                </c:pt>
                <c:pt idx="29">
                  <c:v>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7A-4D13-9D9E-8B27E24FE0A3}"/>
            </c:ext>
          </c:extLst>
        </c:ser>
        <c:ser>
          <c:idx val="1"/>
          <c:order val="1"/>
          <c:tx>
            <c:strRef>
              <c:f>'Target Sheet'!$G$5</c:f>
              <c:strCache>
                <c:ptCount val="1"/>
                <c:pt idx="0">
                  <c:v>Achievements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Sheet'!$G$7:$G$36</c:f>
              <c:numCache>
                <c:formatCode>_ * #,##0_ ;_ * \-#,##0_ ;_ * "-"??_ ;_ @_ </c:formatCode>
                <c:ptCount val="30"/>
                <c:pt idx="0">
                  <c:v>1100</c:v>
                </c:pt>
                <c:pt idx="1">
                  <c:v>2300</c:v>
                </c:pt>
                <c:pt idx="2">
                  <c:v>1050</c:v>
                </c:pt>
                <c:pt idx="3">
                  <c:v>1000</c:v>
                </c:pt>
                <c:pt idx="4">
                  <c:v>0</c:v>
                </c:pt>
                <c:pt idx="5">
                  <c:v>1200</c:v>
                </c:pt>
                <c:pt idx="6">
                  <c:v>1400</c:v>
                </c:pt>
                <c:pt idx="7">
                  <c:v>1000</c:v>
                </c:pt>
                <c:pt idx="8">
                  <c:v>1700</c:v>
                </c:pt>
                <c:pt idx="9">
                  <c:v>300</c:v>
                </c:pt>
                <c:pt idx="10">
                  <c:v>1500</c:v>
                </c:pt>
                <c:pt idx="11">
                  <c:v>0</c:v>
                </c:pt>
                <c:pt idx="12">
                  <c:v>1800</c:v>
                </c:pt>
                <c:pt idx="13">
                  <c:v>0</c:v>
                </c:pt>
                <c:pt idx="14">
                  <c:v>3000</c:v>
                </c:pt>
                <c:pt idx="15">
                  <c:v>3400</c:v>
                </c:pt>
                <c:pt idx="16">
                  <c:v>2300</c:v>
                </c:pt>
                <c:pt idx="17">
                  <c:v>2100</c:v>
                </c:pt>
                <c:pt idx="18">
                  <c:v>1100</c:v>
                </c:pt>
                <c:pt idx="19">
                  <c:v>1400</c:v>
                </c:pt>
                <c:pt idx="20">
                  <c:v>1850</c:v>
                </c:pt>
                <c:pt idx="21">
                  <c:v>200</c:v>
                </c:pt>
                <c:pt idx="23">
                  <c:v>100</c:v>
                </c:pt>
                <c:pt idx="24">
                  <c:v>100</c:v>
                </c:pt>
                <c:pt idx="25">
                  <c:v>800</c:v>
                </c:pt>
                <c:pt idx="26">
                  <c:v>500</c:v>
                </c:pt>
                <c:pt idx="27">
                  <c:v>1300</c:v>
                </c:pt>
                <c:pt idx="28">
                  <c:v>0</c:v>
                </c:pt>
                <c:pt idx="29">
                  <c:v>1700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7A-4D13-9D9E-8B27E24FE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083840"/>
        <c:axId val="1058079680"/>
      </c:lineChart>
      <c:dateAx>
        <c:axId val="105808384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079680"/>
        <c:crosses val="autoZero"/>
        <c:auto val="1"/>
        <c:lblOffset val="100"/>
        <c:baseTimeUnit val="days"/>
      </c:dateAx>
      <c:valAx>
        <c:axId val="1058079680"/>
        <c:scaling>
          <c:orientation val="minMax"/>
        </c:scaling>
        <c:delete val="0"/>
        <c:axPos val="l"/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08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Md Faraz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'Target Sheet'!$J$5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Sheet'!$J$7:$J$36</c:f>
              <c:numCache>
                <c:formatCode>_ * #,##0_ ;_ * \-#,##0_ ;_ * "-"??_ ;_ @_ </c:formatCode>
                <c:ptCount val="30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  <c:pt idx="4">
                  <c:v>1200</c:v>
                </c:pt>
                <c:pt idx="5">
                  <c:v>1200</c:v>
                </c:pt>
                <c:pt idx="6">
                  <c:v>1200</c:v>
                </c:pt>
                <c:pt idx="7">
                  <c:v>1200</c:v>
                </c:pt>
                <c:pt idx="8">
                  <c:v>1200</c:v>
                </c:pt>
                <c:pt idx="9">
                  <c:v>1500</c:v>
                </c:pt>
                <c:pt idx="10">
                  <c:v>1500</c:v>
                </c:pt>
                <c:pt idx="11">
                  <c:v>1500</c:v>
                </c:pt>
                <c:pt idx="12">
                  <c:v>1500</c:v>
                </c:pt>
                <c:pt idx="13">
                  <c:v>1500</c:v>
                </c:pt>
                <c:pt idx="14">
                  <c:v>1500</c:v>
                </c:pt>
                <c:pt idx="15">
                  <c:v>2500</c:v>
                </c:pt>
                <c:pt idx="16">
                  <c:v>2500</c:v>
                </c:pt>
                <c:pt idx="17">
                  <c:v>2500</c:v>
                </c:pt>
                <c:pt idx="18">
                  <c:v>2500</c:v>
                </c:pt>
                <c:pt idx="19">
                  <c:v>2500</c:v>
                </c:pt>
                <c:pt idx="20">
                  <c:v>2500</c:v>
                </c:pt>
                <c:pt idx="21">
                  <c:v>2500</c:v>
                </c:pt>
                <c:pt idx="22">
                  <c:v>2500</c:v>
                </c:pt>
                <c:pt idx="23">
                  <c:v>4000</c:v>
                </c:pt>
                <c:pt idx="24">
                  <c:v>4000</c:v>
                </c:pt>
                <c:pt idx="25">
                  <c:v>4000</c:v>
                </c:pt>
                <c:pt idx="26">
                  <c:v>4000</c:v>
                </c:pt>
                <c:pt idx="27">
                  <c:v>4000</c:v>
                </c:pt>
                <c:pt idx="28">
                  <c:v>4000</c:v>
                </c:pt>
                <c:pt idx="29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AD-4E1D-BBFB-55BFE01B13A1}"/>
            </c:ext>
          </c:extLst>
        </c:ser>
        <c:ser>
          <c:idx val="5"/>
          <c:order val="1"/>
          <c:tx>
            <c:strRef>
              <c:f>'Target Sheet'!$K$5</c:f>
              <c:strCache>
                <c:ptCount val="1"/>
                <c:pt idx="0">
                  <c:v>Achievements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Sheet'!$K$7:$K$36</c:f>
              <c:numCache>
                <c:formatCode>_ * #,##0_ ;_ * \-#,##0_ ;_ * "-"??_ ;_ @_ </c:formatCode>
                <c:ptCount val="30"/>
                <c:pt idx="0">
                  <c:v>400</c:v>
                </c:pt>
                <c:pt idx="1">
                  <c:v>400</c:v>
                </c:pt>
                <c:pt idx="2">
                  <c:v>500</c:v>
                </c:pt>
                <c:pt idx="3">
                  <c:v>1200</c:v>
                </c:pt>
                <c:pt idx="4">
                  <c:v>0</c:v>
                </c:pt>
                <c:pt idx="5">
                  <c:v>150</c:v>
                </c:pt>
                <c:pt idx="6">
                  <c:v>610</c:v>
                </c:pt>
                <c:pt idx="7">
                  <c:v>100</c:v>
                </c:pt>
                <c:pt idx="8">
                  <c:v>590</c:v>
                </c:pt>
                <c:pt idx="9">
                  <c:v>1200</c:v>
                </c:pt>
                <c:pt idx="10">
                  <c:v>200</c:v>
                </c:pt>
                <c:pt idx="11">
                  <c:v>0</c:v>
                </c:pt>
                <c:pt idx="12">
                  <c:v>200</c:v>
                </c:pt>
                <c:pt idx="13">
                  <c:v>0</c:v>
                </c:pt>
                <c:pt idx="14">
                  <c:v>650</c:v>
                </c:pt>
                <c:pt idx="15">
                  <c:v>1910</c:v>
                </c:pt>
                <c:pt idx="16">
                  <c:v>4000</c:v>
                </c:pt>
                <c:pt idx="18">
                  <c:v>0</c:v>
                </c:pt>
                <c:pt idx="19">
                  <c:v>250</c:v>
                </c:pt>
                <c:pt idx="20">
                  <c:v>440</c:v>
                </c:pt>
                <c:pt idx="21">
                  <c:v>700</c:v>
                </c:pt>
                <c:pt idx="22">
                  <c:v>100</c:v>
                </c:pt>
                <c:pt idx="23">
                  <c:v>100</c:v>
                </c:pt>
                <c:pt idx="24">
                  <c:v>900</c:v>
                </c:pt>
                <c:pt idx="25">
                  <c:v>500</c:v>
                </c:pt>
                <c:pt idx="26">
                  <c:v>1085</c:v>
                </c:pt>
                <c:pt idx="27">
                  <c:v>200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AD-4E1D-BBFB-55BFE01B1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8474640"/>
        <c:axId val="1168486288"/>
      </c:lineChart>
      <c:dateAx>
        <c:axId val="116847464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486288"/>
        <c:crosses val="autoZero"/>
        <c:auto val="1"/>
        <c:lblOffset val="100"/>
        <c:baseTimeUnit val="days"/>
      </c:dateAx>
      <c:valAx>
        <c:axId val="1168486288"/>
        <c:scaling>
          <c:orientation val="minMax"/>
        </c:scaling>
        <c:delete val="0"/>
        <c:axPos val="l"/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47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Amit Sharma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8"/>
          <c:order val="0"/>
          <c:tx>
            <c:strRef>
              <c:f>'Target Sheet'!$N$5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Sheet'!$N$7:$N$36</c:f>
              <c:numCache>
                <c:formatCode>_ * #,##0_ ;_ * \-#,##0_ ;_ * "-"??_ ;_ @_ </c:formatCode>
                <c:ptCount val="30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700</c:v>
                </c:pt>
                <c:pt idx="15">
                  <c:v>700</c:v>
                </c:pt>
                <c:pt idx="16">
                  <c:v>700</c:v>
                </c:pt>
                <c:pt idx="17">
                  <c:v>700</c:v>
                </c:pt>
                <c:pt idx="18">
                  <c:v>1200</c:v>
                </c:pt>
                <c:pt idx="19">
                  <c:v>1200</c:v>
                </c:pt>
                <c:pt idx="20">
                  <c:v>1200</c:v>
                </c:pt>
                <c:pt idx="21">
                  <c:v>1500</c:v>
                </c:pt>
                <c:pt idx="22">
                  <c:v>1500</c:v>
                </c:pt>
                <c:pt idx="23">
                  <c:v>2000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3000</c:v>
                </c:pt>
                <c:pt idx="28">
                  <c:v>3000</c:v>
                </c:pt>
                <c:pt idx="29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98-45E6-860F-324940337CE2}"/>
            </c:ext>
          </c:extLst>
        </c:ser>
        <c:ser>
          <c:idx val="10"/>
          <c:order val="1"/>
          <c:tx>
            <c:strRef>
              <c:f>'Target Sheet'!$P$5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Sheet'!$P$7:$P$36</c:f>
              <c:numCache>
                <c:formatCode>_ * #,##0_ ;_ * \-#,##0_ ;_ * "-"??_ ;_ @_ </c:formatCode>
                <c:ptCount val="30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700</c:v>
                </c:pt>
                <c:pt idx="15">
                  <c:v>700</c:v>
                </c:pt>
                <c:pt idx="16">
                  <c:v>700</c:v>
                </c:pt>
                <c:pt idx="17">
                  <c:v>700</c:v>
                </c:pt>
                <c:pt idx="18">
                  <c:v>1200</c:v>
                </c:pt>
                <c:pt idx="19">
                  <c:v>1200</c:v>
                </c:pt>
                <c:pt idx="20">
                  <c:v>1200</c:v>
                </c:pt>
                <c:pt idx="21">
                  <c:v>1500</c:v>
                </c:pt>
                <c:pt idx="22">
                  <c:v>1500</c:v>
                </c:pt>
                <c:pt idx="23">
                  <c:v>2000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3000</c:v>
                </c:pt>
                <c:pt idx="28">
                  <c:v>3000</c:v>
                </c:pt>
                <c:pt idx="29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98-45E6-860F-324940337CE2}"/>
            </c:ext>
          </c:extLst>
        </c:ser>
        <c:ser>
          <c:idx val="11"/>
          <c:order val="2"/>
          <c:tx>
            <c:strRef>
              <c:f>'Target Sheet'!$Q$5</c:f>
              <c:strCache>
                <c:ptCount val="1"/>
                <c:pt idx="0">
                  <c:v>Achievements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Sheet'!$Q$7:$Q$36</c:f>
              <c:numCache>
                <c:formatCode>_ * #,##0_ ;_ * \-#,##0_ ;_ * "-"??_ ;_ @_ 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10">
                  <c:v>100</c:v>
                </c:pt>
                <c:pt idx="11">
                  <c:v>200</c:v>
                </c:pt>
                <c:pt idx="12">
                  <c:v>0</c:v>
                </c:pt>
                <c:pt idx="13">
                  <c:v>0</c:v>
                </c:pt>
                <c:pt idx="15">
                  <c:v>100</c:v>
                </c:pt>
                <c:pt idx="18">
                  <c:v>0</c:v>
                </c:pt>
                <c:pt idx="23">
                  <c:v>50</c:v>
                </c:pt>
                <c:pt idx="24">
                  <c:v>100</c:v>
                </c:pt>
                <c:pt idx="26">
                  <c:v>200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98-45E6-860F-324940337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845712"/>
        <c:axId val="1118819504"/>
      </c:lineChart>
      <c:dateAx>
        <c:axId val="111884571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819504"/>
        <c:crosses val="autoZero"/>
        <c:auto val="1"/>
        <c:lblOffset val="100"/>
        <c:baseTimeUnit val="days"/>
      </c:dateAx>
      <c:valAx>
        <c:axId val="111881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84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Rahul Rai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8"/>
          <c:order val="0"/>
          <c:tx>
            <c:strRef>
              <c:f>'Target Sheet'!$N$5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Sheet'!$N$7:$N$36</c:f>
              <c:numCache>
                <c:formatCode>_ * #,##0_ ;_ * \-#,##0_ ;_ * "-"??_ ;_ @_ </c:formatCode>
                <c:ptCount val="30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700</c:v>
                </c:pt>
                <c:pt idx="15">
                  <c:v>700</c:v>
                </c:pt>
                <c:pt idx="16">
                  <c:v>700</c:v>
                </c:pt>
                <c:pt idx="17">
                  <c:v>700</c:v>
                </c:pt>
                <c:pt idx="18">
                  <c:v>1200</c:v>
                </c:pt>
                <c:pt idx="19">
                  <c:v>1200</c:v>
                </c:pt>
                <c:pt idx="20">
                  <c:v>1200</c:v>
                </c:pt>
                <c:pt idx="21">
                  <c:v>1500</c:v>
                </c:pt>
                <c:pt idx="22">
                  <c:v>1500</c:v>
                </c:pt>
                <c:pt idx="23">
                  <c:v>2000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3000</c:v>
                </c:pt>
                <c:pt idx="28">
                  <c:v>3000</c:v>
                </c:pt>
                <c:pt idx="29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EF-41AC-AEC7-B907CF38FCA3}"/>
            </c:ext>
          </c:extLst>
        </c:ser>
        <c:ser>
          <c:idx val="9"/>
          <c:order val="1"/>
          <c:tx>
            <c:strRef>
              <c:f>'Target Sheet'!$O$5</c:f>
              <c:strCache>
                <c:ptCount val="1"/>
                <c:pt idx="0">
                  <c:v>Achievements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Sheet'!$O$7:$O$36</c:f>
              <c:numCache>
                <c:formatCode>_ * #,##0_ ;_ * \-#,##0_ ;_ * "-"??_ ;_ @_ </c:formatCode>
                <c:ptCount val="30"/>
                <c:pt idx="0">
                  <c:v>0</c:v>
                </c:pt>
                <c:pt idx="1">
                  <c:v>200</c:v>
                </c:pt>
                <c:pt idx="2">
                  <c:v>230</c:v>
                </c:pt>
                <c:pt idx="3">
                  <c:v>215</c:v>
                </c:pt>
                <c:pt idx="4">
                  <c:v>0</c:v>
                </c:pt>
                <c:pt idx="5">
                  <c:v>240</c:v>
                </c:pt>
                <c:pt idx="6">
                  <c:v>180</c:v>
                </c:pt>
                <c:pt idx="7">
                  <c:v>240</c:v>
                </c:pt>
                <c:pt idx="8">
                  <c:v>270</c:v>
                </c:pt>
                <c:pt idx="9">
                  <c:v>120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270</c:v>
                </c:pt>
                <c:pt idx="17">
                  <c:v>200</c:v>
                </c:pt>
                <c:pt idx="18">
                  <c:v>0</c:v>
                </c:pt>
                <c:pt idx="19">
                  <c:v>530</c:v>
                </c:pt>
                <c:pt idx="20">
                  <c:v>120</c:v>
                </c:pt>
                <c:pt idx="22">
                  <c:v>1000</c:v>
                </c:pt>
                <c:pt idx="23">
                  <c:v>200</c:v>
                </c:pt>
                <c:pt idx="24">
                  <c:v>250</c:v>
                </c:pt>
                <c:pt idx="26">
                  <c:v>259</c:v>
                </c:pt>
                <c:pt idx="27">
                  <c:v>140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EF-41AC-AEC7-B907CF38F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8499184"/>
        <c:axId val="1168488784"/>
      </c:lineChart>
      <c:dateAx>
        <c:axId val="116849918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488784"/>
        <c:crosses val="autoZero"/>
        <c:auto val="1"/>
        <c:lblOffset val="100"/>
        <c:baseTimeUnit val="days"/>
      </c:dateAx>
      <c:valAx>
        <c:axId val="1168488784"/>
        <c:scaling>
          <c:orientation val="minMax"/>
        </c:scaling>
        <c:delete val="0"/>
        <c:axPos val="l"/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49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Abhishek Srivastava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2"/>
          <c:order val="0"/>
          <c:tx>
            <c:strRef>
              <c:f>'Target Sheet'!$R$5</c:f>
              <c:strCache>
                <c:ptCount val="1"/>
                <c:pt idx="0">
                  <c:v>Achivements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Sheet'!$R$7:$R$36</c:f>
              <c:numCache>
                <c:formatCode>_ * #,##0_ ;_ * \-#,##0_ ;_ * "-"??_ ;_ @_ </c:formatCode>
                <c:ptCount val="30"/>
                <c:pt idx="2">
                  <c:v>1900</c:v>
                </c:pt>
                <c:pt idx="3">
                  <c:v>1400</c:v>
                </c:pt>
                <c:pt idx="5">
                  <c:v>1300</c:v>
                </c:pt>
                <c:pt idx="6">
                  <c:v>1300</c:v>
                </c:pt>
                <c:pt idx="7">
                  <c:v>4500</c:v>
                </c:pt>
                <c:pt idx="8">
                  <c:v>1100</c:v>
                </c:pt>
                <c:pt idx="9">
                  <c:v>1600</c:v>
                </c:pt>
                <c:pt idx="10">
                  <c:v>1100</c:v>
                </c:pt>
                <c:pt idx="11">
                  <c:v>13000</c:v>
                </c:pt>
                <c:pt idx="12">
                  <c:v>250</c:v>
                </c:pt>
                <c:pt idx="13">
                  <c:v>0</c:v>
                </c:pt>
                <c:pt idx="17">
                  <c:v>3500</c:v>
                </c:pt>
                <c:pt idx="22">
                  <c:v>2500</c:v>
                </c:pt>
                <c:pt idx="24">
                  <c:v>850</c:v>
                </c:pt>
                <c:pt idx="26">
                  <c:v>1200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82-4FC4-BD17-3E0433868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085504"/>
        <c:axId val="1063084256"/>
      </c:lineChart>
      <c:dateAx>
        <c:axId val="106308550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084256"/>
        <c:crosses val="autoZero"/>
        <c:auto val="1"/>
        <c:lblOffset val="100"/>
        <c:baseTimeUnit val="days"/>
      </c:dateAx>
      <c:valAx>
        <c:axId val="1063084256"/>
        <c:scaling>
          <c:orientation val="minMax"/>
        </c:scaling>
        <c:delete val="0"/>
        <c:axPos val="l"/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08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Nitin Puri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'Target Sheet'!$F$5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Sheet'!$F$7:$F$36</c:f>
              <c:numCache>
                <c:formatCode>_ * #,##0_ ;_ * \-#,##0_ ;_ * "-"??_ ;_ @_ </c:formatCode>
                <c:ptCount val="30"/>
                <c:pt idx="0">
                  <c:v>3500</c:v>
                </c:pt>
                <c:pt idx="1">
                  <c:v>3500</c:v>
                </c:pt>
                <c:pt idx="2">
                  <c:v>3500</c:v>
                </c:pt>
                <c:pt idx="3">
                  <c:v>3500</c:v>
                </c:pt>
                <c:pt idx="4">
                  <c:v>3500</c:v>
                </c:pt>
                <c:pt idx="5">
                  <c:v>4000</c:v>
                </c:pt>
                <c:pt idx="6">
                  <c:v>4000</c:v>
                </c:pt>
                <c:pt idx="7">
                  <c:v>4000</c:v>
                </c:pt>
                <c:pt idx="8">
                  <c:v>4000</c:v>
                </c:pt>
                <c:pt idx="9">
                  <c:v>4000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6000</c:v>
                </c:pt>
                <c:pt idx="17">
                  <c:v>6000</c:v>
                </c:pt>
                <c:pt idx="18">
                  <c:v>6000</c:v>
                </c:pt>
                <c:pt idx="19">
                  <c:v>6000</c:v>
                </c:pt>
                <c:pt idx="20">
                  <c:v>6000</c:v>
                </c:pt>
                <c:pt idx="21">
                  <c:v>6000</c:v>
                </c:pt>
                <c:pt idx="22">
                  <c:v>7000</c:v>
                </c:pt>
                <c:pt idx="23">
                  <c:v>7000</c:v>
                </c:pt>
                <c:pt idx="24">
                  <c:v>7000</c:v>
                </c:pt>
                <c:pt idx="25">
                  <c:v>7000</c:v>
                </c:pt>
                <c:pt idx="26">
                  <c:v>7000</c:v>
                </c:pt>
                <c:pt idx="27">
                  <c:v>7000</c:v>
                </c:pt>
                <c:pt idx="28">
                  <c:v>7000</c:v>
                </c:pt>
                <c:pt idx="29">
                  <c:v>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4E-4DCA-8C1C-CCB2ECD4E276}"/>
            </c:ext>
          </c:extLst>
        </c:ser>
        <c:ser>
          <c:idx val="2"/>
          <c:order val="1"/>
          <c:tx>
            <c:strRef>
              <c:f>'Target Sheet'!$H$5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Sheet'!$H$7:$H$36</c:f>
              <c:numCache>
                <c:formatCode>_ * #,##0_ ;_ * \-#,##0_ ;_ * "-"??_ ;_ @_ </c:formatCode>
                <c:ptCount val="30"/>
                <c:pt idx="0">
                  <c:v>3500</c:v>
                </c:pt>
                <c:pt idx="1">
                  <c:v>3500</c:v>
                </c:pt>
                <c:pt idx="2">
                  <c:v>3500</c:v>
                </c:pt>
                <c:pt idx="3">
                  <c:v>3500</c:v>
                </c:pt>
                <c:pt idx="4">
                  <c:v>3500</c:v>
                </c:pt>
                <c:pt idx="5">
                  <c:v>4000</c:v>
                </c:pt>
                <c:pt idx="6">
                  <c:v>4000</c:v>
                </c:pt>
                <c:pt idx="7">
                  <c:v>4000</c:v>
                </c:pt>
                <c:pt idx="8">
                  <c:v>4000</c:v>
                </c:pt>
                <c:pt idx="9">
                  <c:v>4000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6000</c:v>
                </c:pt>
                <c:pt idx="17">
                  <c:v>6000</c:v>
                </c:pt>
                <c:pt idx="18">
                  <c:v>6000</c:v>
                </c:pt>
                <c:pt idx="19">
                  <c:v>6000</c:v>
                </c:pt>
                <c:pt idx="20">
                  <c:v>6000</c:v>
                </c:pt>
                <c:pt idx="21">
                  <c:v>6000</c:v>
                </c:pt>
                <c:pt idx="22">
                  <c:v>7000</c:v>
                </c:pt>
                <c:pt idx="23">
                  <c:v>7000</c:v>
                </c:pt>
                <c:pt idx="24">
                  <c:v>7000</c:v>
                </c:pt>
                <c:pt idx="25">
                  <c:v>7000</c:v>
                </c:pt>
                <c:pt idx="26">
                  <c:v>7000</c:v>
                </c:pt>
                <c:pt idx="27">
                  <c:v>7000</c:v>
                </c:pt>
                <c:pt idx="28">
                  <c:v>7000</c:v>
                </c:pt>
                <c:pt idx="29">
                  <c:v>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4E-4DCA-8C1C-CCB2ECD4E276}"/>
            </c:ext>
          </c:extLst>
        </c:ser>
        <c:ser>
          <c:idx val="3"/>
          <c:order val="2"/>
          <c:tx>
            <c:strRef>
              <c:f>'Target Sheet'!$I$5</c:f>
              <c:strCache>
                <c:ptCount val="1"/>
                <c:pt idx="0">
                  <c:v>Achievements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Sheet'!$I$7:$I$36</c:f>
              <c:numCache>
                <c:formatCode>_ * #,##0_ ;_ * \-#,##0_ ;_ * "-"??_ ;_ @_ </c:formatCode>
                <c:ptCount val="30"/>
                <c:pt idx="0">
                  <c:v>1100</c:v>
                </c:pt>
                <c:pt idx="3">
                  <c:v>300</c:v>
                </c:pt>
                <c:pt idx="4">
                  <c:v>0</c:v>
                </c:pt>
                <c:pt idx="5">
                  <c:v>300</c:v>
                </c:pt>
                <c:pt idx="6">
                  <c:v>1200</c:v>
                </c:pt>
                <c:pt idx="7">
                  <c:v>150</c:v>
                </c:pt>
                <c:pt idx="8">
                  <c:v>200</c:v>
                </c:pt>
                <c:pt idx="9">
                  <c:v>1000</c:v>
                </c:pt>
                <c:pt idx="10">
                  <c:v>200</c:v>
                </c:pt>
                <c:pt idx="11">
                  <c:v>0</c:v>
                </c:pt>
                <c:pt idx="12">
                  <c:v>400</c:v>
                </c:pt>
                <c:pt idx="13">
                  <c:v>0</c:v>
                </c:pt>
                <c:pt idx="14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4E-4DCA-8C1C-CCB2ECD4E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624448"/>
        <c:axId val="196615712"/>
      </c:lineChart>
      <c:dateAx>
        <c:axId val="19662444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15712"/>
        <c:crosses val="autoZero"/>
        <c:auto val="1"/>
        <c:lblOffset val="100"/>
        <c:baseTimeUnit val="days"/>
      </c:dateAx>
      <c:valAx>
        <c:axId val="196615712"/>
        <c:scaling>
          <c:orientation val="minMax"/>
        </c:scaling>
        <c:delete val="0"/>
        <c:axPos val="l"/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2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Rahul Rai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8"/>
          <c:order val="0"/>
          <c:tx>
            <c:strRef>
              <c:f>'Target Sheet'!$N$5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Sheet'!$N$7:$N$36</c:f>
              <c:numCache>
                <c:formatCode>_ * #,##0_ ;_ * \-#,##0_ ;_ * "-"??_ ;_ @_ </c:formatCode>
                <c:ptCount val="30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700</c:v>
                </c:pt>
                <c:pt idx="15">
                  <c:v>700</c:v>
                </c:pt>
                <c:pt idx="16">
                  <c:v>700</c:v>
                </c:pt>
                <c:pt idx="17">
                  <c:v>700</c:v>
                </c:pt>
                <c:pt idx="18">
                  <c:v>1200</c:v>
                </c:pt>
                <c:pt idx="19">
                  <c:v>1200</c:v>
                </c:pt>
                <c:pt idx="20">
                  <c:v>1200</c:v>
                </c:pt>
                <c:pt idx="21">
                  <c:v>1500</c:v>
                </c:pt>
                <c:pt idx="22">
                  <c:v>1500</c:v>
                </c:pt>
                <c:pt idx="23">
                  <c:v>2000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3000</c:v>
                </c:pt>
                <c:pt idx="28">
                  <c:v>3000</c:v>
                </c:pt>
                <c:pt idx="29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07-4EE3-BF0D-1D62BA5A1A26}"/>
            </c:ext>
          </c:extLst>
        </c:ser>
        <c:ser>
          <c:idx val="9"/>
          <c:order val="1"/>
          <c:tx>
            <c:strRef>
              <c:f>'Target Sheet'!$O$5</c:f>
              <c:strCache>
                <c:ptCount val="1"/>
                <c:pt idx="0">
                  <c:v>Achievements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Sheet'!$O$7:$O$36</c:f>
              <c:numCache>
                <c:formatCode>_ * #,##0_ ;_ * \-#,##0_ ;_ * "-"??_ ;_ @_ </c:formatCode>
                <c:ptCount val="30"/>
                <c:pt idx="0">
                  <c:v>0</c:v>
                </c:pt>
                <c:pt idx="1">
                  <c:v>200</c:v>
                </c:pt>
                <c:pt idx="2">
                  <c:v>230</c:v>
                </c:pt>
                <c:pt idx="3">
                  <c:v>215</c:v>
                </c:pt>
                <c:pt idx="4">
                  <c:v>0</c:v>
                </c:pt>
                <c:pt idx="5">
                  <c:v>240</c:v>
                </c:pt>
                <c:pt idx="6">
                  <c:v>180</c:v>
                </c:pt>
                <c:pt idx="7">
                  <c:v>240</c:v>
                </c:pt>
                <c:pt idx="8">
                  <c:v>270</c:v>
                </c:pt>
                <c:pt idx="9">
                  <c:v>120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270</c:v>
                </c:pt>
                <c:pt idx="17">
                  <c:v>200</c:v>
                </c:pt>
                <c:pt idx="18">
                  <c:v>0</c:v>
                </c:pt>
                <c:pt idx="19">
                  <c:v>530</c:v>
                </c:pt>
                <c:pt idx="20">
                  <c:v>120</c:v>
                </c:pt>
                <c:pt idx="22">
                  <c:v>1000</c:v>
                </c:pt>
                <c:pt idx="23">
                  <c:v>200</c:v>
                </c:pt>
                <c:pt idx="24">
                  <c:v>250</c:v>
                </c:pt>
                <c:pt idx="26">
                  <c:v>259</c:v>
                </c:pt>
                <c:pt idx="27">
                  <c:v>140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07-4EE3-BF0D-1D62BA5A1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8499184"/>
        <c:axId val="1168488784"/>
      </c:lineChart>
      <c:dateAx>
        <c:axId val="116849918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488784"/>
        <c:crosses val="autoZero"/>
        <c:auto val="1"/>
        <c:lblOffset val="100"/>
        <c:baseTimeUnit val="days"/>
      </c:dateAx>
      <c:valAx>
        <c:axId val="1168488784"/>
        <c:scaling>
          <c:orientation val="minMax"/>
        </c:scaling>
        <c:delete val="0"/>
        <c:axPos val="l"/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49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Abhishek Srivastava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2"/>
          <c:order val="0"/>
          <c:tx>
            <c:strRef>
              <c:f>'Target Sheet'!$R$5</c:f>
              <c:strCache>
                <c:ptCount val="1"/>
                <c:pt idx="0">
                  <c:v>Achivements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Sheet'!$R$7:$R$36</c:f>
              <c:numCache>
                <c:formatCode>_ * #,##0_ ;_ * \-#,##0_ ;_ * "-"??_ ;_ @_ </c:formatCode>
                <c:ptCount val="30"/>
                <c:pt idx="2">
                  <c:v>1900</c:v>
                </c:pt>
                <c:pt idx="3">
                  <c:v>1400</c:v>
                </c:pt>
                <c:pt idx="5">
                  <c:v>1300</c:v>
                </c:pt>
                <c:pt idx="6">
                  <c:v>1300</c:v>
                </c:pt>
                <c:pt idx="7">
                  <c:v>4500</c:v>
                </c:pt>
                <c:pt idx="8">
                  <c:v>1100</c:v>
                </c:pt>
                <c:pt idx="9">
                  <c:v>1600</c:v>
                </c:pt>
                <c:pt idx="10">
                  <c:v>1100</c:v>
                </c:pt>
                <c:pt idx="11">
                  <c:v>13000</c:v>
                </c:pt>
                <c:pt idx="12">
                  <c:v>250</c:v>
                </c:pt>
                <c:pt idx="13">
                  <c:v>0</c:v>
                </c:pt>
                <c:pt idx="17">
                  <c:v>3500</c:v>
                </c:pt>
                <c:pt idx="22">
                  <c:v>2500</c:v>
                </c:pt>
                <c:pt idx="24">
                  <c:v>850</c:v>
                </c:pt>
                <c:pt idx="26">
                  <c:v>1200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73-484A-8F92-DA4466E6F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085504"/>
        <c:axId val="1063084256"/>
      </c:lineChart>
      <c:dateAx>
        <c:axId val="106308550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084256"/>
        <c:crosses val="autoZero"/>
        <c:auto val="1"/>
        <c:lblOffset val="100"/>
        <c:baseTimeUnit val="days"/>
      </c:dateAx>
      <c:valAx>
        <c:axId val="1063084256"/>
        <c:scaling>
          <c:orientation val="minMax"/>
        </c:scaling>
        <c:delete val="0"/>
        <c:axPos val="l"/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08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rgbClr val="00B05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Amit Sharma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8"/>
          <c:order val="0"/>
          <c:tx>
            <c:strRef>
              <c:f>'Target Sheet'!$N$5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Sheet'!$N$7:$N$36</c:f>
              <c:numCache>
                <c:formatCode>_ * #,##0_ ;_ * \-#,##0_ ;_ * "-"??_ ;_ @_ </c:formatCode>
                <c:ptCount val="30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700</c:v>
                </c:pt>
                <c:pt idx="15">
                  <c:v>700</c:v>
                </c:pt>
                <c:pt idx="16">
                  <c:v>700</c:v>
                </c:pt>
                <c:pt idx="17">
                  <c:v>700</c:v>
                </c:pt>
                <c:pt idx="18">
                  <c:v>1200</c:v>
                </c:pt>
                <c:pt idx="19">
                  <c:v>1200</c:v>
                </c:pt>
                <c:pt idx="20">
                  <c:v>1200</c:v>
                </c:pt>
                <c:pt idx="21">
                  <c:v>1500</c:v>
                </c:pt>
                <c:pt idx="22">
                  <c:v>1500</c:v>
                </c:pt>
                <c:pt idx="23">
                  <c:v>2000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3000</c:v>
                </c:pt>
                <c:pt idx="28">
                  <c:v>3000</c:v>
                </c:pt>
                <c:pt idx="29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88-4FC3-8AD2-0932D7C8E573}"/>
            </c:ext>
          </c:extLst>
        </c:ser>
        <c:ser>
          <c:idx val="10"/>
          <c:order val="1"/>
          <c:tx>
            <c:strRef>
              <c:f>'Target Sheet'!$P$5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Sheet'!$P$7:$P$36</c:f>
              <c:numCache>
                <c:formatCode>_ * #,##0_ ;_ * \-#,##0_ ;_ * "-"??_ ;_ @_ </c:formatCode>
                <c:ptCount val="30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700</c:v>
                </c:pt>
                <c:pt idx="15">
                  <c:v>700</c:v>
                </c:pt>
                <c:pt idx="16">
                  <c:v>700</c:v>
                </c:pt>
                <c:pt idx="17">
                  <c:v>700</c:v>
                </c:pt>
                <c:pt idx="18">
                  <c:v>1200</c:v>
                </c:pt>
                <c:pt idx="19">
                  <c:v>1200</c:v>
                </c:pt>
                <c:pt idx="20">
                  <c:v>1200</c:v>
                </c:pt>
                <c:pt idx="21">
                  <c:v>1500</c:v>
                </c:pt>
                <c:pt idx="22">
                  <c:v>1500</c:v>
                </c:pt>
                <c:pt idx="23">
                  <c:v>2000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3000</c:v>
                </c:pt>
                <c:pt idx="28">
                  <c:v>3000</c:v>
                </c:pt>
                <c:pt idx="29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88-4FC3-8AD2-0932D7C8E573}"/>
            </c:ext>
          </c:extLst>
        </c:ser>
        <c:ser>
          <c:idx val="11"/>
          <c:order val="2"/>
          <c:tx>
            <c:strRef>
              <c:f>'Target Sheet'!$Q$5</c:f>
              <c:strCache>
                <c:ptCount val="1"/>
                <c:pt idx="0">
                  <c:v>Achievements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Sheet'!$Q$7:$Q$36</c:f>
              <c:numCache>
                <c:formatCode>_ * #,##0_ ;_ * \-#,##0_ ;_ * "-"??_ ;_ @_ 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10">
                  <c:v>100</c:v>
                </c:pt>
                <c:pt idx="11">
                  <c:v>200</c:v>
                </c:pt>
                <c:pt idx="12">
                  <c:v>0</c:v>
                </c:pt>
                <c:pt idx="13">
                  <c:v>0</c:v>
                </c:pt>
                <c:pt idx="15">
                  <c:v>100</c:v>
                </c:pt>
                <c:pt idx="18">
                  <c:v>0</c:v>
                </c:pt>
                <c:pt idx="23">
                  <c:v>50</c:v>
                </c:pt>
                <c:pt idx="24">
                  <c:v>100</c:v>
                </c:pt>
                <c:pt idx="26">
                  <c:v>200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88-4FC3-8AD2-0932D7C8E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845712"/>
        <c:axId val="1118819504"/>
      </c:lineChart>
      <c:dateAx>
        <c:axId val="111884571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819504"/>
        <c:crosses val="autoZero"/>
        <c:auto val="1"/>
        <c:lblOffset val="100"/>
        <c:baseTimeUnit val="days"/>
      </c:dateAx>
      <c:valAx>
        <c:axId val="111881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84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Md Faraz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'Target Sheet'!$J$5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Sheet'!$J$7:$J$36</c:f>
              <c:numCache>
                <c:formatCode>_ * #,##0_ ;_ * \-#,##0_ ;_ * "-"??_ ;_ @_ </c:formatCode>
                <c:ptCount val="30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  <c:pt idx="4">
                  <c:v>1200</c:v>
                </c:pt>
                <c:pt idx="5">
                  <c:v>1200</c:v>
                </c:pt>
                <c:pt idx="6">
                  <c:v>1200</c:v>
                </c:pt>
                <c:pt idx="7">
                  <c:v>1200</c:v>
                </c:pt>
                <c:pt idx="8">
                  <c:v>1200</c:v>
                </c:pt>
                <c:pt idx="9">
                  <c:v>1500</c:v>
                </c:pt>
                <c:pt idx="10">
                  <c:v>1500</c:v>
                </c:pt>
                <c:pt idx="11">
                  <c:v>1500</c:v>
                </c:pt>
                <c:pt idx="12">
                  <c:v>1500</c:v>
                </c:pt>
                <c:pt idx="13">
                  <c:v>1500</c:v>
                </c:pt>
                <c:pt idx="14">
                  <c:v>1500</c:v>
                </c:pt>
                <c:pt idx="15">
                  <c:v>2500</c:v>
                </c:pt>
                <c:pt idx="16">
                  <c:v>2500</c:v>
                </c:pt>
                <c:pt idx="17">
                  <c:v>2500</c:v>
                </c:pt>
                <c:pt idx="18">
                  <c:v>2500</c:v>
                </c:pt>
                <c:pt idx="19">
                  <c:v>2500</c:v>
                </c:pt>
                <c:pt idx="20">
                  <c:v>2500</c:v>
                </c:pt>
                <c:pt idx="21">
                  <c:v>2500</c:v>
                </c:pt>
                <c:pt idx="22">
                  <c:v>2500</c:v>
                </c:pt>
                <c:pt idx="23">
                  <c:v>4000</c:v>
                </c:pt>
                <c:pt idx="24">
                  <c:v>4000</c:v>
                </c:pt>
                <c:pt idx="25">
                  <c:v>4000</c:v>
                </c:pt>
                <c:pt idx="26">
                  <c:v>4000</c:v>
                </c:pt>
                <c:pt idx="27">
                  <c:v>4000</c:v>
                </c:pt>
                <c:pt idx="28">
                  <c:v>4000</c:v>
                </c:pt>
                <c:pt idx="29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95-4340-8AD8-D2095E723CEE}"/>
            </c:ext>
          </c:extLst>
        </c:ser>
        <c:ser>
          <c:idx val="5"/>
          <c:order val="1"/>
          <c:tx>
            <c:strRef>
              <c:f>'Target Sheet'!$K$5</c:f>
              <c:strCache>
                <c:ptCount val="1"/>
                <c:pt idx="0">
                  <c:v>Achievements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Sheet'!$K$7:$K$36</c:f>
              <c:numCache>
                <c:formatCode>_ * #,##0_ ;_ * \-#,##0_ ;_ * "-"??_ ;_ @_ </c:formatCode>
                <c:ptCount val="30"/>
                <c:pt idx="0">
                  <c:v>400</c:v>
                </c:pt>
                <c:pt idx="1">
                  <c:v>400</c:v>
                </c:pt>
                <c:pt idx="2">
                  <c:v>500</c:v>
                </c:pt>
                <c:pt idx="3">
                  <c:v>1200</c:v>
                </c:pt>
                <c:pt idx="4">
                  <c:v>0</c:v>
                </c:pt>
                <c:pt idx="5">
                  <c:v>150</c:v>
                </c:pt>
                <c:pt idx="6">
                  <c:v>610</c:v>
                </c:pt>
                <c:pt idx="7">
                  <c:v>100</c:v>
                </c:pt>
                <c:pt idx="8">
                  <c:v>590</c:v>
                </c:pt>
                <c:pt idx="9">
                  <c:v>1200</c:v>
                </c:pt>
                <c:pt idx="10">
                  <c:v>200</c:v>
                </c:pt>
                <c:pt idx="11">
                  <c:v>0</c:v>
                </c:pt>
                <c:pt idx="12">
                  <c:v>200</c:v>
                </c:pt>
                <c:pt idx="13">
                  <c:v>0</c:v>
                </c:pt>
                <c:pt idx="14">
                  <c:v>650</c:v>
                </c:pt>
                <c:pt idx="15">
                  <c:v>1910</c:v>
                </c:pt>
                <c:pt idx="16">
                  <c:v>4000</c:v>
                </c:pt>
                <c:pt idx="18">
                  <c:v>0</c:v>
                </c:pt>
                <c:pt idx="19">
                  <c:v>250</c:v>
                </c:pt>
                <c:pt idx="20">
                  <c:v>440</c:v>
                </c:pt>
                <c:pt idx="21">
                  <c:v>700</c:v>
                </c:pt>
                <c:pt idx="22">
                  <c:v>100</c:v>
                </c:pt>
                <c:pt idx="23">
                  <c:v>100</c:v>
                </c:pt>
                <c:pt idx="24">
                  <c:v>900</c:v>
                </c:pt>
                <c:pt idx="25">
                  <c:v>500</c:v>
                </c:pt>
                <c:pt idx="26">
                  <c:v>1085</c:v>
                </c:pt>
                <c:pt idx="27">
                  <c:v>200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95-4340-8AD8-D2095E723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8474640"/>
        <c:axId val="1168486288"/>
      </c:lineChart>
      <c:dateAx>
        <c:axId val="116847464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486288"/>
        <c:crosses val="autoZero"/>
        <c:auto val="1"/>
        <c:lblOffset val="100"/>
        <c:baseTimeUnit val="days"/>
      </c:dateAx>
      <c:valAx>
        <c:axId val="1168486288"/>
        <c:scaling>
          <c:orientation val="minMax"/>
        </c:scaling>
        <c:delete val="0"/>
        <c:axPos val="l"/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47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Nitin</a:t>
            </a:r>
            <a:r>
              <a:rPr lang="en-US" baseline="0"/>
              <a:t> Puri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'Target Sheet'!$F$5:$F$11</c:f>
              <c:strCache>
                <c:ptCount val="7"/>
                <c:pt idx="0">
                  <c:v>Target</c:v>
                </c:pt>
                <c:pt idx="2">
                  <c:v> 3,500 </c:v>
                </c:pt>
                <c:pt idx="3">
                  <c:v> 3,500 </c:v>
                </c:pt>
                <c:pt idx="4">
                  <c:v> 3,500 </c:v>
                </c:pt>
                <c:pt idx="5">
                  <c:v> 3,500 </c:v>
                </c:pt>
                <c:pt idx="6">
                  <c:v> 3,500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Sheet'!$E$12:$E$36</c:f>
              <c:numCache>
                <c:formatCode>d\-mmm</c:formatCode>
                <c:ptCount val="25"/>
                <c:pt idx="0">
                  <c:v>45145</c:v>
                </c:pt>
                <c:pt idx="1">
                  <c:v>45146</c:v>
                </c:pt>
                <c:pt idx="2">
                  <c:v>45147</c:v>
                </c:pt>
                <c:pt idx="3">
                  <c:v>45148</c:v>
                </c:pt>
                <c:pt idx="4">
                  <c:v>45149</c:v>
                </c:pt>
                <c:pt idx="5">
                  <c:v>45150</c:v>
                </c:pt>
                <c:pt idx="6">
                  <c:v>45151</c:v>
                </c:pt>
                <c:pt idx="7">
                  <c:v>45152</c:v>
                </c:pt>
                <c:pt idx="8">
                  <c:v>45153</c:v>
                </c:pt>
                <c:pt idx="9">
                  <c:v>45154</c:v>
                </c:pt>
                <c:pt idx="10">
                  <c:v>45155</c:v>
                </c:pt>
                <c:pt idx="11">
                  <c:v>45156</c:v>
                </c:pt>
                <c:pt idx="12">
                  <c:v>45157</c:v>
                </c:pt>
                <c:pt idx="13">
                  <c:v>45158</c:v>
                </c:pt>
                <c:pt idx="14">
                  <c:v>45159</c:v>
                </c:pt>
                <c:pt idx="15">
                  <c:v>45160</c:v>
                </c:pt>
                <c:pt idx="16">
                  <c:v>45161</c:v>
                </c:pt>
                <c:pt idx="17">
                  <c:v>45162</c:v>
                </c:pt>
                <c:pt idx="18">
                  <c:v>45163</c:v>
                </c:pt>
                <c:pt idx="19">
                  <c:v>45164</c:v>
                </c:pt>
                <c:pt idx="20">
                  <c:v>45165</c:v>
                </c:pt>
                <c:pt idx="21">
                  <c:v>45166</c:v>
                </c:pt>
                <c:pt idx="22">
                  <c:v>45167</c:v>
                </c:pt>
                <c:pt idx="23">
                  <c:v>45168</c:v>
                </c:pt>
                <c:pt idx="24">
                  <c:v>45169</c:v>
                </c:pt>
              </c:numCache>
            </c:numRef>
          </c:cat>
          <c:val>
            <c:numRef>
              <c:f>'Target Sheet'!$F$12:$F$36</c:f>
              <c:numCache>
                <c:formatCode>_ * #,##0_ ;_ * \-#,##0_ ;_ * "-"??_ ;_ @_ </c:formatCode>
                <c:ptCount val="25"/>
                <c:pt idx="0">
                  <c:v>4000</c:v>
                </c:pt>
                <c:pt idx="1">
                  <c:v>4000</c:v>
                </c:pt>
                <c:pt idx="2">
                  <c:v>4000</c:v>
                </c:pt>
                <c:pt idx="3">
                  <c:v>4000</c:v>
                </c:pt>
                <c:pt idx="4">
                  <c:v>4000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6000</c:v>
                </c:pt>
                <c:pt idx="12">
                  <c:v>6000</c:v>
                </c:pt>
                <c:pt idx="13">
                  <c:v>6000</c:v>
                </c:pt>
                <c:pt idx="14">
                  <c:v>6000</c:v>
                </c:pt>
                <c:pt idx="15">
                  <c:v>6000</c:v>
                </c:pt>
                <c:pt idx="16">
                  <c:v>6000</c:v>
                </c:pt>
                <c:pt idx="17">
                  <c:v>7000</c:v>
                </c:pt>
                <c:pt idx="18">
                  <c:v>7000</c:v>
                </c:pt>
                <c:pt idx="19">
                  <c:v>7000</c:v>
                </c:pt>
                <c:pt idx="20">
                  <c:v>7000</c:v>
                </c:pt>
                <c:pt idx="21">
                  <c:v>7000</c:v>
                </c:pt>
                <c:pt idx="22">
                  <c:v>7000</c:v>
                </c:pt>
                <c:pt idx="23">
                  <c:v>7000</c:v>
                </c:pt>
                <c:pt idx="24">
                  <c:v>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76-493F-8521-C861DAA11D38}"/>
            </c:ext>
          </c:extLst>
        </c:ser>
        <c:ser>
          <c:idx val="2"/>
          <c:order val="1"/>
          <c:tx>
            <c:strRef>
              <c:f>'Target Sheet'!$H$5:$H$11</c:f>
              <c:strCache>
                <c:ptCount val="7"/>
                <c:pt idx="0">
                  <c:v>Target</c:v>
                </c:pt>
                <c:pt idx="2">
                  <c:v> 3,500 </c:v>
                </c:pt>
                <c:pt idx="3">
                  <c:v> 3,500 </c:v>
                </c:pt>
                <c:pt idx="4">
                  <c:v> 3,500 </c:v>
                </c:pt>
                <c:pt idx="5">
                  <c:v> 3,500 </c:v>
                </c:pt>
                <c:pt idx="6">
                  <c:v> 3,500 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Sheet'!$E$12:$E$36</c:f>
              <c:numCache>
                <c:formatCode>d\-mmm</c:formatCode>
                <c:ptCount val="25"/>
                <c:pt idx="0">
                  <c:v>45145</c:v>
                </c:pt>
                <c:pt idx="1">
                  <c:v>45146</c:v>
                </c:pt>
                <c:pt idx="2">
                  <c:v>45147</c:v>
                </c:pt>
                <c:pt idx="3">
                  <c:v>45148</c:v>
                </c:pt>
                <c:pt idx="4">
                  <c:v>45149</c:v>
                </c:pt>
                <c:pt idx="5">
                  <c:v>45150</c:v>
                </c:pt>
                <c:pt idx="6">
                  <c:v>45151</c:v>
                </c:pt>
                <c:pt idx="7">
                  <c:v>45152</c:v>
                </c:pt>
                <c:pt idx="8">
                  <c:v>45153</c:v>
                </c:pt>
                <c:pt idx="9">
                  <c:v>45154</c:v>
                </c:pt>
                <c:pt idx="10">
                  <c:v>45155</c:v>
                </c:pt>
                <c:pt idx="11">
                  <c:v>45156</c:v>
                </c:pt>
                <c:pt idx="12">
                  <c:v>45157</c:v>
                </c:pt>
                <c:pt idx="13">
                  <c:v>45158</c:v>
                </c:pt>
                <c:pt idx="14">
                  <c:v>45159</c:v>
                </c:pt>
                <c:pt idx="15">
                  <c:v>45160</c:v>
                </c:pt>
                <c:pt idx="16">
                  <c:v>45161</c:v>
                </c:pt>
                <c:pt idx="17">
                  <c:v>45162</c:v>
                </c:pt>
                <c:pt idx="18">
                  <c:v>45163</c:v>
                </c:pt>
                <c:pt idx="19">
                  <c:v>45164</c:v>
                </c:pt>
                <c:pt idx="20">
                  <c:v>45165</c:v>
                </c:pt>
                <c:pt idx="21">
                  <c:v>45166</c:v>
                </c:pt>
                <c:pt idx="22">
                  <c:v>45167</c:v>
                </c:pt>
                <c:pt idx="23">
                  <c:v>45168</c:v>
                </c:pt>
                <c:pt idx="24">
                  <c:v>45169</c:v>
                </c:pt>
              </c:numCache>
            </c:numRef>
          </c:cat>
          <c:val>
            <c:numRef>
              <c:f>'Target Sheet'!$H$12:$H$36</c:f>
              <c:numCache>
                <c:formatCode>_ * #,##0_ ;_ * \-#,##0_ ;_ * "-"??_ ;_ @_ </c:formatCode>
                <c:ptCount val="25"/>
                <c:pt idx="0">
                  <c:v>4000</c:v>
                </c:pt>
                <c:pt idx="1">
                  <c:v>4000</c:v>
                </c:pt>
                <c:pt idx="2">
                  <c:v>4000</c:v>
                </c:pt>
                <c:pt idx="3">
                  <c:v>4000</c:v>
                </c:pt>
                <c:pt idx="4">
                  <c:v>4000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6000</c:v>
                </c:pt>
                <c:pt idx="12">
                  <c:v>6000</c:v>
                </c:pt>
                <c:pt idx="13">
                  <c:v>6000</c:v>
                </c:pt>
                <c:pt idx="14">
                  <c:v>6000</c:v>
                </c:pt>
                <c:pt idx="15">
                  <c:v>6000</c:v>
                </c:pt>
                <c:pt idx="16">
                  <c:v>6000</c:v>
                </c:pt>
                <c:pt idx="17">
                  <c:v>7000</c:v>
                </c:pt>
                <c:pt idx="18">
                  <c:v>7000</c:v>
                </c:pt>
                <c:pt idx="19">
                  <c:v>7000</c:v>
                </c:pt>
                <c:pt idx="20">
                  <c:v>7000</c:v>
                </c:pt>
                <c:pt idx="21">
                  <c:v>7000</c:v>
                </c:pt>
                <c:pt idx="22">
                  <c:v>7000</c:v>
                </c:pt>
                <c:pt idx="23">
                  <c:v>7000</c:v>
                </c:pt>
                <c:pt idx="24">
                  <c:v>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76-493F-8521-C861DAA11D38}"/>
            </c:ext>
          </c:extLst>
        </c:ser>
        <c:ser>
          <c:idx val="3"/>
          <c:order val="2"/>
          <c:tx>
            <c:strRef>
              <c:f>'Target Sheet'!$I$5:$I$11</c:f>
              <c:strCache>
                <c:ptCount val="7"/>
                <c:pt idx="0">
                  <c:v>Achievements</c:v>
                </c:pt>
                <c:pt idx="1">
                  <c:v> 800 </c:v>
                </c:pt>
                <c:pt idx="2">
                  <c:v> 1,100 </c:v>
                </c:pt>
                <c:pt idx="5">
                  <c:v> 300 </c:v>
                </c:pt>
                <c:pt idx="6">
                  <c:v>Off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Sheet'!$E$12:$E$36</c:f>
              <c:numCache>
                <c:formatCode>d\-mmm</c:formatCode>
                <c:ptCount val="25"/>
                <c:pt idx="0">
                  <c:v>45145</c:v>
                </c:pt>
                <c:pt idx="1">
                  <c:v>45146</c:v>
                </c:pt>
                <c:pt idx="2">
                  <c:v>45147</c:v>
                </c:pt>
                <c:pt idx="3">
                  <c:v>45148</c:v>
                </c:pt>
                <c:pt idx="4">
                  <c:v>45149</c:v>
                </c:pt>
                <c:pt idx="5">
                  <c:v>45150</c:v>
                </c:pt>
                <c:pt idx="6">
                  <c:v>45151</c:v>
                </c:pt>
                <c:pt idx="7">
                  <c:v>45152</c:v>
                </c:pt>
                <c:pt idx="8">
                  <c:v>45153</c:v>
                </c:pt>
                <c:pt idx="9">
                  <c:v>45154</c:v>
                </c:pt>
                <c:pt idx="10">
                  <c:v>45155</c:v>
                </c:pt>
                <c:pt idx="11">
                  <c:v>45156</c:v>
                </c:pt>
                <c:pt idx="12">
                  <c:v>45157</c:v>
                </c:pt>
                <c:pt idx="13">
                  <c:v>45158</c:v>
                </c:pt>
                <c:pt idx="14">
                  <c:v>45159</c:v>
                </c:pt>
                <c:pt idx="15">
                  <c:v>45160</c:v>
                </c:pt>
                <c:pt idx="16">
                  <c:v>45161</c:v>
                </c:pt>
                <c:pt idx="17">
                  <c:v>45162</c:v>
                </c:pt>
                <c:pt idx="18">
                  <c:v>45163</c:v>
                </c:pt>
                <c:pt idx="19">
                  <c:v>45164</c:v>
                </c:pt>
                <c:pt idx="20">
                  <c:v>45165</c:v>
                </c:pt>
                <c:pt idx="21">
                  <c:v>45166</c:v>
                </c:pt>
                <c:pt idx="22">
                  <c:v>45167</c:v>
                </c:pt>
                <c:pt idx="23">
                  <c:v>45168</c:v>
                </c:pt>
                <c:pt idx="24">
                  <c:v>45169</c:v>
                </c:pt>
              </c:numCache>
            </c:numRef>
          </c:cat>
          <c:val>
            <c:numRef>
              <c:f>'Target Sheet'!$I$12:$I$36</c:f>
              <c:numCache>
                <c:formatCode>_ * #,##0_ ;_ * \-#,##0_ ;_ * "-"??_ ;_ @_ </c:formatCode>
                <c:ptCount val="25"/>
                <c:pt idx="0">
                  <c:v>300</c:v>
                </c:pt>
                <c:pt idx="1">
                  <c:v>1200</c:v>
                </c:pt>
                <c:pt idx="2">
                  <c:v>150</c:v>
                </c:pt>
                <c:pt idx="3">
                  <c:v>200</c:v>
                </c:pt>
                <c:pt idx="4">
                  <c:v>1000</c:v>
                </c:pt>
                <c:pt idx="5">
                  <c:v>200</c:v>
                </c:pt>
                <c:pt idx="6">
                  <c:v>0</c:v>
                </c:pt>
                <c:pt idx="7">
                  <c:v>400</c:v>
                </c:pt>
                <c:pt idx="8">
                  <c:v>0</c:v>
                </c:pt>
                <c:pt idx="9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76-493F-8521-C861DAA11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824080"/>
        <c:axId val="1118834480"/>
      </c:lineChart>
      <c:dateAx>
        <c:axId val="111882408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834480"/>
        <c:crosses val="autoZero"/>
        <c:auto val="1"/>
        <c:lblOffset val="100"/>
        <c:baseTimeUnit val="days"/>
      </c:dateAx>
      <c:valAx>
        <c:axId val="1118834480"/>
        <c:scaling>
          <c:orientation val="minMax"/>
        </c:scaling>
        <c:delete val="0"/>
        <c:axPos val="l"/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82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Abhishek Sharma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'Target Sheet'!$J$5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Sheet'!$J$7:$J$36</c:f>
              <c:numCache>
                <c:formatCode>_ * #,##0_ ;_ * \-#,##0_ ;_ * "-"??_ ;_ @_ </c:formatCode>
                <c:ptCount val="30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  <c:pt idx="4">
                  <c:v>1200</c:v>
                </c:pt>
                <c:pt idx="5">
                  <c:v>1200</c:v>
                </c:pt>
                <c:pt idx="6">
                  <c:v>1200</c:v>
                </c:pt>
                <c:pt idx="7">
                  <c:v>1200</c:v>
                </c:pt>
                <c:pt idx="8">
                  <c:v>1200</c:v>
                </c:pt>
                <c:pt idx="9">
                  <c:v>1500</c:v>
                </c:pt>
                <c:pt idx="10">
                  <c:v>1500</c:v>
                </c:pt>
                <c:pt idx="11">
                  <c:v>1500</c:v>
                </c:pt>
                <c:pt idx="12">
                  <c:v>1500</c:v>
                </c:pt>
                <c:pt idx="13">
                  <c:v>1500</c:v>
                </c:pt>
                <c:pt idx="14">
                  <c:v>1500</c:v>
                </c:pt>
                <c:pt idx="15">
                  <c:v>2500</c:v>
                </c:pt>
                <c:pt idx="16">
                  <c:v>2500</c:v>
                </c:pt>
                <c:pt idx="17">
                  <c:v>2500</c:v>
                </c:pt>
                <c:pt idx="18">
                  <c:v>2500</c:v>
                </c:pt>
                <c:pt idx="19">
                  <c:v>2500</c:v>
                </c:pt>
                <c:pt idx="20">
                  <c:v>2500</c:v>
                </c:pt>
                <c:pt idx="21">
                  <c:v>2500</c:v>
                </c:pt>
                <c:pt idx="22">
                  <c:v>2500</c:v>
                </c:pt>
                <c:pt idx="23">
                  <c:v>4000</c:v>
                </c:pt>
                <c:pt idx="24">
                  <c:v>4000</c:v>
                </c:pt>
                <c:pt idx="25">
                  <c:v>4000</c:v>
                </c:pt>
                <c:pt idx="26">
                  <c:v>4000</c:v>
                </c:pt>
                <c:pt idx="27">
                  <c:v>4000</c:v>
                </c:pt>
                <c:pt idx="28">
                  <c:v>4000</c:v>
                </c:pt>
                <c:pt idx="29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7C-425C-A363-56F18CE2C47B}"/>
            </c:ext>
          </c:extLst>
        </c:ser>
        <c:ser>
          <c:idx val="6"/>
          <c:order val="1"/>
          <c:tx>
            <c:strRef>
              <c:f>'Target Sheet'!$L$5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Sheet'!$L$7:$L$36</c:f>
              <c:numCache>
                <c:formatCode>_ * #,##0_ ;_ * \-#,##0_ ;_ * "-"??_ ;_ @_ </c:formatCode>
                <c:ptCount val="30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  <c:pt idx="4">
                  <c:v>1200</c:v>
                </c:pt>
                <c:pt idx="5">
                  <c:v>1200</c:v>
                </c:pt>
                <c:pt idx="6">
                  <c:v>1200</c:v>
                </c:pt>
                <c:pt idx="7">
                  <c:v>1200</c:v>
                </c:pt>
                <c:pt idx="8">
                  <c:v>1200</c:v>
                </c:pt>
                <c:pt idx="9">
                  <c:v>1500</c:v>
                </c:pt>
                <c:pt idx="10">
                  <c:v>1500</c:v>
                </c:pt>
                <c:pt idx="11">
                  <c:v>1500</c:v>
                </c:pt>
                <c:pt idx="12">
                  <c:v>1500</c:v>
                </c:pt>
                <c:pt idx="13">
                  <c:v>1500</c:v>
                </c:pt>
                <c:pt idx="14">
                  <c:v>1500</c:v>
                </c:pt>
                <c:pt idx="15">
                  <c:v>2500</c:v>
                </c:pt>
                <c:pt idx="16">
                  <c:v>2500</c:v>
                </c:pt>
                <c:pt idx="17">
                  <c:v>2500</c:v>
                </c:pt>
                <c:pt idx="18">
                  <c:v>2500</c:v>
                </c:pt>
                <c:pt idx="19">
                  <c:v>2500</c:v>
                </c:pt>
                <c:pt idx="20">
                  <c:v>2500</c:v>
                </c:pt>
                <c:pt idx="21">
                  <c:v>2500</c:v>
                </c:pt>
                <c:pt idx="22">
                  <c:v>2500</c:v>
                </c:pt>
                <c:pt idx="23">
                  <c:v>4000</c:v>
                </c:pt>
                <c:pt idx="24">
                  <c:v>4000</c:v>
                </c:pt>
                <c:pt idx="25">
                  <c:v>4000</c:v>
                </c:pt>
                <c:pt idx="26">
                  <c:v>4000</c:v>
                </c:pt>
                <c:pt idx="27">
                  <c:v>4000</c:v>
                </c:pt>
                <c:pt idx="28">
                  <c:v>4000</c:v>
                </c:pt>
                <c:pt idx="29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7C-425C-A363-56F18CE2C47B}"/>
            </c:ext>
          </c:extLst>
        </c:ser>
        <c:ser>
          <c:idx val="7"/>
          <c:order val="2"/>
          <c:tx>
            <c:strRef>
              <c:f>'Target Sheet'!$M$5</c:f>
              <c:strCache>
                <c:ptCount val="1"/>
                <c:pt idx="0">
                  <c:v>Achievements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Sheet'!$E$7:$E$36</c:f>
              <c:numCache>
                <c:formatCode>d\-mmm</c:formatCode>
                <c:ptCount val="30"/>
                <c:pt idx="0">
                  <c:v>45140</c:v>
                </c:pt>
                <c:pt idx="1">
                  <c:v>45141</c:v>
                </c:pt>
                <c:pt idx="2">
                  <c:v>45142</c:v>
                </c:pt>
                <c:pt idx="3">
                  <c:v>45143</c:v>
                </c:pt>
                <c:pt idx="4">
                  <c:v>45144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45150</c:v>
                </c:pt>
                <c:pt idx="11">
                  <c:v>45151</c:v>
                </c:pt>
                <c:pt idx="12">
                  <c:v>45152</c:v>
                </c:pt>
                <c:pt idx="13">
                  <c:v>45153</c:v>
                </c:pt>
                <c:pt idx="14">
                  <c:v>45154</c:v>
                </c:pt>
                <c:pt idx="15">
                  <c:v>45155</c:v>
                </c:pt>
                <c:pt idx="16">
                  <c:v>45156</c:v>
                </c:pt>
                <c:pt idx="17">
                  <c:v>45157</c:v>
                </c:pt>
                <c:pt idx="18">
                  <c:v>45158</c:v>
                </c:pt>
                <c:pt idx="19">
                  <c:v>45159</c:v>
                </c:pt>
                <c:pt idx="20">
                  <c:v>45160</c:v>
                </c:pt>
                <c:pt idx="21">
                  <c:v>45161</c:v>
                </c:pt>
                <c:pt idx="22">
                  <c:v>45162</c:v>
                </c:pt>
                <c:pt idx="23">
                  <c:v>45163</c:v>
                </c:pt>
                <c:pt idx="24">
                  <c:v>45164</c:v>
                </c:pt>
                <c:pt idx="25">
                  <c:v>45165</c:v>
                </c:pt>
                <c:pt idx="26">
                  <c:v>45166</c:v>
                </c:pt>
                <c:pt idx="27">
                  <c:v>45167</c:v>
                </c:pt>
                <c:pt idx="28">
                  <c:v>45168</c:v>
                </c:pt>
                <c:pt idx="29">
                  <c:v>45169</c:v>
                </c:pt>
              </c:numCache>
            </c:numRef>
          </c:cat>
          <c:val>
            <c:numRef>
              <c:f>'Target Sheet'!$M$7:$M$36</c:f>
              <c:numCache>
                <c:formatCode>_ * #,##0_ ;_ * \-#,##0_ ;_ * "-"??_ ;_ @_ 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250</c:v>
                </c:pt>
                <c:pt idx="3">
                  <c:v>200</c:v>
                </c:pt>
                <c:pt idx="4">
                  <c:v>0</c:v>
                </c:pt>
                <c:pt idx="5">
                  <c:v>250</c:v>
                </c:pt>
                <c:pt idx="6">
                  <c:v>350</c:v>
                </c:pt>
                <c:pt idx="7">
                  <c:v>700</c:v>
                </c:pt>
                <c:pt idx="8">
                  <c:v>500</c:v>
                </c:pt>
                <c:pt idx="9">
                  <c:v>300</c:v>
                </c:pt>
                <c:pt idx="10">
                  <c:v>350</c:v>
                </c:pt>
                <c:pt idx="11">
                  <c:v>0</c:v>
                </c:pt>
                <c:pt idx="12">
                  <c:v>350</c:v>
                </c:pt>
                <c:pt idx="13">
                  <c:v>0</c:v>
                </c:pt>
                <c:pt idx="14">
                  <c:v>500</c:v>
                </c:pt>
                <c:pt idx="15">
                  <c:v>600</c:v>
                </c:pt>
                <c:pt idx="16">
                  <c:v>650</c:v>
                </c:pt>
                <c:pt idx="17">
                  <c:v>200</c:v>
                </c:pt>
                <c:pt idx="18">
                  <c:v>0</c:v>
                </c:pt>
                <c:pt idx="19">
                  <c:v>500</c:v>
                </c:pt>
                <c:pt idx="21">
                  <c:v>300</c:v>
                </c:pt>
                <c:pt idx="22">
                  <c:v>380</c:v>
                </c:pt>
                <c:pt idx="23">
                  <c:v>350</c:v>
                </c:pt>
                <c:pt idx="24">
                  <c:v>400</c:v>
                </c:pt>
                <c:pt idx="25">
                  <c:v>450</c:v>
                </c:pt>
                <c:pt idx="26">
                  <c:v>700</c:v>
                </c:pt>
                <c:pt idx="27">
                  <c:v>800</c:v>
                </c:pt>
                <c:pt idx="28">
                  <c:v>0</c:v>
                </c:pt>
                <c:pt idx="29">
                  <c:v>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7C-425C-A363-56F18CE2C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828240"/>
        <c:axId val="1118821168"/>
      </c:lineChart>
      <c:dateAx>
        <c:axId val="111882824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821168"/>
        <c:crosses val="autoZero"/>
        <c:auto val="1"/>
        <c:lblOffset val="100"/>
        <c:baseTimeUnit val="days"/>
      </c:dateAx>
      <c:valAx>
        <c:axId val="1118821168"/>
        <c:scaling>
          <c:orientation val="minMax"/>
        </c:scaling>
        <c:delete val="0"/>
        <c:axPos val="l"/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82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Avinish</a:t>
            </a:r>
            <a:r>
              <a:rPr lang="en-US" baseline="0"/>
              <a:t> Kumar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'Target Sheet'!$F$5:$F$11</c:f>
              <c:strCache>
                <c:ptCount val="7"/>
                <c:pt idx="0">
                  <c:v>Target</c:v>
                </c:pt>
                <c:pt idx="2">
                  <c:v> 3,500 </c:v>
                </c:pt>
                <c:pt idx="3">
                  <c:v> 3,500 </c:v>
                </c:pt>
                <c:pt idx="4">
                  <c:v> 3,500 </c:v>
                </c:pt>
                <c:pt idx="5">
                  <c:v> 3,500 </c:v>
                </c:pt>
                <c:pt idx="6">
                  <c:v> 3,500 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Sheet'!$E$12:$E$36</c:f>
              <c:numCache>
                <c:formatCode>d\-mmm</c:formatCode>
                <c:ptCount val="25"/>
                <c:pt idx="0">
                  <c:v>45145</c:v>
                </c:pt>
                <c:pt idx="1">
                  <c:v>45146</c:v>
                </c:pt>
                <c:pt idx="2">
                  <c:v>45147</c:v>
                </c:pt>
                <c:pt idx="3">
                  <c:v>45148</c:v>
                </c:pt>
                <c:pt idx="4">
                  <c:v>45149</c:v>
                </c:pt>
                <c:pt idx="5">
                  <c:v>45150</c:v>
                </c:pt>
                <c:pt idx="6">
                  <c:v>45151</c:v>
                </c:pt>
                <c:pt idx="7">
                  <c:v>45152</c:v>
                </c:pt>
                <c:pt idx="8">
                  <c:v>45153</c:v>
                </c:pt>
                <c:pt idx="9">
                  <c:v>45154</c:v>
                </c:pt>
                <c:pt idx="10">
                  <c:v>45155</c:v>
                </c:pt>
                <c:pt idx="11">
                  <c:v>45156</c:v>
                </c:pt>
                <c:pt idx="12">
                  <c:v>45157</c:v>
                </c:pt>
                <c:pt idx="13">
                  <c:v>45158</c:v>
                </c:pt>
                <c:pt idx="14">
                  <c:v>45159</c:v>
                </c:pt>
                <c:pt idx="15">
                  <c:v>45160</c:v>
                </c:pt>
                <c:pt idx="16">
                  <c:v>45161</c:v>
                </c:pt>
                <c:pt idx="17">
                  <c:v>45162</c:v>
                </c:pt>
                <c:pt idx="18">
                  <c:v>45163</c:v>
                </c:pt>
                <c:pt idx="19">
                  <c:v>45164</c:v>
                </c:pt>
                <c:pt idx="20">
                  <c:v>45165</c:v>
                </c:pt>
                <c:pt idx="21">
                  <c:v>45166</c:v>
                </c:pt>
                <c:pt idx="22">
                  <c:v>45167</c:v>
                </c:pt>
                <c:pt idx="23">
                  <c:v>45168</c:v>
                </c:pt>
                <c:pt idx="24">
                  <c:v>45169</c:v>
                </c:pt>
              </c:numCache>
            </c:numRef>
          </c:cat>
          <c:val>
            <c:numRef>
              <c:f>'Target Sheet'!$F$12:$F$36</c:f>
              <c:numCache>
                <c:formatCode>_ * #,##0_ ;_ * \-#,##0_ ;_ * "-"??_ ;_ @_ </c:formatCode>
                <c:ptCount val="25"/>
                <c:pt idx="0">
                  <c:v>4000</c:v>
                </c:pt>
                <c:pt idx="1">
                  <c:v>4000</c:v>
                </c:pt>
                <c:pt idx="2">
                  <c:v>4000</c:v>
                </c:pt>
                <c:pt idx="3">
                  <c:v>4000</c:v>
                </c:pt>
                <c:pt idx="4">
                  <c:v>4000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6000</c:v>
                </c:pt>
                <c:pt idx="12">
                  <c:v>6000</c:v>
                </c:pt>
                <c:pt idx="13">
                  <c:v>6000</c:v>
                </c:pt>
                <c:pt idx="14">
                  <c:v>6000</c:v>
                </c:pt>
                <c:pt idx="15">
                  <c:v>6000</c:v>
                </c:pt>
                <c:pt idx="16">
                  <c:v>6000</c:v>
                </c:pt>
                <c:pt idx="17">
                  <c:v>7000</c:v>
                </c:pt>
                <c:pt idx="18">
                  <c:v>7000</c:v>
                </c:pt>
                <c:pt idx="19">
                  <c:v>7000</c:v>
                </c:pt>
                <c:pt idx="20">
                  <c:v>7000</c:v>
                </c:pt>
                <c:pt idx="21">
                  <c:v>7000</c:v>
                </c:pt>
                <c:pt idx="22">
                  <c:v>7000</c:v>
                </c:pt>
                <c:pt idx="23">
                  <c:v>7000</c:v>
                </c:pt>
                <c:pt idx="24">
                  <c:v>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F6-4F2F-A757-3028307040E4}"/>
            </c:ext>
          </c:extLst>
        </c:ser>
        <c:ser>
          <c:idx val="1"/>
          <c:order val="1"/>
          <c:tx>
            <c:strRef>
              <c:f>'Target Sheet'!$G$5:$G$11</c:f>
              <c:strCache>
                <c:ptCount val="7"/>
                <c:pt idx="0">
                  <c:v>Achievements</c:v>
                </c:pt>
                <c:pt idx="1">
                  <c:v> 1,000 </c:v>
                </c:pt>
                <c:pt idx="2">
                  <c:v> 1,100 </c:v>
                </c:pt>
                <c:pt idx="3">
                  <c:v> 2,300 </c:v>
                </c:pt>
                <c:pt idx="4">
                  <c:v> 1,050 </c:v>
                </c:pt>
                <c:pt idx="5">
                  <c:v> 1,000 </c:v>
                </c:pt>
                <c:pt idx="6">
                  <c:v>Off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'Target Sheet'!$E$12:$E$36</c:f>
              <c:numCache>
                <c:formatCode>d\-mmm</c:formatCode>
                <c:ptCount val="25"/>
                <c:pt idx="0">
                  <c:v>45145</c:v>
                </c:pt>
                <c:pt idx="1">
                  <c:v>45146</c:v>
                </c:pt>
                <c:pt idx="2">
                  <c:v>45147</c:v>
                </c:pt>
                <c:pt idx="3">
                  <c:v>45148</c:v>
                </c:pt>
                <c:pt idx="4">
                  <c:v>45149</c:v>
                </c:pt>
                <c:pt idx="5">
                  <c:v>45150</c:v>
                </c:pt>
                <c:pt idx="6">
                  <c:v>45151</c:v>
                </c:pt>
                <c:pt idx="7">
                  <c:v>45152</c:v>
                </c:pt>
                <c:pt idx="8">
                  <c:v>45153</c:v>
                </c:pt>
                <c:pt idx="9">
                  <c:v>45154</c:v>
                </c:pt>
                <c:pt idx="10">
                  <c:v>45155</c:v>
                </c:pt>
                <c:pt idx="11">
                  <c:v>45156</c:v>
                </c:pt>
                <c:pt idx="12">
                  <c:v>45157</c:v>
                </c:pt>
                <c:pt idx="13">
                  <c:v>45158</c:v>
                </c:pt>
                <c:pt idx="14">
                  <c:v>45159</c:v>
                </c:pt>
                <c:pt idx="15">
                  <c:v>45160</c:v>
                </c:pt>
                <c:pt idx="16">
                  <c:v>45161</c:v>
                </c:pt>
                <c:pt idx="17">
                  <c:v>45162</c:v>
                </c:pt>
                <c:pt idx="18">
                  <c:v>45163</c:v>
                </c:pt>
                <c:pt idx="19">
                  <c:v>45164</c:v>
                </c:pt>
                <c:pt idx="20">
                  <c:v>45165</c:v>
                </c:pt>
                <c:pt idx="21">
                  <c:v>45166</c:v>
                </c:pt>
                <c:pt idx="22">
                  <c:v>45167</c:v>
                </c:pt>
                <c:pt idx="23">
                  <c:v>45168</c:v>
                </c:pt>
                <c:pt idx="24">
                  <c:v>45169</c:v>
                </c:pt>
              </c:numCache>
            </c:numRef>
          </c:cat>
          <c:val>
            <c:numRef>
              <c:f>'Target Sheet'!$G$12:$G$36</c:f>
              <c:numCache>
                <c:formatCode>_ * #,##0_ ;_ * \-#,##0_ ;_ * "-"??_ ;_ @_ </c:formatCode>
                <c:ptCount val="25"/>
                <c:pt idx="0">
                  <c:v>1200</c:v>
                </c:pt>
                <c:pt idx="1">
                  <c:v>1400</c:v>
                </c:pt>
                <c:pt idx="2">
                  <c:v>1000</c:v>
                </c:pt>
                <c:pt idx="3">
                  <c:v>1700</c:v>
                </c:pt>
                <c:pt idx="4">
                  <c:v>300</c:v>
                </c:pt>
                <c:pt idx="5">
                  <c:v>1500</c:v>
                </c:pt>
                <c:pt idx="6">
                  <c:v>0</c:v>
                </c:pt>
                <c:pt idx="7">
                  <c:v>1800</c:v>
                </c:pt>
                <c:pt idx="8">
                  <c:v>0</c:v>
                </c:pt>
                <c:pt idx="9">
                  <c:v>3000</c:v>
                </c:pt>
                <c:pt idx="10">
                  <c:v>3400</c:v>
                </c:pt>
                <c:pt idx="11">
                  <c:v>2300</c:v>
                </c:pt>
                <c:pt idx="12">
                  <c:v>2100</c:v>
                </c:pt>
                <c:pt idx="13">
                  <c:v>1100</c:v>
                </c:pt>
                <c:pt idx="14">
                  <c:v>1400</c:v>
                </c:pt>
                <c:pt idx="15">
                  <c:v>1850</c:v>
                </c:pt>
                <c:pt idx="16">
                  <c:v>200</c:v>
                </c:pt>
                <c:pt idx="18">
                  <c:v>100</c:v>
                </c:pt>
                <c:pt idx="19">
                  <c:v>100</c:v>
                </c:pt>
                <c:pt idx="20">
                  <c:v>800</c:v>
                </c:pt>
                <c:pt idx="21">
                  <c:v>500</c:v>
                </c:pt>
                <c:pt idx="22">
                  <c:v>1300</c:v>
                </c:pt>
                <c:pt idx="23">
                  <c:v>0</c:v>
                </c:pt>
                <c:pt idx="24">
                  <c:v>1700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F6-4F2F-A757-302830704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083840"/>
        <c:axId val="1058079680"/>
      </c:lineChart>
      <c:dateAx>
        <c:axId val="105808384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079680"/>
        <c:crosses val="autoZero"/>
        <c:auto val="1"/>
        <c:lblOffset val="100"/>
        <c:baseTimeUnit val="days"/>
      </c:dateAx>
      <c:valAx>
        <c:axId val="1058079680"/>
        <c:scaling>
          <c:orientation val="minMax"/>
        </c:scaling>
        <c:delete val="0"/>
        <c:axPos val="l"/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08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3</xdr:row>
      <xdr:rowOff>47625</xdr:rowOff>
    </xdr:from>
    <xdr:to>
      <xdr:col>18</xdr:col>
      <xdr:colOff>285750</xdr:colOff>
      <xdr:row>17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8</xdr:col>
      <xdr:colOff>304800</xdr:colOff>
      <xdr:row>18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17</xdr:col>
      <xdr:colOff>304800</xdr:colOff>
      <xdr:row>16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57150</xdr:rowOff>
    </xdr:from>
    <xdr:to>
      <xdr:col>8</xdr:col>
      <xdr:colOff>304800</xdr:colOff>
      <xdr:row>17</xdr:row>
      <xdr:rowOff>95250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18</xdr:row>
      <xdr:rowOff>0</xdr:rowOff>
    </xdr:from>
    <xdr:to>
      <xdr:col>8</xdr:col>
      <xdr:colOff>304800</xdr:colOff>
      <xdr:row>32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1</xdr:row>
      <xdr:rowOff>0</xdr:rowOff>
    </xdr:from>
    <xdr:to>
      <xdr:col>26</xdr:col>
      <xdr:colOff>304800</xdr:colOff>
      <xdr:row>15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18</xdr:row>
      <xdr:rowOff>0</xdr:rowOff>
    </xdr:from>
    <xdr:to>
      <xdr:col>26</xdr:col>
      <xdr:colOff>304800</xdr:colOff>
      <xdr:row>32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8</xdr:col>
      <xdr:colOff>304800</xdr:colOff>
      <xdr:row>48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18</xdr:row>
      <xdr:rowOff>0</xdr:rowOff>
    </xdr:from>
    <xdr:to>
      <xdr:col>17</xdr:col>
      <xdr:colOff>304800</xdr:colOff>
      <xdr:row>32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9</xdr:col>
      <xdr:colOff>304800</xdr:colOff>
      <xdr:row>16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1</xdr:row>
      <xdr:rowOff>142875</xdr:rowOff>
    </xdr:from>
    <xdr:to>
      <xdr:col>15</xdr:col>
      <xdr:colOff>533400</xdr:colOff>
      <xdr:row>16</xdr:row>
      <xdr:rowOff>28575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9</xdr:col>
      <xdr:colOff>304800</xdr:colOff>
      <xdr:row>17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10</xdr:col>
      <xdr:colOff>304800</xdr:colOff>
      <xdr:row>17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10</xdr:col>
      <xdr:colOff>304800</xdr:colOff>
      <xdr:row>18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10</xdr:col>
      <xdr:colOff>304800</xdr:colOff>
      <xdr:row>18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V-3W%20Master%20She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m/OneDrive/Desktop/Aggreg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egion&amp;ASM"/>
    </sheetNames>
    <sheetDataSet>
      <sheetData sheetId="0"/>
      <sheetData sheetId="1">
        <row r="2">
          <cell r="A2" t="str">
            <v>ashwanisinghchauhan@gmail.com</v>
          </cell>
          <cell r="B2" t="str">
            <v>Avinish Kumar</v>
          </cell>
          <cell r="C2" t="str">
            <v>NCR</v>
          </cell>
          <cell r="D2" t="str">
            <v>Abhishek Srivastava</v>
          </cell>
          <cell r="E2" t="str">
            <v>Delhi</v>
          </cell>
        </row>
        <row r="3">
          <cell r="A3" t="str">
            <v>avanishsingh442@gmail.com</v>
          </cell>
          <cell r="B3" t="str">
            <v>Avinish Kumar</v>
          </cell>
          <cell r="C3" t="str">
            <v>NCR</v>
          </cell>
          <cell r="D3" t="str">
            <v>Abhishek Srivastava</v>
          </cell>
          <cell r="E3" t="str">
            <v>Delhi</v>
          </cell>
        </row>
        <row r="4">
          <cell r="A4" t="str">
            <v>avinishk@handover.in</v>
          </cell>
          <cell r="B4" t="str">
            <v>Avinish Kumar</v>
          </cell>
          <cell r="C4" t="str">
            <v>NCR</v>
          </cell>
          <cell r="D4" t="str">
            <v>Abhishek Srivastava</v>
          </cell>
          <cell r="E4" t="str">
            <v>Delhi</v>
          </cell>
        </row>
        <row r="5">
          <cell r="A5" t="str">
            <v>fa8802528717@gmail.com</v>
          </cell>
          <cell r="B5" t="str">
            <v>Md Faraz</v>
          </cell>
          <cell r="C5" t="str">
            <v>NCR</v>
          </cell>
          <cell r="D5" t="str">
            <v>Abhishek Srivastava</v>
          </cell>
          <cell r="E5" t="str">
            <v>Ghaziabad</v>
          </cell>
        </row>
        <row r="6">
          <cell r="A6" t="str">
            <v>purinitin902@gmail.com</v>
          </cell>
          <cell r="B6" t="str">
            <v>Nitin Puri</v>
          </cell>
          <cell r="C6" t="str">
            <v>NCR</v>
          </cell>
          <cell r="D6" t="str">
            <v>Abhishek Srivastava</v>
          </cell>
          <cell r="E6" t="str">
            <v>Noida</v>
          </cell>
        </row>
        <row r="7">
          <cell r="A7" t="str">
            <v>rahulr@handover.in</v>
          </cell>
          <cell r="B7" t="str">
            <v>Rahul Rai</v>
          </cell>
          <cell r="C7" t="str">
            <v>Kanpur</v>
          </cell>
          <cell r="D7" t="str">
            <v>Rahul Rai</v>
          </cell>
          <cell r="E7" t="str">
            <v>Kanpur</v>
          </cell>
        </row>
        <row r="8">
          <cell r="A8" t="str">
            <v>rohitgautamiitk@gmail.com</v>
          </cell>
          <cell r="B8" t="str">
            <v>Rohit Gautam</v>
          </cell>
          <cell r="C8" t="str">
            <v>Kanpur</v>
          </cell>
          <cell r="D8" t="str">
            <v>Rahul Rai</v>
          </cell>
          <cell r="E8" t="str">
            <v>Kanpur</v>
          </cell>
        </row>
        <row r="9">
          <cell r="A9" t="str">
            <v>sabhishekkumar94@gmail.com</v>
          </cell>
          <cell r="B9" t="str">
            <v>Abhishek Sharma</v>
          </cell>
          <cell r="C9" t="str">
            <v>NCR</v>
          </cell>
          <cell r="D9" t="str">
            <v>Abhishek Srivastava</v>
          </cell>
          <cell r="E9" t="str">
            <v>Gurgaon</v>
          </cell>
        </row>
        <row r="10">
          <cell r="A10" t="str">
            <v>nitinp@handover.in</v>
          </cell>
          <cell r="B10" t="str">
            <v>Nitin Puri</v>
          </cell>
          <cell r="C10" t="str">
            <v>NCR</v>
          </cell>
          <cell r="D10" t="str">
            <v>Abhishek Srivastava</v>
          </cell>
          <cell r="E10" t="str">
            <v>Noida</v>
          </cell>
        </row>
        <row r="11">
          <cell r="A11" t="str">
            <v>rohitg@handover.in</v>
          </cell>
          <cell r="B11" t="str">
            <v>Rohit Gautam</v>
          </cell>
          <cell r="C11" t="str">
            <v>Kanpur</v>
          </cell>
          <cell r="D11" t="str">
            <v>Rahul Rai</v>
          </cell>
          <cell r="E11" t="str">
            <v>Kanpur</v>
          </cell>
        </row>
        <row r="12">
          <cell r="A12" t="str">
            <v>kumarabhishek23577@gmail.com</v>
          </cell>
          <cell r="B12" t="str">
            <v>Abhishek Sharma</v>
          </cell>
          <cell r="C12" t="str">
            <v>NCR</v>
          </cell>
          <cell r="D12" t="str">
            <v>Abhishek Srivastava</v>
          </cell>
          <cell r="E12" t="str">
            <v>Gurgaon</v>
          </cell>
        </row>
        <row r="13">
          <cell r="A13" t="str">
            <v>abhisheks@handover.in</v>
          </cell>
          <cell r="B13" t="str">
            <v>Abhishek Sharma</v>
          </cell>
          <cell r="C13" t="str">
            <v>NCR</v>
          </cell>
          <cell r="D13" t="str">
            <v>Abhishek Srivastava</v>
          </cell>
          <cell r="E13" t="str">
            <v>Gurgaon</v>
          </cell>
        </row>
        <row r="14">
          <cell r="A14" t="str">
            <v>abhisheks1@rebliss.in</v>
          </cell>
          <cell r="B14" t="str">
            <v>Abhishek Srivastava</v>
          </cell>
          <cell r="C14" t="str">
            <v>NCR</v>
          </cell>
          <cell r="D14" t="str">
            <v>Abhishek Srivastava</v>
          </cell>
          <cell r="E14" t="str">
            <v>NCR</v>
          </cell>
        </row>
        <row r="15">
          <cell r="A15" t="str">
            <v>sushantsharma471k@gmail.com</v>
          </cell>
          <cell r="B15" t="str">
            <v>Md Faraz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sheet"/>
      <sheetName val="Pivot"/>
      <sheetName val="Date Pivot"/>
      <sheetName val="Raw"/>
      <sheetName val="Sheet1"/>
    </sheetNames>
    <sheetDataSet>
      <sheetData sheetId="0"/>
      <sheetData sheetId="1"/>
      <sheetData sheetId="2"/>
      <sheetData sheetId="3">
        <row r="13">
          <cell r="J13">
            <v>101</v>
          </cell>
          <cell r="M13">
            <v>300</v>
          </cell>
          <cell r="R13">
            <v>1000</v>
          </cell>
        </row>
      </sheetData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m" refreshedDate="45171.526015509262" createdVersion="6" refreshedVersion="6" minRefreshableVersion="3" recordCount="143">
  <cacheSource type="worksheet">
    <worksheetSource ref="A1:Y1048576" sheet="Driver "/>
  </cacheSource>
  <cacheFields count="25">
    <cacheField name="Timestamp" numFmtId="0">
      <sharedItems containsNonDate="0" containsDate="1" containsString="0" containsBlank="1" minDate="2023-06-30T16:30:56" maxDate="2023-08-11T08:53:39"/>
    </cacheField>
    <cacheField name="Date" numFmtId="0">
      <sharedItems containsNonDate="0" containsDate="1" containsString="0" containsBlank="1" minDate="2023-07-05T00:00:00" maxDate="2023-08-11T00:00:00" count="32"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7T00:00:00"/>
        <d v="2023-07-18T00:00:00"/>
        <d v="2023-07-19T00:00:00"/>
        <d v="2023-07-20T00:00:00"/>
        <d v="2023-07-21T00:00:00"/>
        <d v="2023-07-22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2T00:00:00"/>
        <d v="2023-08-03T00:00:00"/>
        <d v="2023-08-04T00:00:00"/>
        <d v="2023-08-05T00:00:00"/>
        <d v="2023-08-07T00:00:00"/>
        <d v="2023-08-08T00:00:00"/>
        <d v="2023-08-09T00:00:00"/>
        <d v="2023-08-10T00:00:00"/>
        <m/>
      </sharedItems>
    </cacheField>
    <cacheField name="Month" numFmtId="0">
      <sharedItems containsBlank="1" count="3">
        <s v="July"/>
        <s v="August"/>
        <m/>
      </sharedItems>
    </cacheField>
    <cacheField name="Week" numFmtId="0">
      <sharedItems containsBlank="1"/>
    </cacheField>
    <cacheField name="Customer Business Name" numFmtId="0">
      <sharedItems containsBlank="1"/>
    </cacheField>
    <cacheField name="Customer Phone Number" numFmtId="0">
      <sharedItems containsBlank="1" containsMixedTypes="1" containsNumber="1" containsInteger="1" minValue="7217655173" maxValue="919667090212"/>
    </cacheField>
    <cacheField name="Product Transported in Cargo" numFmtId="0">
      <sharedItems containsBlank="1"/>
    </cacheField>
    <cacheField name="Pick Up Address" numFmtId="0">
      <sharedItems containsBlank="1"/>
    </cacheField>
    <cacheField name="Drop Address" numFmtId="0">
      <sharedItems containsBlank="1"/>
    </cacheField>
    <cacheField name="Distance (as per google maps)" numFmtId="0">
      <sharedItems containsString="0" containsBlank="1" containsNumber="1" minValue="1" maxValue="1100"/>
    </cacheField>
    <cacheField name="City of Origin" numFmtId="0">
      <sharedItems containsBlank="1"/>
    </cacheField>
    <cacheField name="City of Destination" numFmtId="0">
      <sharedItems containsBlank="1"/>
    </cacheField>
    <cacheField name="Cargo Weight" numFmtId="0">
      <sharedItems containsBlank="1" containsMixedTypes="1" containsNumber="1" minValue="1.25" maxValue="35000"/>
    </cacheField>
    <cacheField name="Vehicle Type" numFmtId="0">
      <sharedItems containsBlank="1"/>
    </cacheField>
    <cacheField name="Vehicle Registration Number" numFmtId="0">
      <sharedItems containsBlank="1" containsMixedTypes="1" containsNumber="1" containsInteger="1" minValue="56" maxValue="1111111111"/>
    </cacheField>
    <cacheField name="Driver Phone Number" numFmtId="0">
      <sharedItems containsBlank="1" containsMixedTypes="1" containsNumber="1" containsInteger="1" minValue="1111111" maxValue="919971530644"/>
    </cacheField>
    <cacheField name="Total Amount" numFmtId="0">
      <sharedItems containsBlank="1" containsMixedTypes="1" containsNumber="1" containsInteger="1" minValue="250" maxValue="120000"/>
    </cacheField>
    <cacheField name="Commission charged" numFmtId="0">
      <sharedItems containsString="0" containsBlank="1" containsNumber="1" containsInteger="1" minValue="0" maxValue="7000"/>
    </cacheField>
    <cacheField name="Retailer ID" numFmtId="0">
      <sharedItems containsString="0" containsBlank="1" containsNumber="1" containsInteger="1" minValue="0" maxValue="114"/>
    </cacheField>
    <cacheField name="Employee Name (Full Name)" numFmtId="0">
      <sharedItems containsBlank="1" count="7">
        <s v="Rahul Rai"/>
        <s v="Avinish Kumar"/>
        <s v="Nitin Puri"/>
        <s v="Abhishek Sharma"/>
        <s v="Md Faraz"/>
        <s v="Abhishek Srivastava"/>
        <m/>
      </sharedItems>
    </cacheField>
    <cacheField name="Region" numFmtId="0">
      <sharedItems containsBlank="1"/>
    </cacheField>
    <cacheField name="ASM" numFmtId="0">
      <sharedItems containsBlank="1"/>
    </cacheField>
    <cacheField name="Vehicle ID" numFmtId="0">
      <sharedItems containsBlank="1" containsMixedTypes="1" containsNumber="1" containsInteger="1" minValue="11" maxValue="96" count="34">
        <m/>
        <n v="75"/>
        <s v="DL1LAL1462"/>
        <n v="23"/>
        <s v="Google form update"/>
        <n v="12"/>
        <n v="13"/>
        <n v="40"/>
        <n v="41"/>
        <n v="42"/>
        <s v="Update Google form"/>
        <n v="28"/>
        <n v="11"/>
        <n v="46"/>
        <s v="Update Google forms"/>
        <n v="60"/>
        <n v="50"/>
        <n v="49"/>
        <n v="31"/>
        <n v="71"/>
        <s v="HR55AQ7539"/>
        <n v="33"/>
        <n v="45"/>
        <n v="64"/>
        <n v="59"/>
        <n v="34"/>
        <n v="26"/>
        <n v="81"/>
        <n v="27"/>
        <n v="30"/>
        <n v="85"/>
        <n v="16"/>
        <n v="73"/>
        <n v="96"/>
      </sharedItems>
    </cacheField>
    <cacheField name="Was this transaction Complete?" numFmtId="0">
      <sharedItems containsBlank="1"/>
    </cacheField>
    <cacheField name="If Transaction not complete mention the 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om" refreshedDate="45171.526015856478" createdVersion="6" refreshedVersion="6" minRefreshableVersion="3" recordCount="113">
  <cacheSource type="worksheet">
    <worksheetSource ref="A1:T1048576" sheet="Vehicle raw"/>
  </cacheSource>
  <cacheFields count="20">
    <cacheField name="Timestamp" numFmtId="0">
      <sharedItems containsNonDate="0" containsDate="1" containsString="0" containsBlank="1" minDate="2023-07-15T11:09:05" maxDate="2023-08-10T20:21:06"/>
    </cacheField>
    <cacheField name="Date" numFmtId="0">
      <sharedItems containsNonDate="0" containsDate="1" containsString="0" containsBlank="1" minDate="2023-07-15T00:00:00" maxDate="2023-08-11T00:00:00" count="21">
        <d v="2023-07-15T00:00:00"/>
        <d v="2023-07-17T00:00:00"/>
        <d v="2023-07-18T00:00:00"/>
        <d v="2023-07-19T00:00:00"/>
        <d v="2023-07-20T00:00:00"/>
        <d v="2023-07-21T00:00:00"/>
        <d v="2023-07-22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8-03T00:00:00"/>
        <d v="2023-08-04T00:00:00"/>
        <d v="2023-08-05T00:00:00"/>
        <d v="2023-08-08T00:00:00"/>
        <d v="2023-08-09T00:00:00"/>
        <d v="2023-08-10T00:00:00"/>
        <m/>
      </sharedItems>
    </cacheField>
    <cacheField name="Week" numFmtId="0">
      <sharedItems containsBlank="1"/>
    </cacheField>
    <cacheField name="Month" numFmtId="0">
      <sharedItems containsBlank="1" count="3">
        <s v="July"/>
        <s v="August"/>
        <m/>
      </sharedItems>
    </cacheField>
    <cacheField name="Vehicle Type" numFmtId="0">
      <sharedItems containsBlank="1"/>
    </cacheField>
    <cacheField name="Vehicle Company" numFmtId="0">
      <sharedItems containsBlank="1"/>
    </cacheField>
    <cacheField name="Vehicle Registration Number" numFmtId="0">
      <sharedItems containsBlank="1"/>
    </cacheField>
    <cacheField name="Owner name" numFmtId="0">
      <sharedItems containsBlank="1"/>
    </cacheField>
    <cacheField name="Driver name_x000a_" numFmtId="0">
      <sharedItems containsBlank="1" count="107">
        <s v="Avadhes"/>
        <s v="Sanjeev"/>
        <s v="Sahil"/>
        <s v="Jaspreet"/>
        <s v="Md umar"/>
        <s v="Raja"/>
        <s v="Deepak pal"/>
        <s v="Vikram"/>
        <s v="Ramesh Kumar"/>
        <s v="Mukesh Yadav"/>
        <s v="Deepak"/>
        <s v="Maan Singh"/>
        <s v="Babu Ram"/>
        <s v="Rahul"/>
        <s v="Arvind Kushwaha"/>
        <s v="Bipin Gupta"/>
        <s v="Jeetu"/>
        <s v="Ritesh"/>
        <s v="Rajesh"/>
        <s v="Saddham"/>
        <s v="Rajan"/>
        <s v="Radhe Mohan"/>
        <s v="Rakesh Sachan"/>
        <s v="Mahesh"/>
        <s v="Karneal singh"/>
        <s v="Janti Lal"/>
        <s v="Jatin Sharma"/>
        <s v="Tushar"/>
        <s v="Yogesh Chaprana"/>
        <s v="Tejpal Singh"/>
        <s v="Kalu ram"/>
        <s v="Kamlesh Tiwatri"/>
        <s v="Jatendra Singh"/>
        <s v="Jagat Singh"/>
        <s v="Kamal Tiwari"/>
        <s v="Masur Alam"/>
        <s v="Saddam"/>
        <s v="Md. Suhial"/>
        <s v="Md. Suhail"/>
        <s v="Mr. Sohail"/>
        <s v="MD MUBARIK"/>
        <s v="Gaurav Singh"/>
        <s v="Jaspreet Singh"/>
        <s v="Ishwar Bhai"/>
        <s v="Awdesh"/>
        <s v="Pradeep Kumar"/>
        <s v="Vijay"/>
        <s v="Lukman khan"/>
        <s v="ASHOK"/>
        <s v="AMIT"/>
        <s v="VINOD"/>
        <s v="JITENDRA"/>
        <s v="ABHI"/>
        <s v="AMAN"/>
        <s v="ROHIT"/>
        <s v="YUV RAJ SINGH"/>
        <s v="VICKKY"/>
        <s v="ARIF"/>
        <s v="K.K MISHRA"/>
        <s v="Ajay kumar"/>
        <s v="Satpal"/>
        <s v="Laxman"/>
        <s v="Amir khan"/>
        <s v="PRAMOD"/>
        <s v="Harshit"/>
        <s v="Umesh"/>
        <s v="Kamal "/>
        <s v="Gurpreet"/>
        <s v="Jaapreet"/>
        <s v="Devender"/>
        <s v="Sachin"/>
        <s v="Mahaveer"/>
        <s v="Rajendra"/>
        <s v="Harpal"/>
        <s v="Aakil"/>
        <s v="Prakash sharma"/>
        <s v="Harshit gupta"/>
        <s v="Mohit Sharma"/>
        <s v="Lalit Sharma"/>
        <s v="Dilip Kumar Dubey"/>
        <s v="Heera lal"/>
        <s v="Sanjay"/>
        <s v="Sonu kumar"/>
        <s v="Shakil Ahmed"/>
        <s v="Chotu"/>
        <s v="Monu Gupta"/>
        <s v="Subhash"/>
        <s v="Shiv kesh"/>
        <s v="Jay parkash"/>
        <s v="Suneel kumar"/>
        <s v="Sumit kumar"/>
        <s v="Shubham"/>
        <s v="Ram bilas"/>
        <s v="Mohamad rijwan"/>
        <s v="Istakhar ahemad"/>
        <s v="Bablu lal"/>
        <s v="Shajab"/>
        <s v="Atul"/>
        <s v="sonker"/>
        <s v="Zahid"/>
        <s v="Nemis kumar"/>
        <s v="Sultan"/>
        <s v="Ali"/>
        <s v="Pappu"/>
        <s v="Anil shing"/>
        <s v="Anil kumar"/>
        <m/>
      </sharedItems>
    </cacheField>
    <cacheField name="Registered Address" numFmtId="0">
      <sharedItems containsBlank="1"/>
    </cacheField>
    <cacheField name="City of Origin" numFmtId="0">
      <sharedItems containsBlank="1"/>
    </cacheField>
    <cacheField name="Driver Phone Number" numFmtId="0">
      <sharedItems containsString="0" containsBlank="1" containsNumber="1" containsInteger="1" minValue="638784450" maxValue="919205414757"/>
    </cacheField>
    <cacheField name="Owner Phone Number" numFmtId="0">
      <sharedItems containsString="0" containsBlank="1" containsNumber="1" containsInteger="1" minValue="892292813" maxValue="919205414757"/>
    </cacheField>
    <cacheField name="Driver License Number" numFmtId="0">
      <sharedItems containsBlank="1" containsMixedTypes="1" containsNumber="1" containsInteger="1" minValue="7970901710" maxValue="7970901710"/>
    </cacheField>
    <cacheField name="Driver Aadhar Number" numFmtId="0">
      <sharedItems containsBlank="1" containsMixedTypes="1" containsNumber="1" containsInteger="1" minValue="6519202793" maxValue="987912333410"/>
    </cacheField>
    <cacheField name="Date Insurance Renewal" numFmtId="0">
      <sharedItems containsNonDate="0" containsDate="1" containsString="0" containsBlank="1" minDate="2021-09-01T00:00:00" maxDate="3023-09-09T00:00:00"/>
    </cacheField>
    <cacheField name="Preferred Route of transport" numFmtId="0">
      <sharedItems containsBlank="1"/>
    </cacheField>
    <cacheField name="Operational Limit" numFmtId="0">
      <sharedItems containsBlank="1"/>
    </cacheField>
    <cacheField name="Type of Carrier" numFmtId="0">
      <sharedItems containsBlank="1"/>
    </cacheField>
    <cacheField name="Employee name" numFmtId="0">
      <sharedItems containsBlank="1" count="10">
        <s v="Avinish Kumar"/>
        <s v="Md Faraz"/>
        <s v="Abhishek Sharma"/>
        <s v="Rahul Rai"/>
        <s v="Abhishek srivastava"/>
        <s v="Nitin Puri"/>
        <s v="Krashan Gopal"/>
        <s v="Vinay kumar "/>
        <s v="Lalit kuma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om" refreshedDate="45171.526016203701" createdVersion="6" refreshedVersion="6" minRefreshableVersion="3" recordCount="129">
  <cacheSource type="worksheet">
    <worksheetSource ref="A1:AC1048576" sheet="Customer Onboarding raw"/>
  </cacheSource>
  <cacheFields count="29">
    <cacheField name="Timestamp" numFmtId="0">
      <sharedItems containsNonDate="0" containsDate="1" containsString="0" containsBlank="1" minDate="2023-05-22T13:16:03" maxDate="2023-08-11T00:09:42"/>
    </cacheField>
    <cacheField name="Date" numFmtId="0">
      <sharedItems containsNonDate="0" containsDate="1" containsString="0" containsBlank="1" minDate="2023-05-05T00:00:00" maxDate="2023-08-11T00:00:00" count="37">
        <d v="2023-05-22T00:00:00"/>
        <d v="2023-05-24T00:00:00"/>
        <d v="2023-05-05T00:00:00"/>
        <d v="2023-05-26T00:00:00"/>
        <d v="2023-05-27T00:00:00"/>
        <d v="2023-05-29T00:00:00"/>
        <d v="2023-05-30T00:00:00"/>
        <d v="2023-05-31T00:00:00"/>
        <d v="2023-06-01T00:00:00"/>
        <d v="2023-06-04T00:00:00"/>
        <d v="2023-06-05T00:00:00"/>
        <d v="2023-06-07T00:00:00"/>
        <d v="2023-06-09T00:00:00"/>
        <d v="2023-06-20T00:00:00"/>
        <d v="2023-06-21T00:00:00"/>
        <d v="2023-06-22T00:00:00"/>
        <d v="2023-06-24T00:00:00"/>
        <d v="2023-06-28T00:00:00"/>
        <d v="2023-06-29T00:00:00"/>
        <d v="2023-07-05T00:00:00"/>
        <d v="2023-07-06T00:00:00"/>
        <d v="2023-07-07T00:00:00"/>
        <d v="2023-07-13T00:00:00"/>
        <d v="2023-07-15T00:00:00"/>
        <d v="2023-07-17T00:00:00"/>
        <d v="2023-07-18T00:00:00"/>
        <d v="2023-07-20T00:00:00"/>
        <d v="2023-07-22T00:00:00"/>
        <d v="2023-07-24T00:00:00"/>
        <d v="2023-07-26T00:00:00"/>
        <d v="2023-07-30T00:00:00"/>
        <d v="2023-07-31T00:00:00"/>
        <d v="2023-08-02T00:00:00"/>
        <d v="2023-08-07T00:00:00"/>
        <d v="2023-08-09T00:00:00"/>
        <d v="2023-08-10T00:00:00"/>
        <m/>
      </sharedItems>
    </cacheField>
    <cacheField name="Week" numFmtId="0">
      <sharedItems containsBlank="1"/>
    </cacheField>
    <cacheField name="Month" numFmtId="0">
      <sharedItems containsBlank="1" count="5">
        <s v="May"/>
        <s v="June"/>
        <s v="July"/>
        <s v="August"/>
        <m/>
      </sharedItems>
    </cacheField>
    <cacheField name="Customer Name" numFmtId="0">
      <sharedItems containsBlank="1" count="125">
        <s v="Krishna Sale"/>
        <s v="Rajeev Paint Sanitary &amp; Hardware Store"/>
        <s v="Amba Timber &amp; Plywood"/>
        <s v="Electric gallery"/>
        <s v="Dk battery"/>
        <s v="Shri gopinath traders"/>
        <s v="BATH WORLD"/>
        <s v="Gupta paints &amp; Hardware"/>
        <s v="Manoj Jindal"/>
        <s v="Sunil Kumar Singhania"/>
        <s v="Om Trading Company"/>
        <s v="Avon battery"/>
        <s v="Rajdhani Chicken &amp; Foods"/>
        <s v="Shiv Sanitary And Hardware"/>
        <s v="Universal Plywood"/>
        <s v="Shiva Sanitary"/>
        <s v="Star Plywood"/>
        <s v="Ganesh Trading Company"/>
        <s v="Shiva Aluminium"/>
        <s v="Shiva Tiles"/>
        <s v="Neelkanth Hardware"/>
        <s v="Shiva plywood"/>
        <s v="Sharma Electricals"/>
        <s v="Quality foam and furniture"/>
        <s v="Jain Cement&amp;Iron Traders"/>
        <s v="Kitchen appliances"/>
        <s v="ELIXIR VENTURE"/>
        <s v="LIVING PLUS INDIA"/>
        <s v="RJ. Hardware"/>
        <s v="Shiv shakti"/>
        <s v="Divyam Sales Corporation"/>
        <s v="Wave India Pvt Ltd"/>
        <s v="Bharat electricals and appliances"/>
        <s v="JKM Works"/>
        <s v="Maa furniture house"/>
        <s v="S.M Gupta &amp; Sons"/>
        <s v="Radhika furniture"/>
        <s v="Deep Electronics"/>
        <s v="Ogaan "/>
        <s v="All Mega Mart"/>
        <s v="Varun ply Agency"/>
        <s v="Gurav furniture"/>
        <s v="Gopal furniture &amp; plywood"/>
        <s v="Brahmdev enterprises"/>
        <s v="Shri Hari Om plywood"/>
        <s v="Dharma Trading company"/>
        <s v="Surya sales care"/>
        <s v="Suresh traders"/>
        <s v="Vishnu Timbers"/>
        <s v="YGL TIMBER"/>
        <s v="Ottotek Automotive India LLP"/>
        <s v="Goel collection"/>
        <s v="Rishabh batteries"/>
        <s v="Shree Jain Stone World"/>
        <s v="AKBD Home LLP"/>
        <s v="SITLA MARBALS"/>
        <s v="Nemi nath Hardware Store"/>
        <s v="Harsh Sharma"/>
        <s v="Aadavan"/>
        <s v="Tripathi ji"/>
        <s v="amit sharma"/>
        <s v="aakav"/>
        <s v="Gaurav Sharma"/>
        <s v="Sakshamv Yadav Jatav"/>
        <s v="Lala Sharma"/>
        <s v="Mehtab Alam"/>
        <s v="Home Furniture"/>
        <s v="TNT Furniture"/>
        <s v="FS Furniture"/>
        <s v="Golden Furniture"/>
        <s v="Mukun foam"/>
        <s v="HARI OM Gases"/>
        <s v="Aarti Distillery Pvt Ltd"/>
        <s v="Hinglaj food Pvt Ltd"/>
        <s v="Arvind Footwear private limited"/>
        <s v="Suresh Kumar Yadav"/>
        <s v="Surjeet Yadav"/>
        <s v="Shri Durga Trading Company"/>
        <s v="Kabir Trades"/>
        <s v="Lohia"/>
        <s v="Gaurav Singh"/>
        <s v="Jaspreet Singh"/>
        <s v="Jindal Tiles &amp; Marbles"/>
        <s v="Mukesh Statuonery Store"/>
        <s v="Karan Traders &amp; Co"/>
        <s v="Lala &amp; Makers"/>
        <s v="Shree Ji Steel Company"/>
        <s v="Jai Maa Ayran Udhyog"/>
        <s v="Jiya Enterprises"/>
        <s v="ATUL WOOD WORK"/>
        <s v="JAM JAM TRADERS"/>
        <s v="VARDHAN MACHINARY STORE"/>
        <s v="Hemant Traders"/>
        <s v="Osama Painters"/>
        <s v="Kamal Traders"/>
        <s v="SR Traders"/>
        <s v="Geeta"/>
        <s v="Jaswant Traders"/>
        <s v="Umesh Kalka Shimla Transport"/>
        <s v="AK Carriers"/>
        <s v="Prakash Store"/>
        <s v="A.P.J Enterprises"/>
        <s v="RPM SALES"/>
        <s v="Sethi Tyre company"/>
        <s v="Shree Gupta Hardware"/>
        <s v="Ishika Store"/>
        <s v="Lalita Shop"/>
        <s v="Anandi Furniture"/>
        <s v="Network Office Automation"/>
        <s v="Anil Package &amp; Movers"/>
        <s v="Satyam Battery"/>
        <s v="Alok ply agency"/>
        <s v="Hemkund traders"/>
        <s v="Build Mart"/>
        <s v="Kunal Jain"/>
        <s v="Prakash Sharma"/>
        <s v="owais traders"/>
        <s v="hemkund timber traders"/>
        <s v="kumar battery service"/>
        <s v="Subhash Colour Centre"/>
        <s v="GEETA AUTO SPARES"/>
        <s v="SANT SALES AND SERVICE"/>
        <s v="amba tyres"/>
        <s v="super trading company"/>
        <m/>
      </sharedItems>
    </cacheField>
    <cacheField name="Customer Mobile Number" numFmtId="0">
      <sharedItems containsString="0" containsBlank="1" containsNumber="1" containsInteger="1" minValue="945040706" maxValue="9999332896"/>
    </cacheField>
    <cacheField name="Product Type" numFmtId="0">
      <sharedItems containsBlank="1"/>
    </cacheField>
    <cacheField name="Daily Number of Trips" numFmtId="0">
      <sharedItems containsDate="1" containsBlank="1" containsMixedTypes="1" minDate="1899-12-31T00:00:00" maxDate="1899-12-31T00:55:04"/>
    </cacheField>
    <cacheField name="Average Weight Per Delivery" numFmtId="0">
      <sharedItems containsBlank="1" containsMixedTypes="1" containsNumber="1" containsInteger="1" minValue="1" maxValue="100000"/>
    </cacheField>
    <cacheField name="Average Value Per Delivery" numFmtId="0">
      <sharedItems containsBlank="1" containsMixedTypes="1" containsNumber="1" containsInteger="1" minValue="1" maxValue="2500000"/>
    </cacheField>
    <cacheField name="GST Number" numFmtId="0">
      <sharedItems containsBlank="1" containsMixedTypes="1" containsNumber="1" containsInteger="1" minValue="9" maxValue="9"/>
    </cacheField>
    <cacheField name="GST Certificate Photo" numFmtId="0">
      <sharedItems containsBlank="1"/>
    </cacheField>
    <cacheField name="Company Pan Number" numFmtId="0">
      <sharedItems containsBlank="1" containsMixedTypes="1" containsNumber="1" containsInteger="1" minValue="9811475554" maxValue="9811475554"/>
    </cacheField>
    <cacheField name="Company Pan Card Photo" numFmtId="0">
      <sharedItems containsBlank="1" containsMixedTypes="1" containsNumber="1" containsInteger="1" minValue="11" maxValue="30"/>
    </cacheField>
    <cacheField name="No of days working (Per Month)" numFmtId="0">
      <sharedItems containsString="0" containsBlank="1" containsNumber="1" containsInteger="1" minValue="1" maxValue="110"/>
    </cacheField>
    <cacheField name="Daily Average Distance" numFmtId="0">
      <sharedItems containsString="0" containsBlank="1" containsNumber="1" containsInteger="1" minValue="2" maxValue="1500"/>
    </cacheField>
    <cacheField name="Time In" numFmtId="0">
      <sharedItems containsDate="1" containsBlank="1" containsMixedTypes="1" minDate="1899-12-31T00:25:04" maxDate="1899-12-31T00:41:04"/>
    </cacheField>
    <cacheField name="Time Out" numFmtId="0">
      <sharedItems containsBlank="1" containsMixedTypes="1" containsNumber="1" containsInteger="1" minValue="1" maxValue="666"/>
    </cacheField>
    <cacheField name="Others Product (Category Specification)" numFmtId="0">
      <sharedItems containsBlank="1"/>
    </cacheField>
    <cacheField name="Helper" numFmtId="0">
      <sharedItems containsBlank="1"/>
    </cacheField>
    <cacheField name="Perishable Product" numFmtId="0">
      <sharedItems containsBlank="1"/>
    </cacheField>
    <cacheField name="Material Assurance Required" numFmtId="0">
      <sharedItems containsBlank="1"/>
    </cacheField>
    <cacheField name="Type of carrier" numFmtId="0">
      <sharedItems containsBlank="1"/>
    </cacheField>
    <cacheField name="Product Category (" numFmtId="0">
      <sharedItems containsNonDate="0" containsString="0" containsBlank="1"/>
    </cacheField>
    <cacheField name="Number of Vehicle Required (Daily)" numFmtId="0">
      <sharedItems containsBlank="1" containsMixedTypes="1" containsNumber="1" containsInteger="1" minValue="1" maxValue="11"/>
    </cacheField>
    <cacheField name="Email address" numFmtId="0">
      <sharedItems containsBlank="1" containsMixedTypes="1" containsNumber="1" containsInteger="1" minValue="1" maxValue="26"/>
    </cacheField>
    <cacheField name="Employ Name" numFmtId="0">
      <sharedItems containsBlank="1" count="8">
        <s v="Avinish Kumar"/>
        <s v="Abhishek Sharma"/>
        <s v="Nitin Puri"/>
        <s v="Rohit Gautam"/>
        <s v="Md Faraz"/>
        <s v="Rahul Rai"/>
        <s v="Amit Sharma"/>
        <m/>
      </sharedItems>
    </cacheField>
    <cacheField name="Business Address" numFmtId="0">
      <sharedItems containsBlank="1"/>
    </cacheField>
    <cacheField name="Contact Person Name" numFmtId="0">
      <sharedItems containsBlank="1" containsMixedTypes="1" containsNumber="1" containsInteger="1" minValue="8571285236" maxValue="85712852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com" refreshedDate="45171.526016666663" createdVersion="6" refreshedVersion="6" minRefreshableVersion="3" recordCount="338">
  <cacheSource type="worksheet">
    <worksheetSource ref="A1:AC1048576" sheet="Revenue Raw"/>
  </cacheSource>
  <cacheFields count="29">
    <cacheField name="Timestamp" numFmtId="0">
      <sharedItems containsNonDate="0" containsDate="1" containsString="0" containsBlank="1" minDate="2023-06-01T15:07:28" maxDate="2023-08-14T08:13:26"/>
    </cacheField>
    <cacheField name="Date" numFmtId="0">
      <sharedItems containsNonDate="0" containsDate="1" containsString="0" containsBlank="1" minDate="2023-06-01T00:00:00" maxDate="2023-08-14T00:00:00" count="66">
        <d v="2023-06-01T00:00:00"/>
        <d v="2023-06-03T00:00:00"/>
        <d v="2023-06-05T00:00:00"/>
        <d v="2023-06-06T00:00:00"/>
        <d v="2023-06-07T00:00:00"/>
        <d v="2023-06-08T00:00:00"/>
        <d v="2023-06-09T00:00:00"/>
        <d v="2023-06-10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4T00:00:00"/>
        <d v="2023-07-15T00:00:00"/>
        <d v="2023-07-17T00:00:00"/>
        <d v="2023-07-18T00:00:00"/>
        <d v="2023-07-19T00:00:00"/>
        <d v="2023-07-20T00:00:00"/>
        <d v="2023-07-21T00:00:00"/>
        <d v="2023-07-22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m/>
      </sharedItems>
    </cacheField>
    <cacheField name="Month" numFmtId="0">
      <sharedItems containsBlank="1" count="4">
        <s v="June"/>
        <s v="July"/>
        <s v="August"/>
        <m/>
      </sharedItems>
    </cacheField>
    <cacheField name="Week" numFmtId="0">
      <sharedItems containsBlank="1"/>
    </cacheField>
    <cacheField name="Retailer ID" numFmtId="0">
      <sharedItems containsBlank="1" containsMixedTypes="1" containsNumber="1" containsInteger="1" minValue="0" maxValue="9205133965"/>
    </cacheField>
    <cacheField name="Customer Name _x000a_" numFmtId="0">
      <sharedItems containsBlank="1" count="69">
        <s v="Nawazish khan"/>
        <s v="Krishna Sales"/>
        <s v="Gupta paints &amp; Hardware"/>
        <s v="Sayed Fome"/>
        <s v="ELIXIR VENTURE"/>
        <s v="Living plus india"/>
        <s v="RJ. Hardware"/>
        <s v="Iqbal Bhai"/>
        <s v="Wave India Pvt Ltd"/>
        <s v="Bharat electricals and appliances"/>
        <s v="JKM Works"/>
        <s v="Rishabh battery"/>
        <s v="Gaurav Furniture"/>
        <s v="AKBD Home LLP"/>
        <s v="Har Singh"/>
        <s v="Mehtab Alam"/>
        <s v="Bath world"/>
        <s v="Sikanderpur"/>
        <s v="Dharma Trading company"/>
        <s v="Shiva Aluminium"/>
        <s v="Hari om gases"/>
        <s v="Neelkanth Hardware"/>
        <s v="Shitla Marble"/>
        <s v="Furniture"/>
        <s v="Shiva Tiles"/>
        <s v="Suresh Kumar Yadav"/>
        <s v="Surjeet Yadav"/>
        <s v="Jatin Pharmacy"/>
        <s v="Shiva plywood"/>
        <s v="Shanker"/>
        <s v="Lohiya"/>
        <s v="Shree ji steel Company"/>
        <s v="Surya sales care"/>
        <s v="Vishal electronics"/>
        <s v="All mega mart"/>
        <s v="Suresh traders"/>
        <s v="Atul wood work"/>
        <s v="Jam Jam Traders"/>
        <s v="Varun ply"/>
        <s v="Jatin Electrical Store"/>
        <s v="Harsh Traders"/>
        <s v="Jatin Bhai Traders"/>
        <s v="Tushar Beniwal Store"/>
        <s v="Hinghlaj foods"/>
        <s v="Yogesh Sharma"/>
        <s v="Anandi Furniture"/>
        <s v="ashok Dubey"/>
        <s v="Lalit bhai"/>
        <s v="Radhika Furniture"/>
        <s v="Komal Yadav"/>
        <s v="YGL Timber"/>
        <s v="Jatin Sharma"/>
        <s v="Kunal Sharma"/>
        <s v="Shree Jee"/>
        <s v="Nemi nath Hardware Store"/>
        <s v="Aradhya enterprises"/>
        <s v="R J Hardware"/>
        <m/>
        <s v="R.j Hardware" u="1"/>
        <s v="Lohia" u="1"/>
        <s v="Gupta paints" u="1"/>
        <s v="Shree jee steel" u="1"/>
        <s v="Mehtab Traders" u="1"/>
        <s v="Shree ji steel" u="1"/>
        <s v="All Mega" u="1"/>
        <s v="AKBD appliances ltd" u="1"/>
        <s v="Atul Wood" u="1"/>
        <s v="Atul wood works" u="1"/>
        <s v="Shree jei steel" u="1"/>
      </sharedItems>
    </cacheField>
    <cacheField name="Customer Mobile Number_x000a_" numFmtId="0">
      <sharedItems containsBlank="1" containsMixedTypes="1" containsNumber="1" containsInteger="1" minValue="200" maxValue="919999038132"/>
    </cacheField>
    <cacheField name="Consignment Weight_x000a_" numFmtId="0">
      <sharedItems containsBlank="1" containsMixedTypes="1" containsNumber="1" minValue="1.25" maxValue="35000"/>
    </cacheField>
    <cacheField name="Product Type_x000a_" numFmtId="0">
      <sharedItems containsBlank="1"/>
    </cacheField>
    <cacheField name="Product Category_x000a_" numFmtId="0">
      <sharedItems containsBlank="1"/>
    </cacheField>
    <cacheField name="Service Assurance Charge (If Applicable)" numFmtId="0">
      <sharedItems containsBlank="1" containsMixedTypes="1" containsNumber="1" containsInteger="1" minValue="0" maxValue="1000"/>
    </cacheField>
    <cacheField name="Billing Amount (Delivery + Assurance Charge)" numFmtId="0">
      <sharedItems containsString="0" containsBlank="1" containsNumber="1" containsInteger="1" minValue="0" maxValue="7000"/>
    </cacheField>
    <cacheField name="Invoice Image_x000a_" numFmtId="0">
      <sharedItems containsBlank="1"/>
    </cacheField>
    <cacheField name="E-Way Bill Image" numFmtId="0">
      <sharedItems containsBlank="1"/>
    </cacheField>
    <cacheField name="Helper_x000a_" numFmtId="0">
      <sharedItems containsBlank="1"/>
    </cacheField>
    <cacheField name="Pick Up Location_x000a_" numFmtId="0">
      <sharedItems containsBlank="1" containsMixedTypes="1" containsNumber="1" containsInteger="1" minValue="8505803872" maxValue="9990441549"/>
    </cacheField>
    <cacheField name="Drop Location" numFmtId="0">
      <sharedItems containsBlank="1" containsMixedTypes="1" containsNumber="1" containsInteger="1" minValue="800" maxValue="10000"/>
    </cacheField>
    <cacheField name="Distance (As per Google Map)" numFmtId="0">
      <sharedItems containsString="0" containsBlank="1" containsNumber="1" minValue="1" maxValue="1100"/>
    </cacheField>
    <cacheField name="Address" numFmtId="0">
      <sharedItems containsBlank="1" containsMixedTypes="1" containsNumber="1" containsInteger="1" minValue="65" maxValue="120000"/>
    </cacheField>
    <cacheField name="Payment Snapshot" numFmtId="0">
      <sharedItems containsBlank="1" containsMixedTypes="1" containsNumber="1" containsInteger="1" minValue="11" maxValue="77651903792"/>
    </cacheField>
    <cacheField name="Bank Reference" numFmtId="0">
      <sharedItems containsBlank="1" containsMixedTypes="1" containsNumber="1" containsInteger="1" minValue="11" maxValue="2.0230609114216E+17"/>
    </cacheField>
    <cacheField name="Transaction ID" numFmtId="0">
      <sharedItems containsBlank="1" containsMixedTypes="1" containsNumber="1" containsInteger="1" minValue="75" maxValue="1.5306051431249399E+20"/>
    </cacheField>
    <cacheField name="Email address" numFmtId="0">
      <sharedItems containsBlank="1"/>
    </cacheField>
    <cacheField name="Employ Name" numFmtId="0">
      <sharedItems containsBlank="1" count="8">
        <s v="Avinish Kumar"/>
        <s v="Nitin Puri"/>
        <s v="Abhishek Sharma"/>
        <s v="Md Faraz"/>
        <s v="Rahul Rai"/>
        <s v="Abhishek Srivastava"/>
        <s v="Amit  Sharma"/>
        <m/>
      </sharedItems>
    </cacheField>
    <cacheField name="Region" numFmtId="0">
      <sharedItems containsBlank="1"/>
    </cacheField>
    <cacheField name="ASM Name" numFmtId="0">
      <sharedItems containsBlank="1"/>
    </cacheField>
    <cacheField name="Vehicle ID" numFmtId="0">
      <sharedItems containsBlank="1" containsMixedTypes="1" containsNumber="1" containsInteger="1" minValue="11" maxValue="158"/>
    </cacheField>
    <cacheField name="Transaction completed /not" numFmtId="0">
      <sharedItems containsBlank="1"/>
    </cacheField>
    <cacheField name="Reson 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3">
  <r>
    <d v="2023-06-30T16:30:56"/>
    <x v="0"/>
    <x v="0"/>
    <s v="1 Week"/>
    <s v="Gaurav Furniture"/>
    <s v="N.a"/>
    <s v="Sofa set repair"/>
    <s v="Govind nagar near bridge"/>
    <s v="Shastri chok radika apartment 2nd floor 209"/>
    <n v="2.5"/>
    <s v="Kanpur"/>
    <s v="Kanpur"/>
    <n v="100"/>
    <s v="TATA Ace"/>
    <s v="UP77N0968"/>
    <s v="96285 75001"/>
    <n v="250"/>
    <n v="20"/>
    <n v="0"/>
    <x v="0"/>
    <s v="Kanpur"/>
    <s v="Rahul Rai"/>
    <x v="0"/>
    <m/>
    <m/>
  </r>
  <r>
    <d v="2023-07-06T12:01:33"/>
    <x v="0"/>
    <x v="0"/>
    <s v="1 Week"/>
    <s v="Living plus India"/>
    <n v="919667090212"/>
    <s v="Pvc sheets"/>
    <s v="Saite 4 shahibabad"/>
    <s v="Kriti nagar"/>
    <n v="25"/>
    <s v="Ghaziabad"/>
    <s v="Delhi"/>
    <n v="300"/>
    <s v="EV 3W"/>
    <s v="DL51GD4234"/>
    <n v="919667090212"/>
    <n v="900"/>
    <n v="0"/>
    <n v="38"/>
    <x v="1"/>
    <s v="NCR"/>
    <s v="Abhishek Srivastava"/>
    <x v="0"/>
    <m/>
    <m/>
  </r>
  <r>
    <d v="2023-07-06T22:16:10"/>
    <x v="1"/>
    <x v="0"/>
    <s v="1 Week"/>
    <s v="Rishabh battery"/>
    <s v="98998 05074"/>
    <s v="Battery"/>
    <s v="Gita colony"/>
    <s v="Faridabad"/>
    <n v="30"/>
    <s v="Delhi"/>
    <s v="Hariyana"/>
    <n v="200"/>
    <s v="EV 3W"/>
    <s v="DL51GD4234"/>
    <s v="+91 96670 90212"/>
    <n v="1000"/>
    <n v="100"/>
    <n v="62"/>
    <x v="1"/>
    <s v="NCR"/>
    <s v="Abhishek Srivastava"/>
    <x v="0"/>
    <m/>
    <m/>
  </r>
  <r>
    <d v="2023-07-06T22:18:03"/>
    <x v="1"/>
    <x v="0"/>
    <s v="1 Week"/>
    <s v="Rishabh battery"/>
    <m/>
    <s v="Battery"/>
    <s v="Gita colony"/>
    <s v="Jhilmil"/>
    <n v="18"/>
    <s v="Delhi"/>
    <s v="Delhi"/>
    <n v="100"/>
    <s v="EV 3W"/>
    <s v="DL51GD4234"/>
    <s v="+91 96670 90212"/>
    <n v="500"/>
    <n v="50"/>
    <n v="62"/>
    <x v="1"/>
    <s v="NCR"/>
    <s v="Abhishek Srivastava"/>
    <x v="0"/>
    <m/>
    <m/>
  </r>
  <r>
    <d v="2023-07-06T22:42:31"/>
    <x v="1"/>
    <x v="0"/>
    <s v="1 Week"/>
    <s v="Krishna Sales"/>
    <n v="9625446093"/>
    <s v="Chemical"/>
    <s v="Hoshiyarpur sector 51"/>
    <s v="Ballabgarh Faridabad"/>
    <n v="26"/>
    <s v="Noida"/>
    <s v="Faridabad"/>
    <n v="700"/>
    <s v="TATA Ace"/>
    <s v="DL1LAH2946"/>
    <n v="6397918528"/>
    <n v="1300"/>
    <n v="130"/>
    <n v="11"/>
    <x v="2"/>
    <s v="NCR"/>
    <s v="Abhishek Srivastava"/>
    <x v="0"/>
    <m/>
    <m/>
  </r>
  <r>
    <d v="2023-07-06T22:51:55"/>
    <x v="1"/>
    <x v="0"/>
    <s v="1 Week"/>
    <s v="Krishna Sales"/>
    <n v="9625446093"/>
    <s v="Chemical"/>
    <s v="Faridabad border"/>
    <s v="Hoshiyarpur sector 51"/>
    <n v="11"/>
    <s v="Faridabad"/>
    <s v="Noida"/>
    <n v="100"/>
    <s v="TATA Ace"/>
    <s v="DL1LAH2946"/>
    <n v="6397918528"/>
    <n v="500"/>
    <n v="50"/>
    <n v="11"/>
    <x v="2"/>
    <s v="NCR"/>
    <s v="Abhishek Srivastava"/>
    <x v="0"/>
    <m/>
    <m/>
  </r>
  <r>
    <d v="2023-07-07T11:59:19"/>
    <x v="1"/>
    <x v="0"/>
    <s v="1 Week"/>
    <s v="RJ Hardware"/>
    <n v="8851709860"/>
    <s v="House Hold"/>
    <s v="Sohna Gurgaon"/>
    <s v="Kriti nagar"/>
    <n v="45"/>
    <s v="Gurgaon"/>
    <s v="Delhi"/>
    <n v="700"/>
    <s v="TATA Ace"/>
    <s v="DL1LAK1232"/>
    <n v="7355925620"/>
    <n v="1800"/>
    <n v="200"/>
    <n v="39"/>
    <x v="3"/>
    <s v="NCR"/>
    <s v="Abhishek Srivastava"/>
    <x v="0"/>
    <m/>
    <m/>
  </r>
  <r>
    <d v="2023-07-07T21:11:26"/>
    <x v="2"/>
    <x v="0"/>
    <s v="2 Week"/>
    <s v="RJ Hardware"/>
    <n v="8851709860"/>
    <s v="Mattress"/>
    <s v="Sadar"/>
    <s v="IMT Manesar"/>
    <n v="16"/>
    <s v="Gurgaon"/>
    <s v="Manesar"/>
    <n v="100"/>
    <s v="EV 3W"/>
    <s v="DL51GD6611"/>
    <n v="8368041133"/>
    <n v="500"/>
    <n v="50"/>
    <n v="39"/>
    <x v="3"/>
    <s v="NCR"/>
    <s v="Abhishek Srivastava"/>
    <x v="0"/>
    <m/>
    <m/>
  </r>
  <r>
    <d v="2023-07-07T21:14:33"/>
    <x v="2"/>
    <x v="0"/>
    <s v="2 Week"/>
    <s v="RJ Hardware"/>
    <n v="8851709860"/>
    <s v="Mattress"/>
    <s v="Sadar"/>
    <s v="IMT Manesar"/>
    <n v="17"/>
    <s v="Gurgaon"/>
    <s v="Manesar"/>
    <n v="100"/>
    <s v="EV 3W"/>
    <s v="DL51GD6611"/>
    <n v="8368041133"/>
    <n v="500"/>
    <n v="50"/>
    <n v="39"/>
    <x v="3"/>
    <s v="NCR"/>
    <s v="Abhishek Srivastava"/>
    <x v="0"/>
    <m/>
    <m/>
  </r>
  <r>
    <d v="2023-07-07T23:06:30"/>
    <x v="2"/>
    <x v="0"/>
    <s v="2 Week"/>
    <s v="AKBD Home LLP"/>
    <n v="8527928175"/>
    <s v="Chemical"/>
    <s v="New Ashok Nagar"/>
    <s v="NIT Faridabad"/>
    <n v="40"/>
    <s v="Noida"/>
    <s v="Faridabad"/>
    <n v="1800"/>
    <s v="Pick up Truck"/>
    <s v="DL1LAC2621"/>
    <n v="8750915280"/>
    <n v="2200"/>
    <n v="200"/>
    <n v="64"/>
    <x v="2"/>
    <s v="NCR"/>
    <s v="Abhishek Srivastava"/>
    <x v="0"/>
    <m/>
    <m/>
  </r>
  <r>
    <d v="2023-07-07T23:12:10"/>
    <x v="2"/>
    <x v="0"/>
    <s v="2 Week"/>
    <s v="JKM Works"/>
    <n v="7417925777"/>
    <s v="Tiles"/>
    <s v="Sector 9 Noida"/>
    <s v="Sector 62 Noida"/>
    <n v="16"/>
    <s v="Noida"/>
    <s v="Noida"/>
    <n v="450"/>
    <s v="TATA Ace"/>
    <s v="DL1LAH2946"/>
    <n v="6397918528"/>
    <n v="800"/>
    <n v="100"/>
    <n v="44"/>
    <x v="2"/>
    <s v="NCR"/>
    <s v="Abhishek Srivastava"/>
    <x v="0"/>
    <m/>
    <m/>
  </r>
  <r>
    <d v="2023-07-08T11:17:51"/>
    <x v="2"/>
    <x v="0"/>
    <s v="2 Week"/>
    <s v="Har Singh"/>
    <n v="9205133965"/>
    <s v="Lights"/>
    <s v="Saite 4 shahibabad"/>
    <s v="Panipat industrial area"/>
    <n v="101"/>
    <s v="Sahibabad"/>
    <s v="Panipay"/>
    <n v="300"/>
    <s v="Pick up Truck"/>
    <s v="DL1LAE5085"/>
    <s v="DL1LAE5085"/>
    <n v="5000"/>
    <n v="1000"/>
    <n v="75"/>
    <x v="4"/>
    <s v="NCR"/>
    <s v="Abhishek Srivastava"/>
    <x v="0"/>
    <m/>
    <m/>
  </r>
  <r>
    <d v="2023-07-10T10:26:10"/>
    <x v="3"/>
    <x v="0"/>
    <s v="2 Week"/>
    <s v="RJ Hardware"/>
    <m/>
    <s v="Mattress"/>
    <s v="Sikanderpur"/>
    <s v="Sec 49 Gurgaon"/>
    <n v="17"/>
    <s v="Gurgaon"/>
    <s v="Gurgaon"/>
    <n v="75"/>
    <s v="EV 3W"/>
    <s v="DK51GD2009"/>
    <n v="919971530644"/>
    <n v="500"/>
    <n v="50"/>
    <n v="39"/>
    <x v="3"/>
    <s v="NCR"/>
    <s v="Abhishek Srivastava"/>
    <x v="0"/>
    <m/>
    <m/>
  </r>
  <r>
    <d v="2023-07-10T11:40:00"/>
    <x v="3"/>
    <x v="0"/>
    <s v="2 Week"/>
    <s v="Krishna Sales"/>
    <n v="9625446093"/>
    <s v="Chemical"/>
    <s v="Hoshiyarpur sector 51"/>
    <s v="NSEZ NOIDA"/>
    <n v="14"/>
    <s v="Noida"/>
    <s v="Noida"/>
    <n v="423"/>
    <s v="TATA Ace"/>
    <s v="DL1LAH2946"/>
    <n v="6397918528"/>
    <n v="700"/>
    <n v="100"/>
    <n v="11"/>
    <x v="2"/>
    <s v="NCR"/>
    <s v="Abhishek Srivastava"/>
    <x v="0"/>
    <m/>
    <m/>
  </r>
  <r>
    <d v="2023-07-10T11:43:09"/>
    <x v="3"/>
    <x v="0"/>
    <s v="2 Week"/>
    <s v="Krishna Sales"/>
    <n v="9625446093"/>
    <s v="Chemical"/>
    <s v="Hoshiyarpur sector 51"/>
    <s v="Sector 74 Noida"/>
    <n v="10"/>
    <s v="Noida"/>
    <s v="Noida"/>
    <n v="200"/>
    <s v="TATA Ace"/>
    <s v="DL1LAH2946"/>
    <n v="6397918528"/>
    <n v="500"/>
    <n v="50"/>
    <n v="11"/>
    <x v="2"/>
    <s v="NCR"/>
    <s v="Abhishek Srivastava"/>
    <x v="0"/>
    <m/>
    <m/>
  </r>
  <r>
    <d v="2023-07-10T11:45:43"/>
    <x v="3"/>
    <x v="0"/>
    <s v="2 Week"/>
    <s v="Mehtaab Alam"/>
    <n v="8505803872"/>
    <s v="Electrical"/>
    <s v="Shadara Metro Station"/>
    <s v="Jhilmil"/>
    <n v="2.4"/>
    <s v="Delhi"/>
    <s v="delhio"/>
    <n v="50"/>
    <s v="TATA Ace"/>
    <s v="DL11SC1243"/>
    <n v="9852415261"/>
    <n v="500"/>
    <n v="50"/>
    <n v="0"/>
    <x v="4"/>
    <s v="NCR"/>
    <s v="Abhishek Srivastava"/>
    <x v="0"/>
    <m/>
    <m/>
  </r>
  <r>
    <d v="2023-07-10T23:27:21"/>
    <x v="4"/>
    <x v="0"/>
    <s v="2 Week"/>
    <s v="JKM Works"/>
    <n v="7417925777"/>
    <s v="Boards"/>
    <s v="Sector 9 Noida"/>
    <s v="Sector 22 Noida"/>
    <n v="10"/>
    <s v="Noida"/>
    <s v="Noida"/>
    <n v="100"/>
    <s v="TATA Ace"/>
    <s v="DL1LAC2621"/>
    <n v="8750915280"/>
    <n v="500"/>
    <n v="50"/>
    <n v="44"/>
    <x v="2"/>
    <s v="NCR"/>
    <s v="Abhishek Srivastava"/>
    <x v="0"/>
    <m/>
    <m/>
  </r>
  <r>
    <d v="2023-07-10T23:30:10"/>
    <x v="4"/>
    <x v="0"/>
    <s v="2 Week"/>
    <s v="JKM Works"/>
    <n v="7417925777"/>
    <s v="Plywood"/>
    <s v="Sector 9 Noida"/>
    <s v="Sector 74 Noida"/>
    <n v="15"/>
    <s v="Noida"/>
    <s v="Noida"/>
    <n v="400"/>
    <s v="TATA Ace"/>
    <s v="DL1LAC2621"/>
    <n v="8750915280"/>
    <n v="750"/>
    <n v="100"/>
    <n v="44"/>
    <x v="2"/>
    <s v="NCR"/>
    <s v="Abhishek Srivastava"/>
    <x v="0"/>
    <m/>
    <m/>
  </r>
  <r>
    <d v="2023-07-10T23:45:05"/>
    <x v="4"/>
    <x v="0"/>
    <s v="2 Week"/>
    <s v="Mehtaab Alam"/>
    <n v="8505803872"/>
    <s v="Electric"/>
    <s v="Saite 4 shahibabad"/>
    <s v="Panipat industrial area"/>
    <n v="104"/>
    <s v="Sahibabad"/>
    <s v="Panipat"/>
    <n v="500"/>
    <s v="TATA Ace"/>
    <s v="DL1LAE5085"/>
    <n v="8505803872"/>
    <n v="5000"/>
    <n v="1000"/>
    <n v="75"/>
    <x v="4"/>
    <s v="NCR"/>
    <s v="Abhishek Srivastava"/>
    <x v="0"/>
    <m/>
    <m/>
  </r>
  <r>
    <d v="2023-07-10T23:46:30"/>
    <x v="4"/>
    <x v="0"/>
    <s v="2 Week"/>
    <s v="Mehtaab Alam"/>
    <n v="8505803872"/>
    <s v="Hangover electric"/>
    <s v="Azadpur mandi"/>
    <s v="Sayeed nagar metro"/>
    <n v="25"/>
    <s v="azadpur"/>
    <s v="Sahibabad"/>
    <n v="250"/>
    <s v="TATA Ace"/>
    <s v="DL1LAE5085"/>
    <n v="8505803872"/>
    <n v="1000"/>
    <n v="500"/>
    <n v="75"/>
    <x v="4"/>
    <s v="NCR"/>
    <s v="Abhishek Srivastava"/>
    <x v="0"/>
    <m/>
    <m/>
  </r>
  <r>
    <d v="2023-07-11T06:42:15"/>
    <x v="4"/>
    <x v="0"/>
    <s v="2 Week"/>
    <s v="Bath world"/>
    <m/>
    <s v="Hardware"/>
    <s v="Sikanderpur"/>
    <s v="Sec 54"/>
    <n v="15"/>
    <s v="Gurgaon"/>
    <s v="Gurgaon"/>
    <n v="200"/>
    <s v="EV 3W"/>
    <s v="DL51GD2009"/>
    <n v="919971530644"/>
    <n v="600"/>
    <n v="60"/>
    <n v="18"/>
    <x v="3"/>
    <s v="NCR"/>
    <s v="Abhishek Srivastava"/>
    <x v="0"/>
    <m/>
    <m/>
  </r>
  <r>
    <d v="2023-07-11T06:44:52"/>
    <x v="4"/>
    <x v="0"/>
    <s v="2 Week"/>
    <s v="Gupta paints and hardware"/>
    <m/>
    <s v="Paint"/>
    <s v="Sikanderpur"/>
    <s v="Sec 38 Gurgaon"/>
    <n v="21"/>
    <s v="Gurgaon"/>
    <s v="Gurgaon"/>
    <n v="150"/>
    <s v="EV 3W"/>
    <s v="DL51GD2009"/>
    <n v="919971530644"/>
    <n v="900"/>
    <n v="90"/>
    <n v="19"/>
    <x v="3"/>
    <s v="NCR"/>
    <s v="Abhishek Srivastava"/>
    <x v="0"/>
    <m/>
    <m/>
  </r>
  <r>
    <d v="2023-07-11T23:58:34"/>
    <x v="5"/>
    <x v="0"/>
    <s v="2 Week"/>
    <s v="Mehtaab Alam"/>
    <n v="8505803872"/>
    <s v="jhilmil industrial area"/>
    <s v="Azadpur mandi"/>
    <s v="azadpur mandi"/>
    <n v="24"/>
    <s v="sahiababd"/>
    <s v="Delhi"/>
    <n v="500"/>
    <s v="TATA Ace"/>
    <n v="1111111111"/>
    <n v="1111111"/>
    <n v="1100"/>
    <n v="500"/>
    <n v="75"/>
    <x v="4"/>
    <s v="NCR"/>
    <s v="Abhishek Srivastava"/>
    <x v="0"/>
    <m/>
    <m/>
  </r>
  <r>
    <d v="2023-07-12T08:39:45"/>
    <x v="5"/>
    <x v="0"/>
    <s v="2 Week"/>
    <s v="Sikanderpur"/>
    <n v="8851709860"/>
    <s v="Hardware"/>
    <s v="Sikanderpur"/>
    <s v="Manesar"/>
    <n v="28"/>
    <s v="Gurgaon"/>
    <s v="Gurgaon"/>
    <n v="275"/>
    <s v="Pick up Truck"/>
    <s v="DL1LAA8066"/>
    <n v="9654265772"/>
    <n v="3500"/>
    <n v="350"/>
    <n v="25"/>
    <x v="3"/>
    <s v="NCR"/>
    <s v="Abhishek Srivastava"/>
    <x v="0"/>
    <m/>
    <m/>
  </r>
  <r>
    <d v="2023-07-13T00:14:11"/>
    <x v="6"/>
    <x v="0"/>
    <s v="3 Week"/>
    <s v="Mehtab Alam"/>
    <n v="8505803872"/>
    <s v="imported eletrical"/>
    <s v="shahhed nagar met"/>
    <s v="Panipat industrial area"/>
    <n v="104"/>
    <s v="UP"/>
    <s v="Panipat"/>
    <n v="650"/>
    <s v="TATA Ace"/>
    <s v="DL1LAE5085"/>
    <n v="8505803872"/>
    <n v="5000"/>
    <n v="1000"/>
    <n v="76"/>
    <x v="4"/>
    <s v="NCR"/>
    <s v="Abhishek Srivastava"/>
    <x v="0"/>
    <m/>
    <m/>
  </r>
  <r>
    <d v="2023-07-13T00:15:55"/>
    <x v="6"/>
    <x v="0"/>
    <s v="3 Week"/>
    <s v="Mehtab Alam"/>
    <n v="8505803872"/>
    <s v="Imported furniure too luxirious"/>
    <s v="jhilmil industrail area"/>
    <s v="azadpur mandi"/>
    <n v="24"/>
    <s v="Jhilmil Indus"/>
    <s v="Azadpur Mandi"/>
    <n v="300"/>
    <s v="TATA Ace"/>
    <s v="DL1LAE5085"/>
    <n v="8505803872"/>
    <n v="1500"/>
    <n v="500"/>
    <n v="76"/>
    <x v="4"/>
    <s v="NCR"/>
    <s v="Abhishek Srivastava"/>
    <x v="0"/>
    <m/>
    <m/>
  </r>
  <r>
    <d v="2023-07-13T19:00:33"/>
    <x v="6"/>
    <x v="0"/>
    <s v="3 Week"/>
    <s v="Living plus India"/>
    <s v="+91 99990 38132"/>
    <s v="Plywood"/>
    <s v="Saite 4 shahibabad"/>
    <s v="Pahadganj"/>
    <n v="26"/>
    <s v="Ghaziabad"/>
    <s v="Delhi"/>
    <n v="300"/>
    <s v="EV 3W"/>
    <s v="-_----"/>
    <s v="+91 99990 38132"/>
    <n v="1000"/>
    <n v="100"/>
    <n v="38"/>
    <x v="1"/>
    <s v="NCR"/>
    <s v="Abhishek Srivastava"/>
    <x v="0"/>
    <m/>
    <m/>
  </r>
  <r>
    <d v="2023-07-13T19:02:36"/>
    <x v="7"/>
    <x v="0"/>
    <s v="3 Week"/>
    <s v="Living plus India"/>
    <s v="+91 99990 38132"/>
    <s v="Sheet"/>
    <s v="Saite 4 shahibabad"/>
    <s v="Indralok"/>
    <n v="21"/>
    <s v="Ghaziabad"/>
    <s v="Delhi"/>
    <n v="200"/>
    <s v="EV 3W"/>
    <s v="-----"/>
    <s v="+91 99990 38132"/>
    <n v="700"/>
    <n v="70"/>
    <n v="30"/>
    <x v="1"/>
    <s v="NCR"/>
    <s v="Abhishek Srivastava"/>
    <x v="0"/>
    <m/>
    <m/>
  </r>
  <r>
    <d v="2023-07-14T08:45:20"/>
    <x v="7"/>
    <x v="0"/>
    <s v="3 Week"/>
    <s v="Neelkanth Hardware"/>
    <n v="9560599239"/>
    <s v="Door fittings"/>
    <s v="Sikanderpur"/>
    <s v="Nuh"/>
    <n v="55"/>
    <s v="Gurgaon"/>
    <s v="Gurgaon"/>
    <n v="1.25"/>
    <s v="Pick up Truck"/>
    <s v="DL1LAL1032"/>
    <n v="8826945987"/>
    <n v="2350"/>
    <n v="350"/>
    <n v="31"/>
    <x v="3"/>
    <s v="NCR"/>
    <s v="Abhishek Srivastava"/>
    <x v="0"/>
    <m/>
    <m/>
  </r>
  <r>
    <d v="2023-07-14T10:58:30"/>
    <x v="7"/>
    <x v="0"/>
    <s v="3 Week"/>
    <s v="Living plus India"/>
    <s v="+91 99990 38132"/>
    <s v="Sheet"/>
    <s v="Saite 4 shahibabad"/>
    <s v="Indrapuram"/>
    <n v="8"/>
    <s v="Sahibabad"/>
    <s v="Sahibabad"/>
    <n v="100"/>
    <s v="EV 3W"/>
    <s v="---+"/>
    <s v="+91 99990 38132"/>
    <n v="300"/>
    <n v="30"/>
    <n v="30"/>
    <x v="1"/>
    <s v="NCR"/>
    <s v="Abhishek Srivastava"/>
    <x v="0"/>
    <m/>
    <m/>
  </r>
  <r>
    <d v="2023-07-14T11:18:56"/>
    <x v="6"/>
    <x v="0"/>
    <s v="3 Week"/>
    <s v="Krishna Sales"/>
    <n v="9625446093"/>
    <s v="Chemical"/>
    <s v="Hoshiyarpur sector 51"/>
    <s v="Sector 74 Noida"/>
    <n v="13"/>
    <s v="Noida"/>
    <s v="Noida"/>
    <n v="200"/>
    <s v="TATA Ace"/>
    <s v="DL1LAH2946"/>
    <n v="6397918528"/>
    <n v="1500"/>
    <n v="200"/>
    <n v="11"/>
    <x v="2"/>
    <s v="NCR"/>
    <s v="Abhishek Srivastava"/>
    <x v="0"/>
    <m/>
    <m/>
  </r>
  <r>
    <d v="2023-07-14T11:25:06"/>
    <x v="6"/>
    <x v="0"/>
    <s v="3 Week"/>
    <s v="JKM Works"/>
    <n v="7417925777"/>
    <s v="Board"/>
    <s v="Sector 9 Noida"/>
    <s v="Sector 63 noida"/>
    <n v="12"/>
    <s v="Noida"/>
    <s v="Noida"/>
    <n v="400"/>
    <s v="Truck"/>
    <s v="DL1LAH2946"/>
    <n v="6397918528"/>
    <n v="1500"/>
    <n v="150"/>
    <n v="46"/>
    <x v="2"/>
    <s v="NCR"/>
    <s v="Abhishek Srivastava"/>
    <x v="0"/>
    <m/>
    <m/>
  </r>
  <r>
    <d v="2023-07-14T11:57:50"/>
    <x v="6"/>
    <x v="0"/>
    <s v="3 Week"/>
    <s v="Shiva Aluminium"/>
    <n v="9362531613"/>
    <s v="Steel"/>
    <s v="Sikanderpur"/>
    <s v="Manesar"/>
    <n v="27"/>
    <s v="Gurgaon"/>
    <s v="Gurgaon"/>
    <n v="1.5"/>
    <s v="Pick up Truck"/>
    <s v="DL1LAL1177"/>
    <n v="918650799650"/>
    <n v="2500"/>
    <n v="250"/>
    <n v="30"/>
    <x v="3"/>
    <s v="NCR"/>
    <s v="Abhishek Srivastava"/>
    <x v="0"/>
    <m/>
    <m/>
  </r>
  <r>
    <d v="2023-07-16T19:10:47"/>
    <x v="8"/>
    <x v="0"/>
    <s v="3 Week"/>
    <s v="Mehtab Alam"/>
    <n v="8505803872"/>
    <s v="furniture"/>
    <s v="jhilmil industrail area"/>
    <s v="azadpur mandi"/>
    <n v="24"/>
    <s v="Uttar Pradesh"/>
    <s v="Delhi"/>
    <n v="100"/>
    <s v="TATA Ace"/>
    <s v="DL1LAE5085"/>
    <n v="8505803872"/>
    <n v="1100"/>
    <n v="500"/>
    <n v="75"/>
    <x v="4"/>
    <s v="NCR"/>
    <s v="Abhishek Srivastava"/>
    <x v="1"/>
    <m/>
    <m/>
  </r>
  <r>
    <d v="2023-07-16T19:15:19"/>
    <x v="8"/>
    <x v="0"/>
    <s v="3 Week"/>
    <s v="Mehtab Alam"/>
    <n v="8505803872"/>
    <s v="pipe"/>
    <s v="Saite 4 shahibabad"/>
    <s v="4 Destination (Sahibabad to Ganaur Court) (Ganaur Court to Barut) (Barut to Kheri Nangal) (Kheri Nangal to Panipat Railway Station)"/>
    <n v="161"/>
    <s v="Uttar Pradesh"/>
    <s v="Panipat 4 Destination"/>
    <n v="650"/>
    <s v="Pick up Truck"/>
    <s v="DL12H2658"/>
    <n v="8505803872"/>
    <n v="10000"/>
    <n v="1000"/>
    <n v="75"/>
    <x v="4"/>
    <s v="NCR"/>
    <s v="Abhishek Srivastava"/>
    <x v="1"/>
    <m/>
    <m/>
  </r>
  <r>
    <d v="2023-07-17T10:27:46"/>
    <x v="8"/>
    <x v="0"/>
    <s v="3 Week"/>
    <s v="Shitla Marble"/>
    <n v="9718826697"/>
    <s v="Tiles"/>
    <s v="Sec 34 Gurgaon"/>
    <s v="Sohna , Gurgaon"/>
    <n v="35"/>
    <s v="Gurgaon"/>
    <s v="Gurgaon"/>
    <n v="1500"/>
    <s v="Pick up Truck"/>
    <s v="DL1LAL1462"/>
    <n v="9990441549"/>
    <n v="1550"/>
    <n v="150"/>
    <n v="65"/>
    <x v="3"/>
    <s v="NCR"/>
    <s v="Abhishek Srivastava"/>
    <x v="2"/>
    <m/>
    <m/>
  </r>
  <r>
    <d v="2023-07-17T11:03:01"/>
    <x v="8"/>
    <x v="0"/>
    <s v="3 Week"/>
    <s v="Hari om Gases"/>
    <n v="9956751666"/>
    <s v="Gas Cylinder"/>
    <s v="Site 5 Panki"/>
    <s v="Nawabganj"/>
    <n v="48"/>
    <s v="Kanpur"/>
    <s v="Unnao"/>
    <n v="2000"/>
    <s v="ICE 3W"/>
    <s v="UP78FN 8090"/>
    <n v="9935056464"/>
    <n v="1000"/>
    <n v="100"/>
    <n v="81"/>
    <x v="0"/>
    <s v="Kanpur"/>
    <s v="Rahul Rai"/>
    <x v="3"/>
    <m/>
    <m/>
  </r>
  <r>
    <d v="2023-07-17T11:15:50"/>
    <x v="7"/>
    <x v="0"/>
    <s v="3 Week"/>
    <s v="Hari om Gases"/>
    <n v="9956751666"/>
    <s v="Gas Cylinder"/>
    <s v="Site no 5"/>
    <s v="Kanpur local"/>
    <n v="30"/>
    <s v="Kanpur"/>
    <s v="Kanpur"/>
    <n v="2500"/>
    <s v="Pick up Truck"/>
    <s v="UP78FN8090"/>
    <n v="9935056464"/>
    <n v="800"/>
    <n v="500"/>
    <n v="81"/>
    <x v="0"/>
    <s v="Kanpur"/>
    <s v="Rahul Rai"/>
    <x v="3"/>
    <m/>
    <m/>
  </r>
  <r>
    <d v="2023-07-18T10:25:55"/>
    <x v="9"/>
    <x v="0"/>
    <s v="3 Week"/>
    <s v="Mehtab Alam"/>
    <n v="8505803872"/>
    <s v="furniture"/>
    <s v="Naveen Shahdara delhi"/>
    <s v="Shalimar. baghh"/>
    <n v="27"/>
    <s v="Delhi"/>
    <s v="Delhi"/>
    <n v="101"/>
    <s v="Pick up Truck"/>
    <s v="DL12T7281"/>
    <n v="8505803872"/>
    <n v="1100"/>
    <n v="100"/>
    <n v="75"/>
    <x v="4"/>
    <s v="NCR"/>
    <s v="Abhishek Srivastava"/>
    <x v="1"/>
    <m/>
    <m/>
  </r>
  <r>
    <d v="2023-07-18T10:43:59"/>
    <x v="9"/>
    <x v="0"/>
    <s v="3 Week"/>
    <s v="Shiva Aluminium"/>
    <n v="9560599239"/>
    <s v="furniture"/>
    <s v="Gaur City Noida"/>
    <s v="Maruti kunj"/>
    <n v="65"/>
    <s v="Noida"/>
    <s v="Gurgaon"/>
    <n v="700"/>
    <s v="Pick up Truck"/>
    <s v="DL1LM7535"/>
    <n v="8802141490"/>
    <n v="2100"/>
    <n v="200"/>
    <n v="30"/>
    <x v="3"/>
    <s v="NCR"/>
    <s v="Abhishek Srivastava"/>
    <x v="4"/>
    <m/>
    <m/>
  </r>
  <r>
    <d v="2023-07-18T19:39:44"/>
    <x v="10"/>
    <x v="0"/>
    <s v="3 Week"/>
    <s v="Living plus India"/>
    <s v="+91 99990 38132"/>
    <s v="Plywood"/>
    <s v="Saite 4 shahibabad"/>
    <s v="Mohan Nagar sahibabad"/>
    <n v="4"/>
    <s v="UP"/>
    <s v="Up"/>
    <n v="100"/>
    <s v="TATA Ace"/>
    <s v="Dl1lah9284"/>
    <s v="------"/>
    <n v="300"/>
    <n v="30"/>
    <n v="38"/>
    <x v="1"/>
    <s v="NCR"/>
    <s v="Abhishek Srivastava"/>
    <x v="5"/>
    <m/>
    <m/>
  </r>
  <r>
    <d v="2023-07-18T19:41:41"/>
    <x v="10"/>
    <x v="0"/>
    <s v="3 Week"/>
    <s v="Living plus India"/>
    <s v="+91 99990 38132"/>
    <s v="Sheet"/>
    <s v="Saite 4 shahibabad"/>
    <s v="Indrapuram"/>
    <n v="6"/>
    <s v="UP"/>
    <s v="Up"/>
    <n v="200"/>
    <s v="TATA Ace"/>
    <s v="Dl1lah9251"/>
    <s v="----"/>
    <n v="400"/>
    <n v="40"/>
    <n v="38"/>
    <x v="1"/>
    <s v="NCR"/>
    <s v="Abhishek Srivastava"/>
    <x v="5"/>
    <m/>
    <m/>
  </r>
  <r>
    <d v="2023-07-18T19:43:21"/>
    <x v="10"/>
    <x v="0"/>
    <s v="3 Week"/>
    <s v="Living plus India"/>
    <s v="+91 99990 38132"/>
    <s v="Sheet"/>
    <s v="Saite 4 shahibabad"/>
    <s v="Shahibabad"/>
    <n v="4"/>
    <s v="UP"/>
    <s v="Up"/>
    <n v="200"/>
    <s v="ICE 3W"/>
    <s v="......"/>
    <s v="........"/>
    <n v="300"/>
    <n v="30"/>
    <n v="38"/>
    <x v="1"/>
    <s v="NCR"/>
    <s v="Abhishek Srivastava"/>
    <x v="6"/>
    <m/>
    <m/>
  </r>
  <r>
    <d v="2023-07-18T20:08:59"/>
    <x v="10"/>
    <x v="0"/>
    <s v="3 Week"/>
    <s v="Furniture"/>
    <s v="N. A"/>
    <s v="furniture"/>
    <s v="Panki"/>
    <s v="Chautakra"/>
    <n v="65"/>
    <s v="Kanpur"/>
    <s v="Fatehpur"/>
    <n v="500"/>
    <s v="ICE 3W"/>
    <s v="UP78CN8090"/>
    <n v="9935056464"/>
    <n v="1200"/>
    <n v="100"/>
    <n v="81"/>
    <x v="0"/>
    <s v="Kanpur"/>
    <s v="Rahul Rai"/>
    <x v="3"/>
    <m/>
    <m/>
  </r>
  <r>
    <d v="2023-07-18T22:29:58"/>
    <x v="10"/>
    <x v="0"/>
    <s v="3 Week"/>
    <s v="Shiva Tiles"/>
    <n v="8092382720"/>
    <s v="furniture"/>
    <s v="Gurgaon"/>
    <s v="Noida"/>
    <n v="65"/>
    <s v="Gurgaon to Noida"/>
    <s v="Noida to Gurgaon"/>
    <n v="300"/>
    <s v="TATA Ace"/>
    <s v="HR73B2551"/>
    <n v="9717486831"/>
    <n v="4500"/>
    <n v="500"/>
    <n v="16"/>
    <x v="3"/>
    <s v="NCR"/>
    <s v="Abhishek Srivastava"/>
    <x v="4"/>
    <m/>
    <m/>
  </r>
  <r>
    <d v="2023-07-19T10:26:42"/>
    <x v="10"/>
    <x v="0"/>
    <s v="3 Week"/>
    <s v="Suresh Kumar Yadav"/>
    <n v="9749134510"/>
    <s v="Electrical"/>
    <s v="jhilmil industrail area"/>
    <s v="Shalimar. baghh"/>
    <n v="26"/>
    <s v="Delhi"/>
    <s v="Delhi"/>
    <n v="90"/>
    <s v="TATA Ace"/>
    <s v="Up34T5389"/>
    <s v="UP34T5389"/>
    <n v="3000"/>
    <n v="300"/>
    <n v="85"/>
    <x v="4"/>
    <s v="NCR"/>
    <s v="Abhishek Srivastava"/>
    <x v="7"/>
    <m/>
    <m/>
  </r>
  <r>
    <d v="2023-07-19T10:28:05"/>
    <x v="10"/>
    <x v="0"/>
    <s v="3 Week"/>
    <s v="Surjeet Yadav"/>
    <n v="9739134510"/>
    <s v="Horsing"/>
    <s v="Punjabi Bagh west club road"/>
    <s v="Zakhira mandi Shani mandir"/>
    <n v="25"/>
    <s v="Delhi"/>
    <s v="Delhi"/>
    <n v="400"/>
    <s v="Truck"/>
    <s v="RJ45Y8689"/>
    <n v="9379234510"/>
    <n v="2300"/>
    <n v="300"/>
    <n v="86"/>
    <x v="4"/>
    <s v="NCR"/>
    <s v="Abhishek Srivastava"/>
    <x v="8"/>
    <m/>
    <m/>
  </r>
  <r>
    <d v="2023-07-19T13:52:56"/>
    <x v="11"/>
    <x v="0"/>
    <s v="4 Week"/>
    <s v="Wave India Pvt Ltd"/>
    <n v="9821000310"/>
    <s v="furniture"/>
    <s v="Okhla Phase II"/>
    <s v="Banglore"/>
    <n v="980"/>
    <s v="Delhi"/>
    <s v="Banglore"/>
    <n v="9000"/>
    <s v="Truck"/>
    <s v="DL1GE1190"/>
    <n v="7683044386"/>
    <n v="55000"/>
    <n v="4800"/>
    <n v="42"/>
    <x v="5"/>
    <s v="NCR"/>
    <s v="Abhishek Srivastava"/>
    <x v="9"/>
    <m/>
    <m/>
  </r>
  <r>
    <d v="2023-07-19T19:12:18"/>
    <x v="11"/>
    <x v="0"/>
    <s v="4 Week"/>
    <s v="Living plus India"/>
    <m/>
    <s v="Sheet"/>
    <s v="Saite 4 shahibabad"/>
    <s v="Meerut"/>
    <n v="65"/>
    <s v="UP"/>
    <s v="Up"/>
    <n v="700"/>
    <s v="TATA Ace"/>
    <s v="--"/>
    <s v="---"/>
    <n v="3000"/>
    <n v="300"/>
    <n v="38"/>
    <x v="1"/>
    <s v="NCR"/>
    <s v="Abhishek Srivastava"/>
    <x v="5"/>
    <m/>
    <m/>
  </r>
  <r>
    <d v="2023-07-19T23:25:03"/>
    <x v="11"/>
    <x v="0"/>
    <s v="4 Week"/>
    <s v="Jatin Pharmacy"/>
    <n v="9473812482"/>
    <s v="Pharmacy"/>
    <s v="Saite 4 shahibabad"/>
    <s v="Meerut"/>
    <n v="55"/>
    <s v="Uttar Pradesh"/>
    <s v="Uttar Prades"/>
    <n v="30"/>
    <s v="TATA Ace"/>
    <s v="DL1GC6211"/>
    <n v="9849323410"/>
    <n v="3000"/>
    <n v="300"/>
    <n v="75"/>
    <x v="4"/>
    <s v="NCR"/>
    <s v="Abhishek Srivastava"/>
    <x v="8"/>
    <m/>
    <m/>
  </r>
  <r>
    <d v="2023-07-20T06:57:20"/>
    <x v="11"/>
    <x v="0"/>
    <s v="4 Week"/>
    <s v="Shiva plywood"/>
    <n v="8851709860"/>
    <s v="Ply"/>
    <s v="Sec 34 Gurgaon"/>
    <s v="Bawana"/>
    <n v="75"/>
    <s v="Gurgaon"/>
    <s v="Haryana"/>
    <n v="200"/>
    <s v="TATA Ace"/>
    <s v="HR55AN3218"/>
    <n v="9917514583"/>
    <n v="3000"/>
    <n v="300"/>
    <n v="32"/>
    <x v="3"/>
    <s v="NCR"/>
    <s v="Abhishek Srivastava"/>
    <x v="10"/>
    <m/>
    <m/>
  </r>
  <r>
    <d v="2023-07-21T08:16:16"/>
    <x v="12"/>
    <x v="0"/>
    <s v="4 Week"/>
    <s v="Neelkanth Hardware"/>
    <n v="9170129678"/>
    <s v="A c"/>
    <s v="Sikanderpur"/>
    <s v="Basai Gurgaon"/>
    <n v="27"/>
    <s v="Gurgaon"/>
    <s v="Gurgaon"/>
    <n v="80"/>
    <s v="EV 3W"/>
    <s v="DL51GD9517"/>
    <n v="8168378244"/>
    <n v="1500"/>
    <n v="150"/>
    <n v="31"/>
    <x v="3"/>
    <s v="NCR"/>
    <s v="Abhishek Srivastava"/>
    <x v="10"/>
    <m/>
    <m/>
  </r>
  <r>
    <d v="2023-07-21T10:26:21"/>
    <x v="12"/>
    <x v="0"/>
    <s v="4 Week"/>
    <s v="Hari om Gases"/>
    <m/>
    <s v="Gas Cylinder"/>
    <s v="Panki"/>
    <s v="Barra"/>
    <n v="4"/>
    <s v="Kanpur"/>
    <s v="Kanpur"/>
    <n v="2000"/>
    <s v="Pick up Truck"/>
    <s v="UP78AN9570"/>
    <s v="+91 99560 96386"/>
    <n v="800"/>
    <n v="0"/>
    <n v="81"/>
    <x v="0"/>
    <s v="Kanpur"/>
    <s v="Rahul Rai"/>
    <x v="11"/>
    <m/>
    <m/>
  </r>
  <r>
    <d v="2023-07-21T18:58:55"/>
    <x v="13"/>
    <x v="0"/>
    <s v="4 Week"/>
    <s v="Living plus India"/>
    <s v="+91 99990 38132"/>
    <s v="Saheet plywood"/>
    <s v="Saite 4 shahibabad"/>
    <s v="Okhla"/>
    <n v="26"/>
    <s v="UP"/>
    <s v="Delhi"/>
    <n v="200"/>
    <s v="EV 3W"/>
    <s v="---"/>
    <s v="---++"/>
    <n v="1000"/>
    <n v="100"/>
    <n v="38"/>
    <x v="1"/>
    <s v="NCR"/>
    <s v="Abhishek Srivastava"/>
    <x v="12"/>
    <m/>
    <m/>
  </r>
  <r>
    <d v="2023-07-21T19:00:22"/>
    <x v="13"/>
    <x v="0"/>
    <s v="4 Week"/>
    <s v="Living plus India"/>
    <s v="+91 99990 38132"/>
    <s v="Ply"/>
    <s v="Saite 4 shahibabad"/>
    <s v="Faridabad"/>
    <n v="29"/>
    <s v="UP"/>
    <s v="Delhi"/>
    <n v="200"/>
    <s v="EV 3W"/>
    <s v="---"/>
    <s v="--"/>
    <n v="1000"/>
    <n v="100"/>
    <n v="38"/>
    <x v="1"/>
    <s v="NCR"/>
    <s v="Abhishek Srivastava"/>
    <x v="5"/>
    <m/>
    <m/>
  </r>
  <r>
    <d v="2023-07-21T19:02:26"/>
    <x v="13"/>
    <x v="0"/>
    <s v="4 Week"/>
    <s v="Living plus India"/>
    <s v="+91 99990 38132"/>
    <s v="Saheet"/>
    <s v="Saite 4 shahibabad"/>
    <s v="Pahadganj"/>
    <n v="27"/>
    <s v="UP"/>
    <s v="Delhi"/>
    <n v="100"/>
    <s v="EV 3W"/>
    <s v="___"/>
    <s v="---"/>
    <n v="1000"/>
    <n v="100"/>
    <n v="38"/>
    <x v="1"/>
    <s v="NCR"/>
    <s v="Abhishek Srivastava"/>
    <x v="6"/>
    <m/>
    <m/>
  </r>
  <r>
    <d v="2023-07-21T19:10:18"/>
    <x v="13"/>
    <x v="0"/>
    <s v="4 Week"/>
    <s v="Hari om Gases"/>
    <m/>
    <s v="Gas cylinder"/>
    <s v="Panki"/>
    <s v="Kanpur local"/>
    <n v="60"/>
    <s v="Ka"/>
    <s v="Kanpur"/>
    <n v="3000"/>
    <s v="Pick up Truck"/>
    <s v="UP78AN9570"/>
    <s v="+91 99560 96386"/>
    <n v="1160"/>
    <n v="232"/>
    <n v="81"/>
    <x v="0"/>
    <s v="Kanpur"/>
    <s v="Rahul Rai"/>
    <x v="11"/>
    <m/>
    <m/>
  </r>
  <r>
    <d v="2023-07-22T07:10:58"/>
    <x v="13"/>
    <x v="0"/>
    <s v="4 Week"/>
    <s v="Lohiya"/>
    <n v="9560599239"/>
    <s v="Furniture"/>
    <s v="Sultanpur"/>
    <s v="Manesar"/>
    <n v="35"/>
    <s v="Sultanpur to Manesar"/>
    <s v="Manesar to Sec 56 Gurgaon"/>
    <n v="500"/>
    <s v="TATA Ace"/>
    <s v="HR38AE9112"/>
    <n v="7292093778"/>
    <n v="3500"/>
    <n v="350"/>
    <n v="89"/>
    <x v="3"/>
    <s v="NCR"/>
    <s v="Abhishek Srivastava"/>
    <x v="10"/>
    <m/>
    <m/>
  </r>
  <r>
    <d v="2023-07-23T01:16:46"/>
    <x v="14"/>
    <x v="0"/>
    <s v="4 Week"/>
    <s v="Mehtab Alam"/>
    <n v="8505803872"/>
    <s v="Furniture luxury"/>
    <s v="Azadpur mandi"/>
    <s v="Panipat industrial area"/>
    <n v="104"/>
    <s v="Delhi"/>
    <s v="Panipat"/>
    <n v="700"/>
    <s v="TATA Ace"/>
    <s v="DL12B8371"/>
    <n v="8505803872"/>
    <n v="5000"/>
    <n v="1000"/>
    <n v="75"/>
    <x v="4"/>
    <s v="NCR"/>
    <s v="Abhishek Srivastava"/>
    <x v="13"/>
    <m/>
    <m/>
  </r>
  <r>
    <d v="2023-07-24T10:11:58"/>
    <x v="14"/>
    <x v="0"/>
    <s v="4 Week"/>
    <s v="Hari om Gases"/>
    <m/>
    <s v="Gas Cylinder"/>
    <s v="Panki"/>
    <s v="Kidwai nagar"/>
    <n v="12"/>
    <s v="Kanpur"/>
    <s v="Kanpur"/>
    <n v="2000"/>
    <s v="Pick up Truck"/>
    <s v="UP78FN8074"/>
    <n v="77651903792"/>
    <n v="1050"/>
    <n v="100"/>
    <n v="81"/>
    <x v="0"/>
    <s v="Kanpur"/>
    <s v="Rahul Rai"/>
    <x v="11"/>
    <m/>
    <m/>
  </r>
  <r>
    <d v="2023-07-24T10:51:25"/>
    <x v="14"/>
    <x v="0"/>
    <s v="4 Week"/>
    <s v="Wave India Pvt Ltd"/>
    <n v="9821000310"/>
    <s v="Furniture"/>
    <s v="Delhi"/>
    <s v="Bhraich"/>
    <n v="580"/>
    <s v="Delhi"/>
    <s v="Up"/>
    <n v="2500"/>
    <s v="Truck"/>
    <s v="DL1GE1190"/>
    <n v="7683044386"/>
    <n v="30000"/>
    <n v="2500"/>
    <n v="42"/>
    <x v="5"/>
    <s v="NCR"/>
    <s v="Abhishek Srivastava"/>
    <x v="9"/>
    <m/>
    <m/>
  </r>
  <r>
    <d v="2023-07-24T20:40:02"/>
    <x v="15"/>
    <x v="0"/>
    <s v="4 Week"/>
    <s v="JKM Works"/>
    <n v="7417925777"/>
    <s v="Plywood"/>
    <s v="Sector 9 Noida"/>
    <s v="Sector 44"/>
    <n v="7"/>
    <s v="Noida"/>
    <s v="Noida"/>
    <n v="430"/>
    <s v="Pick up Truck"/>
    <s v="DL1LAC2621"/>
    <n v="8750915280"/>
    <n v="1300"/>
    <n v="100"/>
    <n v="44"/>
    <x v="2"/>
    <s v="NCR"/>
    <s v="Abhishek Srivastava"/>
    <x v="8"/>
    <m/>
    <m/>
  </r>
  <r>
    <d v="2023-07-24T21:05:47"/>
    <x v="15"/>
    <x v="0"/>
    <s v="4 Week"/>
    <s v="Living plus India"/>
    <m/>
    <s v="Sheet"/>
    <s v="Saite 4 shahibabad"/>
    <s v="Pahadganj"/>
    <n v="24"/>
    <s v="UP"/>
    <s v="Delhi"/>
    <n v="150"/>
    <s v="EV 3W"/>
    <s v="....."/>
    <s v="....."/>
    <n v="1000"/>
    <n v="100"/>
    <n v="38"/>
    <x v="1"/>
    <s v="NCR"/>
    <s v="Abhishek Srivastava"/>
    <x v="12"/>
    <m/>
    <m/>
  </r>
  <r>
    <d v="2023-07-25T00:19:42"/>
    <x v="15"/>
    <x v="0"/>
    <s v="4 Week"/>
    <s v="Mehtab Alam"/>
    <n v="8505803872"/>
    <s v="Furniture"/>
    <s v="jhilmil industrail area"/>
    <s v="Azadpur Mandi"/>
    <n v="24"/>
    <s v="Delhi"/>
    <s v="Delhi"/>
    <n v="450"/>
    <s v="TATA Ace"/>
    <s v="DL12G7361"/>
    <n v="8505803872"/>
    <n v="1100"/>
    <n v="500"/>
    <n v="75"/>
    <x v="4"/>
    <s v="NCR"/>
    <s v="Abhishek Srivastava"/>
    <x v="13"/>
    <m/>
    <m/>
  </r>
  <r>
    <d v="2023-07-25T08:27:04"/>
    <x v="15"/>
    <x v="0"/>
    <s v="4 Week"/>
    <s v="Bath world"/>
    <n v="8851709860"/>
    <s v="Sanitary fitting"/>
    <s v="Sikanderpur"/>
    <s v="Neemrana"/>
    <n v="100"/>
    <s v="Gurgaon"/>
    <s v="Neemrana"/>
    <n v="250"/>
    <s v="Pick up Truck"/>
    <s v="DL1LAC8140"/>
    <n v="9650573509"/>
    <n v="5000"/>
    <n v="400"/>
    <n v="18"/>
    <x v="3"/>
    <s v="NCR"/>
    <s v="Abhishek Srivastava"/>
    <x v="14"/>
    <m/>
    <m/>
  </r>
  <r>
    <d v="2023-07-25T21:10:31"/>
    <x v="16"/>
    <x v="0"/>
    <s v="4 Week"/>
    <s v="Mehtab Alam"/>
    <n v="8505803872"/>
    <s v="Furniture"/>
    <s v="Saite 4 shahibabad"/>
    <s v="Panipat industrial area"/>
    <n v="104"/>
    <s v="UP"/>
    <s v="Panipat"/>
    <n v="500"/>
    <s v="Pick up Truck"/>
    <s v="DL90A7291"/>
    <n v="8505803872"/>
    <n v="6500"/>
    <n v="1200"/>
    <n v="75"/>
    <x v="4"/>
    <s v="NCR"/>
    <s v="Abhishek Srivastava"/>
    <x v="13"/>
    <m/>
    <m/>
  </r>
  <r>
    <d v="2023-07-25T21:32:40"/>
    <x v="16"/>
    <x v="0"/>
    <s v="4 Week"/>
    <s v="ELIXIR VENTURE"/>
    <m/>
    <s v="Shofa"/>
    <s v="Rajendra nagar shahibabad"/>
    <s v="Noida"/>
    <n v="28"/>
    <s v="UP"/>
    <s v="Up"/>
    <n v="200"/>
    <s v="EV 3W"/>
    <s v="..."/>
    <s v="..."/>
    <n v="1000"/>
    <n v="100"/>
    <n v="37"/>
    <x v="1"/>
    <s v="NCR"/>
    <s v="Abhishek Srivastava"/>
    <x v="5"/>
    <m/>
    <m/>
  </r>
  <r>
    <d v="2023-07-25T22:42:47"/>
    <x v="16"/>
    <x v="0"/>
    <s v="4 Week"/>
    <s v="JKM Works"/>
    <n v="7417925777"/>
    <s v="Board"/>
    <s v="Sector 9 Noida"/>
    <s v="Sector 62 Noida"/>
    <n v="11"/>
    <s v="Noida"/>
    <s v="Noida"/>
    <n v="300"/>
    <s v="TATA Ace"/>
    <s v="DL1LAH4629"/>
    <n v="6397918528"/>
    <n v="1500"/>
    <n v="150"/>
    <n v="44"/>
    <x v="2"/>
    <s v="NCR"/>
    <s v="Abhishek Srivastava"/>
    <x v="15"/>
    <m/>
    <m/>
  </r>
  <r>
    <d v="2023-07-26T09:12:41"/>
    <x v="16"/>
    <x v="0"/>
    <s v="4 Week"/>
    <s v="Gupta paints"/>
    <n v="9215617027"/>
    <s v="Paints"/>
    <s v="Sikanderpur"/>
    <s v="IMT Manesar"/>
    <n v="35"/>
    <s v="Gurgaon"/>
    <s v="Gurgaon"/>
    <n v="800"/>
    <s v="TATA Ace"/>
    <s v="HR55AK4968"/>
    <n v="9035340787"/>
    <n v="3000"/>
    <n v="250"/>
    <n v="19"/>
    <x v="3"/>
    <s v="NCR"/>
    <s v="Abhishek Srivastava"/>
    <x v="10"/>
    <m/>
    <m/>
  </r>
  <r>
    <d v="2023-07-26T20:37:16"/>
    <x v="17"/>
    <x v="0"/>
    <s v="5 Week"/>
    <s v="Shree jee steel"/>
    <m/>
    <s v="Box"/>
    <s v="Afim kothi"/>
    <s v="Fatehpur"/>
    <n v="60"/>
    <s v="Kanpur"/>
    <s v="Fatehpur"/>
    <n v="35000"/>
    <s v="Truck"/>
    <s v="UP78DN0968"/>
    <n v="6305324509"/>
    <n v="1250"/>
    <n v="100"/>
    <n v="95"/>
    <x v="0"/>
    <s v="Kanpur"/>
    <s v="Rahul Rai"/>
    <x v="16"/>
    <m/>
    <m/>
  </r>
  <r>
    <d v="2023-07-26T21:26:29"/>
    <x v="17"/>
    <x v="0"/>
    <s v="5 Week"/>
    <s v="ELIXIR VENTURE"/>
    <m/>
    <s v="Bath tub"/>
    <s v="Rajendra nagar shahibabad"/>
    <s v="Shahdara"/>
    <n v="17"/>
    <s v="UP"/>
    <s v="Delhi"/>
    <n v="100"/>
    <s v="EV 3W"/>
    <s v="...."/>
    <s v="..."/>
    <n v="550"/>
    <n v="50"/>
    <n v="37"/>
    <x v="1"/>
    <s v="NCR"/>
    <s v="Abhishek Srivastava"/>
    <x v="12"/>
    <s v="Yes"/>
    <m/>
  </r>
  <r>
    <d v="2023-07-27T08:32:12"/>
    <x v="17"/>
    <x v="0"/>
    <s v="5 Week"/>
    <s v="Surya sales care"/>
    <n v="8882883307"/>
    <s v="Pvc"/>
    <s v="Manesar"/>
    <s v="Basai Gurgaon"/>
    <n v="32"/>
    <s v="Gurgaon"/>
    <s v="Gurgaon"/>
    <n v="1100"/>
    <s v="TATA Ace"/>
    <s v="UP16GT8192"/>
    <n v="9654374523"/>
    <n v="1200"/>
    <n v="120"/>
    <n v="57"/>
    <x v="3"/>
    <s v="NCR"/>
    <s v="Abhishek Srivastava"/>
    <x v="10"/>
    <s v="Yes"/>
    <m/>
  </r>
  <r>
    <d v="2023-07-27T10:52:08"/>
    <x v="17"/>
    <x v="0"/>
    <s v="5 Week"/>
    <s v="Vishal electronics"/>
    <n v="8996456712"/>
    <s v="Ac"/>
    <s v="Vasundhara"/>
    <s v="Lawar"/>
    <n v="85"/>
    <s v="UP"/>
    <s v="Lawar"/>
    <n v="150"/>
    <s v="TATA Ace"/>
    <n v="56"/>
    <n v="8505803872"/>
    <n v="2400"/>
    <n v="240"/>
    <n v="75"/>
    <x v="4"/>
    <s v="NCR"/>
    <s v="Abhishek Srivastava"/>
    <x v="17"/>
    <s v="No"/>
    <s v="In 15 mintt"/>
  </r>
  <r>
    <d v="2023-07-27T17:35:25"/>
    <x v="18"/>
    <x v="0"/>
    <s v="5 Week"/>
    <s v="Mehtab Alam"/>
    <n v="8505803872"/>
    <s v="Electrocal"/>
    <s v="jhilmil industrail area"/>
    <s v="Tauru"/>
    <n v="88"/>
    <s v="Delhi"/>
    <s v="Haryana"/>
    <n v="450"/>
    <s v="TATA Ace"/>
    <s v="HR78A8271"/>
    <n v="8371845610"/>
    <n v="3400"/>
    <n v="340"/>
    <n v="75"/>
    <x v="4"/>
    <s v="NCR"/>
    <s v="Abhishek Srivastava"/>
    <x v="13"/>
    <s v="No"/>
    <s v="On process"/>
  </r>
  <r>
    <d v="2023-07-27T20:54:56"/>
    <x v="18"/>
    <x v="0"/>
    <s v="5 Week"/>
    <s v="All mega mart"/>
    <m/>
    <s v="Air condition"/>
    <s v="Kalyanpur"/>
    <s v="Indira nagar"/>
    <n v="1"/>
    <s v="Kanpur"/>
    <s v="Kanpur"/>
    <n v="30"/>
    <s v="EV 3W"/>
    <s v="UP78FN0968"/>
    <n v="6307554780"/>
    <n v="500"/>
    <n v="50"/>
    <n v="50"/>
    <x v="0"/>
    <s v="Kanpur"/>
    <s v="Rahul Rai"/>
    <x v="18"/>
    <s v="Yes"/>
    <s v="N. A"/>
  </r>
  <r>
    <d v="2023-07-27T20:58:20"/>
    <x v="18"/>
    <x v="0"/>
    <s v="5 Week"/>
    <s v="All mega mart"/>
    <m/>
    <s v="10 fridge"/>
    <s v="Ghantaghar"/>
    <s v="Kalyanpur"/>
    <n v="10"/>
    <s v="Kanpur"/>
    <s v="Kanpur"/>
    <n v="400"/>
    <s v="TATA Ace"/>
    <s v="UP78FT4521"/>
    <n v="9889222011"/>
    <n v="500"/>
    <n v="50"/>
    <n v="51"/>
    <x v="0"/>
    <s v="Kanpur"/>
    <s v="Rahul Rai"/>
    <x v="19"/>
    <s v="Yes"/>
    <s v="Na"/>
  </r>
  <r>
    <d v="2023-07-27T22:53:20"/>
    <x v="18"/>
    <x v="0"/>
    <s v="5 Week"/>
    <s v="ELIXIR VENTURE"/>
    <m/>
    <s v="Bath tub"/>
    <s v="Rajendra nagar shahibabad"/>
    <s v="Noida"/>
    <n v="32"/>
    <s v="UP"/>
    <s v="Up"/>
    <n v="100"/>
    <s v="EV 3W"/>
    <s v=".."/>
    <s v=".."/>
    <n v="1000"/>
    <n v="100"/>
    <n v="37"/>
    <x v="1"/>
    <s v="NCR"/>
    <s v="Abhishek Srivastava"/>
    <x v="5"/>
    <s v="Yes"/>
    <m/>
  </r>
  <r>
    <d v="2023-07-28T06:16:33"/>
    <x v="18"/>
    <x v="0"/>
    <s v="5 Week"/>
    <s v="Suresh traders"/>
    <n v="9050059887"/>
    <s v="Chemical"/>
    <s v="Manesar"/>
    <s v="Sec 65 Gurgaon"/>
    <n v="30"/>
    <s v="Gurgaon"/>
    <s v="Gurgaon"/>
    <n v="900"/>
    <s v="Pick up Truck"/>
    <s v="HR55AQ7539"/>
    <n v="8527943576"/>
    <n v="800"/>
    <n v="100"/>
    <n v="58"/>
    <x v="3"/>
    <s v="NCR"/>
    <s v="Abhishek Srivastava"/>
    <x v="20"/>
    <m/>
    <m/>
  </r>
  <r>
    <d v="2023-07-28T13:39:38"/>
    <x v="19"/>
    <x v="0"/>
    <s v="5 Week"/>
    <s v="Atul Wood"/>
    <m/>
    <s v="Ply"/>
    <s v="coperganj"/>
    <s v="mandhana"/>
    <n v="14"/>
    <s v="Kanpur"/>
    <s v="Kanpur"/>
    <n v="3250"/>
    <s v="Pick up Truck"/>
    <s v="UP77AN0564"/>
    <n v="9005909196"/>
    <n v="1200"/>
    <n v="100"/>
    <n v="99"/>
    <x v="0"/>
    <s v="Kanpur"/>
    <s v="Rahul Rai"/>
    <x v="21"/>
    <s v="Yes"/>
    <m/>
  </r>
  <r>
    <d v="2023-07-28T21:07:29"/>
    <x v="19"/>
    <x v="0"/>
    <s v="5 Week"/>
    <s v="Living plus India"/>
    <m/>
    <s v="Plywood"/>
    <s v="Saite 4 shahibabad"/>
    <s v="Faridabad"/>
    <n v="45"/>
    <s v="UP"/>
    <s v="Hariyana"/>
    <n v="800"/>
    <s v="TATA Ace"/>
    <s v="..."/>
    <s v="...."/>
    <n v="2000"/>
    <n v="200"/>
    <n v="38"/>
    <x v="1"/>
    <s v="NCR"/>
    <s v="Abhishek Srivastava"/>
    <x v="12"/>
    <s v="Yes"/>
    <m/>
  </r>
  <r>
    <d v="2023-07-28T21:09:18"/>
    <x v="19"/>
    <x v="0"/>
    <s v="5 Week"/>
    <s v="Living plus India"/>
    <m/>
    <s v="Sheet"/>
    <s v="Saite 4 shahibabad"/>
    <s v="Greater Noida"/>
    <n v="56"/>
    <s v="UP"/>
    <s v="Up"/>
    <n v="2000"/>
    <s v="TATA Ace"/>
    <s v=".."/>
    <s v="..."/>
    <n v="2000"/>
    <n v="200"/>
    <n v="38"/>
    <x v="1"/>
    <s v="NCR"/>
    <s v="Abhishek Srivastava"/>
    <x v="5"/>
    <s v="Yes"/>
    <m/>
  </r>
  <r>
    <d v="2023-07-29T08:04:42"/>
    <x v="19"/>
    <x v="0"/>
    <s v="5 Week"/>
    <s v="R j Hardware"/>
    <n v="8882883307"/>
    <s v="Hardware"/>
    <s v="Sultanpur"/>
    <s v="Basai Gurgaon"/>
    <n v="25"/>
    <s v="Delhi"/>
    <s v="Gurgaon"/>
    <n v="700"/>
    <s v="TATA Ace"/>
    <s v="HR47E5236"/>
    <n v="919205414757"/>
    <n v="1500"/>
    <n v="150"/>
    <n v="39"/>
    <x v="3"/>
    <s v="NCR"/>
    <s v="Abhishek Srivastava"/>
    <x v="10"/>
    <s v="Yes"/>
    <m/>
  </r>
  <r>
    <d v="2023-07-29T08:10:58"/>
    <x v="19"/>
    <x v="0"/>
    <s v="5 Week"/>
    <s v="R.j Hardware"/>
    <n v="9162531613"/>
    <s v="House hold"/>
    <s v="Khansa"/>
    <s v="Sultanpur"/>
    <n v="22"/>
    <s v="Gurgaon"/>
    <s v="Delhi"/>
    <n v="850"/>
    <s v="Pick up Truck"/>
    <s v="HR55AQ7539"/>
    <n v="8527943576"/>
    <n v="1000"/>
    <n v="100"/>
    <n v="39"/>
    <x v="3"/>
    <s v="NCR"/>
    <s v="Abhishek Srivastava"/>
    <x v="10"/>
    <s v="Yes"/>
    <m/>
  </r>
  <r>
    <d v="2023-07-29T07:04:52"/>
    <x v="20"/>
    <x v="0"/>
    <s v="5 Week"/>
    <s v="Mehtab Alam"/>
    <n v="9205133965"/>
    <s v="Furniture"/>
    <s v="jhilmil industrail area"/>
    <s v="Azadpur mandi"/>
    <n v="24"/>
    <s v="Delhi"/>
    <s v="Delhi"/>
    <n v="550"/>
    <s v="ICE 3W"/>
    <s v="DL12P8391"/>
    <n v="9204133965"/>
    <n v="1100"/>
    <n v="400"/>
    <n v="75"/>
    <x v="4"/>
    <s v="NCR"/>
    <s v="Abhishek Srivastava"/>
    <x v="22"/>
    <s v="No"/>
    <s v="Just loading"/>
  </r>
  <r>
    <d v="2023-07-29T19:16:44"/>
    <x v="20"/>
    <x v="0"/>
    <s v="5 Week"/>
    <s v="Jam Jam Traders"/>
    <m/>
    <s v="Plywood"/>
    <s v="Pakka press"/>
    <s v="Lucknow"/>
    <n v="80"/>
    <s v="Kanpur"/>
    <s v="Lucknow"/>
    <n v="6000"/>
    <s v="Truck"/>
    <s v="UP78DT2675"/>
    <n v="6305432654"/>
    <n v="3250"/>
    <n v="200"/>
    <n v="100"/>
    <x v="0"/>
    <s v="Kanpur"/>
    <s v="Rahul Rai"/>
    <x v="23"/>
    <s v="No"/>
    <s v="Too pay freight"/>
  </r>
  <r>
    <d v="2023-07-29T19:47:33"/>
    <x v="20"/>
    <x v="0"/>
    <s v="5 Week"/>
    <s v="Living plus India"/>
    <m/>
    <s v="Sheet"/>
    <s v="Saite 4 shahibabad"/>
    <s v="Badarpur border"/>
    <n v="24"/>
    <s v="UP"/>
    <s v="Delhi"/>
    <n v="150"/>
    <s v="EV 3W"/>
    <s v=".."/>
    <s v="..."/>
    <n v="1000"/>
    <n v="100"/>
    <n v="38"/>
    <x v="1"/>
    <s v="NCR"/>
    <s v="Abhishek Srivastava"/>
    <x v="5"/>
    <m/>
    <m/>
  </r>
  <r>
    <d v="2023-07-29T19:48:48"/>
    <x v="20"/>
    <x v="0"/>
    <s v="5 Week"/>
    <s v="ELIXIR VENTURE"/>
    <m/>
    <s v="Shofa"/>
    <s v="Rajendra nagar shahibabad"/>
    <s v="Noida"/>
    <n v="30"/>
    <s v="Greater noida"/>
    <s v="Up"/>
    <s v="Up"/>
    <s v="EV 3W"/>
    <s v=".."/>
    <s v=".."/>
    <n v="1000"/>
    <n v="100"/>
    <n v="37"/>
    <x v="1"/>
    <s v="NCR"/>
    <s v="Abhishek Srivastava"/>
    <x v="12"/>
    <m/>
    <m/>
  </r>
  <r>
    <d v="2023-07-29T21:03:02"/>
    <x v="20"/>
    <x v="0"/>
    <s v="5 Week"/>
    <s v="JKM Works"/>
    <n v="7417925777"/>
    <s v="Tiles"/>
    <s v="Sector 9 Noida"/>
    <s v="Noida phase 2"/>
    <n v="14"/>
    <s v="Noida"/>
    <s v="Noida"/>
    <n v="400"/>
    <s v="Pick up Truck"/>
    <s v="DL1LAC2621"/>
    <n v="8750915280"/>
    <n v="1000"/>
    <n v="150"/>
    <n v="44"/>
    <x v="2"/>
    <s v="NCR"/>
    <s v="Abhishek Srivastava"/>
    <x v="24"/>
    <s v="No"/>
    <m/>
  </r>
  <r>
    <d v="2023-07-30T19:43:57"/>
    <x v="21"/>
    <x v="0"/>
    <s v="5 Week"/>
    <s v="Mehtab Traders"/>
    <n v="8505803872"/>
    <s v="Furniture"/>
    <s v="Kavi ngr ghaziabad"/>
    <s v="Kriti nagar"/>
    <n v="30"/>
    <s v="UP"/>
    <s v="Delhi"/>
    <n v="60"/>
    <s v="TATA Ace"/>
    <s v="UP12U6381"/>
    <n v="8505803872"/>
    <n v="1000"/>
    <n v="100"/>
    <n v="75"/>
    <x v="4"/>
    <s v="NCR"/>
    <s v="Abhishek Srivastava"/>
    <x v="13"/>
    <s v="No"/>
    <s v="On way"/>
  </r>
  <r>
    <d v="2023-07-31T08:24:43"/>
    <x v="21"/>
    <x v="0"/>
    <s v="5 Week"/>
    <s v="Bath world"/>
    <n v="9162531613"/>
    <s v="Bathroom fittings"/>
    <s v="Sikanderpur"/>
    <s v="Manesar"/>
    <n v="35"/>
    <s v="Gurgaon"/>
    <s v="Gurgaon"/>
    <n v="500"/>
    <s v="Pick up Truck"/>
    <s v="HR38AF1687"/>
    <n v="8800834873"/>
    <n v="1000"/>
    <n v="150"/>
    <n v="18"/>
    <x v="3"/>
    <s v="NCR"/>
    <s v="Abhishek Srivastava"/>
    <x v="10"/>
    <s v="Yes"/>
    <m/>
  </r>
  <r>
    <d v="2023-07-31T22:05:36"/>
    <x v="22"/>
    <x v="0"/>
    <s v="5 Week"/>
    <s v="Varun ply"/>
    <m/>
    <s v="Pick up"/>
    <s v="Choki"/>
    <s v="Hulaganj"/>
    <n v="40"/>
    <s v="Kanpur"/>
    <s v="Kanpur"/>
    <n v="2400"/>
    <s v="Pick up Truck"/>
    <s v="UP78AN8090"/>
    <n v="9935056464"/>
    <n v="1200"/>
    <n v="120"/>
    <n v="51"/>
    <x v="0"/>
    <s v="Kanpur"/>
    <s v="Rahul Rai"/>
    <x v="3"/>
    <s v="Yes"/>
    <m/>
  </r>
  <r>
    <d v="2023-08-01T07:23:46"/>
    <x v="22"/>
    <x v="0"/>
    <s v="5 Week"/>
    <s v="Shiva plywood"/>
    <n v="8851709860"/>
    <s v="Plywood"/>
    <s v="Sikanderpur"/>
    <s v="Badshahpur to DLF Face 2"/>
    <n v="40"/>
    <s v="Gurgaon"/>
    <s v="Gurgaon"/>
    <n v="500"/>
    <s v="TATA Ace"/>
    <s v="HR55AK4968"/>
    <n v="919034350787"/>
    <n v="1200"/>
    <n v="120"/>
    <n v="32"/>
    <x v="3"/>
    <s v="NCR"/>
    <s v="Abhishek Srivastava"/>
    <x v="18"/>
    <s v="Yes"/>
    <m/>
  </r>
  <r>
    <d v="2023-08-01T10:51:51"/>
    <x v="22"/>
    <x v="0"/>
    <s v="5 Week"/>
    <s v="Lohia"/>
    <n v="7428784555"/>
    <s v="Machinery"/>
    <s v="Manesar"/>
    <s v="Vizag"/>
    <n v="1100"/>
    <s v="Imt manesar gurgaon"/>
    <s v="Vizag"/>
    <n v="25000"/>
    <s v="Truck"/>
    <s v="DLGE1190"/>
    <n v="7683044386"/>
    <n v="120000"/>
    <n v="7000"/>
    <n v="87"/>
    <x v="5"/>
    <s v="NCR"/>
    <s v="Abhishek Srivastava"/>
    <x v="9"/>
    <s v="No"/>
    <s v="Loading after two days"/>
  </r>
  <r>
    <d v="2023-08-02T20:16:38"/>
    <x v="23"/>
    <x v="1"/>
    <s v="6 Week"/>
    <s v="Jatin Electrical Store"/>
    <n v="9489256610"/>
    <s v="Electric"/>
    <s v="Niti khand 1 Indirapuram"/>
    <s v="Kriti nagar"/>
    <n v="35"/>
    <s v="UP"/>
    <s v="Delhi"/>
    <n v="300"/>
    <s v="TATA Ace"/>
    <s v="DL12H7281"/>
    <n v="9373856710"/>
    <n v="1000"/>
    <n v="100"/>
    <n v="75"/>
    <x v="4"/>
    <s v="NCR"/>
    <s v="Abhishek Srivastava"/>
    <x v="13"/>
    <s v="No"/>
    <s v="No"/>
  </r>
  <r>
    <d v="2023-08-02T20:18:27"/>
    <x v="23"/>
    <x v="1"/>
    <s v="6 Week"/>
    <s v="Harsh Traders"/>
    <n v="9889356610"/>
    <s v="Plastic"/>
    <s v="Shakti Khand 1 Indirapuram"/>
    <s v="Pitampura delhi"/>
    <n v="38"/>
    <s v="UP"/>
    <s v="Delhi"/>
    <n v="400"/>
    <s v="TATA Ace"/>
    <s v="UP98U3781"/>
    <n v="7945656798"/>
    <n v="1000"/>
    <n v="100"/>
    <n v="75"/>
    <x v="4"/>
    <s v="NCR"/>
    <s v="Abhishek Srivastava"/>
    <x v="13"/>
    <s v="No"/>
    <s v="No"/>
  </r>
  <r>
    <d v="2023-08-02T20:20:06"/>
    <x v="23"/>
    <x v="1"/>
    <s v="6 Week"/>
    <s v="Jatin Bhai Traders"/>
    <n v="9859567810"/>
    <s v="Kirana store"/>
    <s v="Vaishali Sec 1"/>
    <s v="Mangolpuri Delhi"/>
    <n v="34"/>
    <s v="UP"/>
    <s v="Delhi"/>
    <n v="200"/>
    <s v="TATA Ace"/>
    <s v="DL98U3618"/>
    <n v="8478256710"/>
    <n v="1000"/>
    <n v="100"/>
    <n v="75"/>
    <x v="4"/>
    <s v="NCR"/>
    <s v="Abhishek Srivastava"/>
    <x v="13"/>
    <s v="No"/>
    <s v="Mo"/>
  </r>
  <r>
    <d v="2023-08-02T20:20:29"/>
    <x v="23"/>
    <x v="1"/>
    <s v="6 Week"/>
    <s v="Living plus India"/>
    <m/>
    <s v="Sheet"/>
    <s v="Saite 4 shahibabad"/>
    <s v="Noida"/>
    <n v="30"/>
    <s v="UP"/>
    <s v="Up"/>
    <n v="200"/>
    <s v="EV 3W"/>
    <s v="..."/>
    <s v=".."/>
    <s v=".."/>
    <n v="100"/>
    <n v="38"/>
    <x v="1"/>
    <s v="NCR"/>
    <s v="Abhishek Srivastava"/>
    <x v="12"/>
    <m/>
    <m/>
  </r>
  <r>
    <d v="2023-08-02T20:21:48"/>
    <x v="23"/>
    <x v="1"/>
    <s v="6 Week"/>
    <s v="Tushar Beniwal Store"/>
    <n v="8983142373"/>
    <s v="Stock"/>
    <s v="Vasundhara"/>
    <s v="Rohini sec 26"/>
    <n v="46"/>
    <s v="UP"/>
    <s v="Delhi"/>
    <n v="300"/>
    <s v="TATA Ace"/>
    <s v="DL98Y2618"/>
    <n v="9472956710"/>
    <n v="1000"/>
    <n v="100"/>
    <n v="75"/>
    <x v="4"/>
    <s v="NCR"/>
    <s v="Abhishek Srivastava"/>
    <x v="13"/>
    <s v="No"/>
    <s v="Ni"/>
  </r>
  <r>
    <d v="2023-08-02T20:22:12"/>
    <x v="23"/>
    <x v="1"/>
    <s v="6 Week"/>
    <s v="Living plus India"/>
    <m/>
    <s v="Plywood"/>
    <s v="Saite 4 shahibabad"/>
    <s v="Pahadganj"/>
    <n v="24"/>
    <s v="UP"/>
    <s v="Delhi"/>
    <n v="200"/>
    <s v="EV 3W"/>
    <s v=".."/>
    <s v="..."/>
    <n v="1000"/>
    <n v="100"/>
    <n v="38"/>
    <x v="1"/>
    <s v="NCR"/>
    <s v="Abhishek Srivastava"/>
    <x v="5"/>
    <m/>
    <m/>
  </r>
  <r>
    <d v="2023-08-02T21:38:48"/>
    <x v="23"/>
    <x v="1"/>
    <s v="6 Week"/>
    <s v="Krishna Sales"/>
    <n v="9625446093"/>
    <s v="Chemical"/>
    <s v="Hoshiyarpur sector 51"/>
    <s v="Khurja"/>
    <n v="72"/>
    <s v="Noida"/>
    <s v="Khurja"/>
    <n v="350"/>
    <s v="TATA Ace"/>
    <s v="DL1LAH2946"/>
    <s v="6397918 528"/>
    <n v="2600"/>
    <n v="300"/>
    <n v="11"/>
    <x v="2"/>
    <s v="NCR"/>
    <s v="Abhishek Srivastava"/>
    <x v="15"/>
    <s v="Yes"/>
    <m/>
  </r>
  <r>
    <d v="2023-08-03T07:54:26"/>
    <x v="23"/>
    <x v="1"/>
    <s v="6 Week"/>
    <s v="Shiva Tiles"/>
    <n v="9560599239"/>
    <s v="Tiles"/>
    <s v="Sikanderpur"/>
    <s v="Sec 10 Gurgaon"/>
    <n v="26"/>
    <s v="Gurgaon"/>
    <s v="Gurgaon"/>
    <n v="1200"/>
    <s v="TATA Ace"/>
    <s v="Update Google form"/>
    <n v="9560277206"/>
    <n v="1100"/>
    <n v="100"/>
    <n v="16"/>
    <x v="3"/>
    <s v="NCR"/>
    <s v="Abhishek Srivastava"/>
    <x v="18"/>
    <s v="Yes"/>
    <m/>
  </r>
  <r>
    <d v="2023-08-03T21:23:33"/>
    <x v="24"/>
    <x v="1"/>
    <s v="6 Week"/>
    <s v="Hinghlaj foods"/>
    <m/>
    <s v="Rusk"/>
    <s v="Panki"/>
    <s v="Fatehpur"/>
    <n v="70"/>
    <s v="Kanpur"/>
    <s v="Fathepur"/>
    <n v="1900"/>
    <s v="Pick up Truck"/>
    <s v="UP78HN5969"/>
    <n v="9307809912"/>
    <n v="1800"/>
    <n v="200"/>
    <n v="82"/>
    <x v="0"/>
    <s v="Kanpur"/>
    <s v="Rahul Rai"/>
    <x v="25"/>
    <s v="No"/>
    <s v="To pay freight"/>
  </r>
  <r>
    <d v="2023-08-04T06:33:00"/>
    <x v="24"/>
    <x v="1"/>
    <s v="6 Week"/>
    <s v="ELIXIR VENTURE"/>
    <m/>
    <s v="Bath tub"/>
    <s v="Rajendra nagar shahibabad"/>
    <s v="Noida"/>
    <n v="25"/>
    <s v="UP"/>
    <s v="Up"/>
    <n v="400"/>
    <s v="EV 3W"/>
    <s v=".."/>
    <s v="..."/>
    <n v="900"/>
    <n v="100"/>
    <n v="38"/>
    <x v="1"/>
    <s v="NCR"/>
    <s v="Abhishek Srivastava"/>
    <x v="5"/>
    <s v="Yes"/>
    <m/>
  </r>
  <r>
    <d v="2023-08-04T09:55:25"/>
    <x v="24"/>
    <x v="1"/>
    <s v="6 Week"/>
    <s v="Shiva Tiles"/>
    <n v="9560599239"/>
    <s v="Tiles"/>
    <s v="Sikanderpur"/>
    <s v="Khandsa to sikanderpur"/>
    <n v="48"/>
    <s v="Gurgaon"/>
    <s v="Gurgaon"/>
    <n v="600"/>
    <s v="TATA Ace"/>
    <s v="HR38AF1687"/>
    <n v="7827561610"/>
    <n v="2100"/>
    <n v="200"/>
    <n v="16"/>
    <x v="3"/>
    <s v="NCR"/>
    <s v="Abhishek Srivastava"/>
    <x v="18"/>
    <s v="Yes"/>
    <m/>
  </r>
  <r>
    <d v="2023-08-04T10:20:00"/>
    <x v="24"/>
    <x v="1"/>
    <s v="6 Week"/>
    <s v="Yogesh Sharma"/>
    <n v="9472956710"/>
    <s v="Furniture"/>
    <s v="Kriti ngr delhi"/>
    <s v="Muradngr"/>
    <n v="104"/>
    <s v="Delhi"/>
    <s v="Uttar Pradesh"/>
    <n v="250"/>
    <s v="TATA Ace"/>
    <s v="UP12P2819"/>
    <n v="9371956710"/>
    <n v="6000"/>
    <n v="400"/>
    <n v="75"/>
    <x v="4"/>
    <s v="NCR"/>
    <s v="Abhishek Srivastava"/>
    <x v="13"/>
    <s v="No"/>
    <s v="No"/>
  </r>
  <r>
    <d v="2023-08-04T19:22:58"/>
    <x v="25"/>
    <x v="1"/>
    <s v="6 Week"/>
    <s v="Mehtab Alam"/>
    <n v="8505803872"/>
    <s v="Furniture"/>
    <s v="Jhilmil Industrail Area"/>
    <s v="Panipat"/>
    <n v="105"/>
    <s v="Delhi"/>
    <s v="Panipat"/>
    <n v="500"/>
    <s v="TATA Ace"/>
    <s v="UP12ED8597"/>
    <n v="9568215269"/>
    <n v="5000"/>
    <n v="500"/>
    <n v="75"/>
    <x v="4"/>
    <s v="NCR"/>
    <s v="Abhishek Srivastava"/>
    <x v="13"/>
    <s v="No"/>
    <s v="No"/>
  </r>
  <r>
    <d v="2023-08-04T19:24:11"/>
    <x v="25"/>
    <x v="1"/>
    <s v="6 Week"/>
    <s v="ELIXIR VENTURE"/>
    <m/>
    <s v="Sheet"/>
    <s v="Rajendra nagar"/>
    <s v="Raj nagar extension"/>
    <n v="15"/>
    <s v="UP"/>
    <s v="Up"/>
    <n v="300"/>
    <s v="EV 3W"/>
    <s v=".."/>
    <s v=".."/>
    <n v="500"/>
    <n v="50"/>
    <n v="38"/>
    <x v="1"/>
    <s v="NCR"/>
    <s v="Abhishek Srivastava"/>
    <x v="12"/>
    <s v="Yes"/>
    <m/>
  </r>
  <r>
    <d v="2023-08-04T21:15:40"/>
    <x v="25"/>
    <x v="1"/>
    <s v="6 Week"/>
    <s v="Jam Jam Traders"/>
    <m/>
    <s v="Ply"/>
    <s v="Dada Nagar"/>
    <s v="Barabanki"/>
    <n v="120"/>
    <s v="Kanpur"/>
    <s v="Barabanki"/>
    <n v="2000"/>
    <s v="Pick up Truck"/>
    <s v="UP78GN9689"/>
    <n v="9807650765"/>
    <n v="2300"/>
    <n v="230"/>
    <n v="100"/>
    <x v="0"/>
    <s v="Kanpur"/>
    <s v="Rahul Rai"/>
    <x v="26"/>
    <s v="Yes"/>
    <m/>
  </r>
  <r>
    <d v="2023-08-05T09:45:55"/>
    <x v="25"/>
    <x v="1"/>
    <s v="6 Week"/>
    <s v="Shiva Tiles"/>
    <n v="9560599239"/>
    <s v="Sikanderpur"/>
    <s v="Sikanderpur"/>
    <s v="Manesar"/>
    <n v="35"/>
    <s v="Gurgaon"/>
    <s v="Gurgaon"/>
    <n v="1600"/>
    <s v="Pick up Truck"/>
    <s v="HR55AE3110"/>
    <n v="9213766212"/>
    <n v="2300"/>
    <n v="250"/>
    <n v="16"/>
    <x v="3"/>
    <s v="NCR"/>
    <s v="Abhishek Srivastava"/>
    <x v="18"/>
    <s v="Yes"/>
    <m/>
  </r>
  <r>
    <d v="2023-08-05T11:34:04"/>
    <x v="25"/>
    <x v="1"/>
    <s v="6 Week"/>
    <s v="Krishna sales"/>
    <n v="7217655173"/>
    <s v="Paint"/>
    <s v="Sec 51 noida"/>
    <s v="Khurja"/>
    <n v="85"/>
    <s v="NCR"/>
    <s v="Khurja"/>
    <n v="450"/>
    <s v="TATA Ace"/>
    <s v="DL12U8271"/>
    <n v="9738145610"/>
    <n v="2500"/>
    <n v="300"/>
    <n v="11"/>
    <x v="5"/>
    <s v="NCR"/>
    <s v="Abhishek Srivastava"/>
    <x v="27"/>
    <s v="Yes"/>
    <m/>
  </r>
  <r>
    <d v="2023-08-05T20:00:12"/>
    <x v="26"/>
    <x v="1"/>
    <s v="6 Week"/>
    <s v="Mehtab Alam"/>
    <n v="8505803872"/>
    <s v="Furniture"/>
    <s v="Delhi"/>
    <s v="Rajashthan"/>
    <n v="420"/>
    <s v="Delhi"/>
    <s v="Rajasthan"/>
    <n v="300"/>
    <s v="Truck"/>
    <s v="UP12O2491"/>
    <n v="9482941519"/>
    <n v="12000"/>
    <n v="1200"/>
    <n v="75"/>
    <x v="4"/>
    <s v="NCR"/>
    <s v="Abhishek Srivastava"/>
    <x v="13"/>
    <s v="No"/>
    <s v="No"/>
  </r>
  <r>
    <d v="2023-08-05T21:03:29"/>
    <x v="26"/>
    <x v="1"/>
    <s v="6 Week"/>
    <s v="Bharat electricals and appliances"/>
    <n v="9911166425"/>
    <s v="Hardware"/>
    <s v="Sector 9"/>
    <s v="Sector 110"/>
    <n v="15"/>
    <s v="Noida"/>
    <s v="Noida"/>
    <n v="400"/>
    <s v="TATA Ace"/>
    <s v="DL1LAH2946"/>
    <n v="6397918528"/>
    <n v="1200"/>
    <n v="150"/>
    <n v="43"/>
    <x v="2"/>
    <s v="NCR"/>
    <s v="Abhishek Srivastava"/>
    <x v="15"/>
    <s v="Yes"/>
    <m/>
  </r>
  <r>
    <d v="2023-08-05T21:06:11"/>
    <x v="26"/>
    <x v="1"/>
    <s v="6 Week"/>
    <s v="Bharat electricals and appliances"/>
    <n v="9911166425"/>
    <s v="Hardware"/>
    <s v="Sector 9 Noida"/>
    <s v="Sector 74 Noida"/>
    <n v="15"/>
    <s v="Noida"/>
    <s v="Noida"/>
    <n v="200"/>
    <s v="TATA Ace"/>
    <s v="DL1LAH2946"/>
    <n v="6397918528"/>
    <n v="1500"/>
    <n v="150"/>
    <n v="43"/>
    <x v="2"/>
    <s v="NCR"/>
    <s v="Abhishek Srivastava"/>
    <x v="15"/>
    <s v="Yes"/>
    <m/>
  </r>
  <r>
    <d v="2023-08-05T21:07:33"/>
    <x v="26"/>
    <x v="1"/>
    <s v="6 Week"/>
    <s v="Atul wood works"/>
    <m/>
    <s v="Ply"/>
    <s v="Fazalganj"/>
    <s v="Orai"/>
    <n v="89"/>
    <s v="Kanpur"/>
    <s v="Orai"/>
    <n v="300"/>
    <s v="Pick up Truck"/>
    <s v="UP77T4639"/>
    <n v="8090443218"/>
    <n v="2150"/>
    <n v="215"/>
    <n v="99"/>
    <x v="0"/>
    <s v="Kanpur"/>
    <s v="Rahul Rai"/>
    <x v="28"/>
    <s v="No"/>
    <s v="To pay freight"/>
  </r>
  <r>
    <d v="2023-08-07T08:16:48"/>
    <x v="26"/>
    <x v="1"/>
    <s v="6 Week"/>
    <s v="Bath world"/>
    <n v="9162531613"/>
    <s v="Bathroom fittings"/>
    <s v="Sikanderpur"/>
    <s v="Sec 72 Gurgaon"/>
    <n v="27"/>
    <s v="Gurgaon"/>
    <s v="Gurgaon"/>
    <n v="300"/>
    <s v="TATA Ace"/>
    <s v="DL1LAJ5957"/>
    <n v="8448265317"/>
    <n v="2000"/>
    <n v="200"/>
    <n v="18"/>
    <x v="3"/>
    <s v="NCR"/>
    <s v="Abhishek Srivastava"/>
    <x v="18"/>
    <s v="Yes"/>
    <m/>
  </r>
  <r>
    <d v="2023-08-07T19:35:08"/>
    <x v="27"/>
    <x v="1"/>
    <s v="6 Week"/>
    <s v="Bharat electricals and appliances"/>
    <n v="9911166425"/>
    <s v="Hardware"/>
    <s v="Sector 9 Noida"/>
    <s v="Sector 140"/>
    <n v="18"/>
    <s v="Noida"/>
    <s v="Noida"/>
    <n v="500"/>
    <s v="Pick up Truck"/>
    <s v="DL1LAC2621"/>
    <n v="8750915280"/>
    <n v="2000"/>
    <n v="200"/>
    <n v="43"/>
    <x v="2"/>
    <s v="NCR"/>
    <s v="Abhishek Srivastava"/>
    <x v="24"/>
    <s v="Yes"/>
    <m/>
  </r>
  <r>
    <d v="2023-08-07T19:38:05"/>
    <x v="27"/>
    <x v="1"/>
    <s v="6 Week"/>
    <s v="JKM Works"/>
    <n v="9911166425"/>
    <s v="Ply board"/>
    <s v="Sector 9 Noida"/>
    <s v="Sector 74 Noida"/>
    <n v="16"/>
    <s v="Noida"/>
    <s v="Noida"/>
    <n v="600"/>
    <s v="Pick up Truck"/>
    <s v="DL1LAC2621"/>
    <n v="8750915280"/>
    <n v="1500"/>
    <n v="100"/>
    <n v="44"/>
    <x v="2"/>
    <s v="NCR"/>
    <s v="Abhishek Srivastava"/>
    <x v="24"/>
    <s v="Yes"/>
    <m/>
  </r>
  <r>
    <d v="2023-08-07T19:47:04"/>
    <x v="27"/>
    <x v="1"/>
    <s v="6 Week"/>
    <s v="Mehtab Alam"/>
    <n v="8505804872"/>
    <s v="Furniture"/>
    <s v="Jhilmil"/>
    <s v="Kriti nhr"/>
    <n v="35"/>
    <s v="Delhi"/>
    <s v="Delhi"/>
    <n v="34"/>
    <s v="EV 3W"/>
    <s v="UP12O2718"/>
    <n v="8505804872"/>
    <n v="1500"/>
    <n v="150"/>
    <n v="75"/>
    <x v="4"/>
    <s v="NCR"/>
    <s v="Abhishek Srivastava"/>
    <x v="13"/>
    <s v="No"/>
    <s v="No"/>
  </r>
  <r>
    <d v="2023-08-08T08:21:20"/>
    <x v="27"/>
    <x v="1"/>
    <s v="6 Week"/>
    <s v="Shiva Tiles"/>
    <n v="8851709860"/>
    <s v="Tiles"/>
    <s v="Sec 70 Gurgaon"/>
    <s v="Faridabad"/>
    <n v="45"/>
    <s v="Gurgaon"/>
    <s v="Faridabad"/>
    <n v="1200"/>
    <s v="TATA Ace"/>
    <s v="DL1LAJ9110"/>
    <n v="918287949490"/>
    <n v="2500"/>
    <n v="250"/>
    <n v="16"/>
    <x v="3"/>
    <s v="NCR"/>
    <s v="Abhishek Srivastava"/>
    <x v="29"/>
    <s v="Yes"/>
    <m/>
  </r>
  <r>
    <d v="2023-08-08T10:32:44"/>
    <x v="27"/>
    <x v="1"/>
    <s v="6 Week"/>
    <s v="Krishna sales"/>
    <n v="7217655173"/>
    <s v="Dr fix it"/>
    <s v="Sec 51 noida"/>
    <s v="Sec 132"/>
    <n v="18"/>
    <s v="Noida"/>
    <s v="Noida"/>
    <n v="100"/>
    <s v="Pick up Truck"/>
    <s v="DL12U827"/>
    <n v="9738145610"/>
    <n v="800"/>
    <n v="100"/>
    <n v="11"/>
    <x v="5"/>
    <s v="NCR"/>
    <s v="Abhishek Srivastava"/>
    <x v="27"/>
    <s v="Yes"/>
    <m/>
  </r>
  <r>
    <d v="2023-08-08T10:46:21"/>
    <x v="27"/>
    <x v="1"/>
    <s v="6 Week"/>
    <s v="Anandi Furniture"/>
    <m/>
    <s v="Furniture"/>
    <s v="Kalyanpur"/>
    <s v="Tirva"/>
    <n v="100"/>
    <s v="Kanpur"/>
    <s v="Tirva"/>
    <n v="220"/>
    <s v="Pick up Truck"/>
    <s v="UP78AN8090"/>
    <n v="6307903244"/>
    <n v="2400"/>
    <n v="240"/>
    <n v="114"/>
    <x v="0"/>
    <s v="Kanpur"/>
    <s v="Rahul Rai"/>
    <x v="3"/>
    <s v="No"/>
    <s v="To pay freight"/>
  </r>
  <r>
    <d v="2023-08-08T20:28:52"/>
    <x v="28"/>
    <x v="1"/>
    <s v="6 Week"/>
    <s v="All Mega"/>
    <s v="All mega"/>
    <s v="Furniture"/>
    <s v="Kalyanpur"/>
    <s v="IIT"/>
    <n v="1.5"/>
    <s v="Kanpur"/>
    <s v="Kanpur"/>
    <n v="200"/>
    <s v="Pick up Truck"/>
    <s v="UP77N0968"/>
    <n v="9889200309"/>
    <n v="1800"/>
    <n v="180"/>
    <n v="50"/>
    <x v="0"/>
    <s v="Kanpur"/>
    <s v="Rahul Rai"/>
    <x v="30"/>
    <s v="No"/>
    <s v="Shop Closed"/>
  </r>
  <r>
    <d v="2023-08-08T20:47:12"/>
    <x v="28"/>
    <x v="1"/>
    <s v="6 Week"/>
    <s v="JKM Works"/>
    <n v="7417925777"/>
    <s v="Cartoon Box"/>
    <s v="Noida phase 2"/>
    <s v="Sahajahanpur"/>
    <n v="350"/>
    <s v="Noida"/>
    <s v="Shahjahanpur"/>
    <n v="12000"/>
    <s v="Truck"/>
    <s v="DL1LAC2621"/>
    <n v="8750915280"/>
    <n v="10000"/>
    <n v="1200"/>
    <n v="44"/>
    <x v="2"/>
    <s v="NCR"/>
    <s v="Abhishek Srivastava"/>
    <x v="15"/>
    <s v="Yes"/>
    <s v="Payment"/>
  </r>
  <r>
    <d v="2023-08-08T21:14:41"/>
    <x v="28"/>
    <x v="1"/>
    <s v="6 Week"/>
    <s v="ashok Dubey"/>
    <n v="9749145610"/>
    <s v="Furniture"/>
    <s v="Jhilmil"/>
    <s v="Kriti nhr"/>
    <n v="34"/>
    <s v="Delhi"/>
    <s v="Delji"/>
    <n v="50"/>
    <s v="TATA Ace"/>
    <s v="DL12O2791"/>
    <n v="8372845601"/>
    <n v="1100"/>
    <n v="110"/>
    <n v="76"/>
    <x v="4"/>
    <s v="NCR"/>
    <s v="Abhishek Srivastava"/>
    <x v="13"/>
    <s v="No"/>
    <s v="N"/>
  </r>
  <r>
    <d v="2023-08-08T21:15:55"/>
    <x v="28"/>
    <x v="1"/>
    <s v="6 Week"/>
    <s v="Lalit bhai"/>
    <n v="9371945610"/>
    <s v="Metal"/>
    <s v="Delhi"/>
    <s v="Up"/>
    <n v="101"/>
    <s v="Delhi"/>
    <s v="UP"/>
    <n v="500"/>
    <s v="TATA Ace"/>
    <s v="UP09T9179"/>
    <n v="9739145108"/>
    <n v="5000"/>
    <n v="500"/>
    <n v="75"/>
    <x v="4"/>
    <s v="NCR"/>
    <s v="Abhishek Srivastava"/>
    <x v="13"/>
    <s v="No"/>
    <s v="No"/>
  </r>
  <r>
    <d v="2023-08-09T07:04:38"/>
    <x v="28"/>
    <x v="1"/>
    <s v="6 Week"/>
    <s v="Shiva Aluminium"/>
    <n v="9811903607"/>
    <s v="Feetin item"/>
    <s v="Manesar to sec 49 Gurgaon"/>
    <s v="Sec 49 To Basai"/>
    <n v="56"/>
    <s v="Gurgaon"/>
    <s v="Gurgaon"/>
    <n v="800"/>
    <s v="TATA Ace"/>
    <s v="HR55AJ1364"/>
    <n v="7827532907"/>
    <n v="3500"/>
    <n v="350"/>
    <n v="30"/>
    <x v="3"/>
    <s v="NCR"/>
    <s v="Abhishek Srivastava"/>
    <x v="31"/>
    <s v="Yes"/>
    <m/>
  </r>
  <r>
    <d v="2023-08-09T07:49:40"/>
    <x v="28"/>
    <x v="1"/>
    <s v="6 Week"/>
    <s v="Living plus India"/>
    <m/>
    <s v="Sheet"/>
    <s v="Saite 4 shahibabad"/>
    <s v="Kirti nagar"/>
    <n v="26"/>
    <s v="UP"/>
    <s v="Delhi"/>
    <n v="200"/>
    <s v="EV 3W"/>
    <s v=".."/>
    <s v=".."/>
    <n v="1000"/>
    <n v="100"/>
    <n v="38"/>
    <x v="1"/>
    <s v="NCR"/>
    <s v="Abhishek Srivastava"/>
    <x v="12"/>
    <s v="Yes"/>
    <m/>
  </r>
  <r>
    <d v="2023-08-09T07:51:29"/>
    <x v="28"/>
    <x v="1"/>
    <s v="6 Week"/>
    <s v="Living plus India"/>
    <m/>
    <s v="Sheet"/>
    <s v="Saite 4"/>
    <s v="Paharganj"/>
    <n v="23"/>
    <s v="UP"/>
    <s v="Delhi"/>
    <n v="200"/>
    <s v="EV 3W"/>
    <s v="."/>
    <s v="."/>
    <n v="900"/>
    <n v="100"/>
    <n v="38"/>
    <x v="1"/>
    <s v="NCR"/>
    <s v="Abhishek Srivastava"/>
    <x v="5"/>
    <s v="Yes"/>
    <m/>
  </r>
  <r>
    <d v="2023-08-09T20:53:31"/>
    <x v="29"/>
    <x v="1"/>
    <s v="7 Week"/>
    <s v="Radhika Furniture"/>
    <m/>
    <s v="Table"/>
    <s v="Heeraganj"/>
    <s v="Raibareily"/>
    <n v="100"/>
    <s v="Kanpur"/>
    <s v="Raibariely"/>
    <n v="400"/>
    <s v="Pick up Truck"/>
    <s v="UP35H9232"/>
    <n v="9807610341"/>
    <n v="2400"/>
    <n v="240"/>
    <n v="47"/>
    <x v="0"/>
    <s v="Kanpur"/>
    <s v="Rahul Rai"/>
    <x v="32"/>
    <s v="Yes"/>
    <m/>
  </r>
  <r>
    <d v="2023-08-09T22:46:18"/>
    <x v="29"/>
    <x v="1"/>
    <s v="7 Week"/>
    <s v="Komal Yadav"/>
    <n v="9472945610"/>
    <s v="Furniture"/>
    <s v="Jhilmil"/>
    <s v="Rohini sec 15"/>
    <n v="44"/>
    <s v="Delhi"/>
    <s v="Delji"/>
    <n v="110"/>
    <s v="TATA Ace"/>
    <s v="DL12I1891"/>
    <n v="9279545610"/>
    <n v="1000"/>
    <n v="100"/>
    <n v="75"/>
    <x v="4"/>
    <s v="NCR"/>
    <s v="Abhishek Srivastava"/>
    <x v="13"/>
    <s v="No"/>
    <m/>
  </r>
  <r>
    <d v="2023-08-09T22:58:11"/>
    <x v="29"/>
    <x v="1"/>
    <s v="7 Week"/>
    <s v="Bharat electricals and appliances"/>
    <n v="9911166425"/>
    <s v="Hardware"/>
    <s v="Sector 9 Noida"/>
    <s v="Sector 140 Noida"/>
    <n v="22"/>
    <s v="Noida"/>
    <s v="Noida"/>
    <n v="350"/>
    <s v="ICE 3W"/>
    <s v="DL1LU4750"/>
    <n v="9716310147"/>
    <n v="1000"/>
    <n v="100"/>
    <n v="43"/>
    <x v="2"/>
    <s v="NCR"/>
    <s v="Abhishek Srivastava"/>
    <x v="33"/>
    <s v="Yes"/>
    <m/>
  </r>
  <r>
    <d v="2023-08-09T23:01:06"/>
    <x v="29"/>
    <x v="1"/>
    <s v="7 Week"/>
    <s v="JKM Works"/>
    <n v="7417925777"/>
    <s v="Plywood"/>
    <s v="Sector 9 Noida"/>
    <s v="Sector 18 Noida"/>
    <n v="7"/>
    <s v="Noida"/>
    <s v="Noida"/>
    <n v="300"/>
    <s v="ICE 3W"/>
    <s v="DL1LU4750"/>
    <n v="9716310147"/>
    <n v="500"/>
    <n v="50"/>
    <n v="44"/>
    <x v="2"/>
    <s v="NCR"/>
    <s v="Abhishek Srivastava"/>
    <x v="33"/>
    <s v="Yes"/>
    <m/>
  </r>
  <r>
    <d v="2023-08-09T23:08:56"/>
    <x v="29"/>
    <x v="1"/>
    <s v="7 Week"/>
    <s v="Living plus India"/>
    <m/>
    <s v="Sheet"/>
    <s v="Saite 4 shahibabad"/>
    <s v="Noida sec 9"/>
    <n v="17"/>
    <s v="UP"/>
    <s v="Up"/>
    <n v="900"/>
    <s v="TATA Ace"/>
    <s v=".."/>
    <s v=".."/>
    <n v="1000"/>
    <n v="100"/>
    <n v="38"/>
    <x v="1"/>
    <s v="NCR"/>
    <s v="Abhishek Srivastava"/>
    <x v="12"/>
    <s v="Yes"/>
    <m/>
  </r>
  <r>
    <d v="2023-08-10T08:20:09"/>
    <x v="29"/>
    <x v="1"/>
    <s v="7 Week"/>
    <s v="YGL Timber"/>
    <n v="9470143595"/>
    <s v="Timber"/>
    <s v="Shivaji Nagar Khandsa"/>
    <s v="Muradabad"/>
    <n v="90"/>
    <s v="Gurgaon"/>
    <s v="Muradabad"/>
    <n v="150"/>
    <s v="Pick up Truck"/>
    <s v="DL1LZ9875"/>
    <n v="9334608979"/>
    <n v="7000"/>
    <n v="700"/>
    <n v="60"/>
    <x v="3"/>
    <s v="NCR"/>
    <s v="Abhishek Srivastava"/>
    <x v="18"/>
    <s v="Yes"/>
    <m/>
  </r>
  <r>
    <d v="2023-08-10T11:31:32"/>
    <x v="29"/>
    <x v="1"/>
    <s v="7 Week"/>
    <s v="Wave india pvt ltd"/>
    <n v="9821000310"/>
    <s v="Luxury furniture"/>
    <s v="Sultanpur South delhi"/>
    <s v="Mumbai"/>
    <n v="850"/>
    <s v="Delhi"/>
    <s v="Mumbai"/>
    <n v="3000"/>
    <s v="Truck"/>
    <s v="DL1GE1190"/>
    <n v="7683044386"/>
    <n v="40000"/>
    <n v="4500"/>
    <n v="42"/>
    <x v="5"/>
    <s v="NCR"/>
    <s v="Abhishek Srivastava"/>
    <x v="9"/>
    <s v="Yes"/>
    <m/>
  </r>
  <r>
    <d v="2023-08-10T20:13:55"/>
    <x v="30"/>
    <x v="1"/>
    <s v="7 Week"/>
    <s v="Jatin Sharma"/>
    <n v="8574512365"/>
    <s v="Furntireu"/>
    <s v="Jhilmil"/>
    <s v="Azadpur"/>
    <n v="25"/>
    <s v="Delhi"/>
    <s v="delhi"/>
    <n v="45"/>
    <s v="TATA Ace"/>
    <s v="UP23ED5756"/>
    <n v="8574512365"/>
    <n v="900"/>
    <n v="90"/>
    <n v="75"/>
    <x v="4"/>
    <s v="NCR"/>
    <s v="Abhishek Srivastava"/>
    <x v="13"/>
    <s v="No"/>
    <s v="No"/>
  </r>
  <r>
    <d v="2023-08-10T20:20:41"/>
    <x v="30"/>
    <x v="1"/>
    <s v="7 Week"/>
    <s v="Kunal Sharma"/>
    <n v="8541212256"/>
    <s v="fruntireu"/>
    <s v="shalimar garden"/>
    <s v="panipat"/>
    <n v="104"/>
    <s v="UP"/>
    <s v="haryana"/>
    <n v="104"/>
    <s v="TATA Ace"/>
    <s v="DL12U8347"/>
    <n v="8541212256"/>
    <n v="5000"/>
    <n v="500"/>
    <n v="75"/>
    <x v="4"/>
    <s v="NCR"/>
    <s v="Abhishek Srivastava"/>
    <x v="13"/>
    <s v="Yes"/>
    <s v="No"/>
  </r>
  <r>
    <d v="2023-08-10T20:30:20"/>
    <x v="30"/>
    <x v="1"/>
    <s v="7 Week"/>
    <s v="Anandi Furniture"/>
    <m/>
    <s v="Chair Table"/>
    <s v="Ghantaghar"/>
    <s v="Farrukhabad"/>
    <n v="130"/>
    <s v="Kanpur"/>
    <s v="Farrukhabad"/>
    <n v="600"/>
    <s v="Pick up Truck"/>
    <s v="UP77AN0564"/>
    <n v="9839012073"/>
    <n v="2700"/>
    <n v="270"/>
    <n v="114"/>
    <x v="0"/>
    <s v="Kanpur"/>
    <s v="Rahul Rai"/>
    <x v="21"/>
    <s v="Yes"/>
    <m/>
  </r>
  <r>
    <d v="2023-08-10T22:24:12"/>
    <x v="30"/>
    <x v="1"/>
    <s v="7 Week"/>
    <s v="Bharat electricals and appliances"/>
    <n v="9911166425"/>
    <s v="Hardware"/>
    <s v="Sector 9 Noida"/>
    <s v="Sector 51 Noida"/>
    <n v="7"/>
    <s v="Noida"/>
    <s v="Noida"/>
    <n v="300"/>
    <s v="Truck"/>
    <s v="DL1LU5750"/>
    <n v="9716310147"/>
    <n v="1000"/>
    <n v="100"/>
    <n v="43"/>
    <x v="2"/>
    <s v="NCR"/>
    <s v="Abhishek Srivastava"/>
    <x v="24"/>
    <s v="Yes"/>
    <m/>
  </r>
  <r>
    <d v="2023-08-10T22:26:44"/>
    <x v="30"/>
    <x v="1"/>
    <s v="7 Week"/>
    <s v="JKM Works"/>
    <n v="7417925777"/>
    <s v="Plywood"/>
    <s v="Sector 9 Noida"/>
    <s v="Sector 41 noida"/>
    <n v="10"/>
    <s v="Noida"/>
    <s v="Noida"/>
    <n v="450"/>
    <s v="ICE 3W"/>
    <s v="DL1LU4750"/>
    <n v="9716310147"/>
    <n v="1000"/>
    <n v="100"/>
    <n v="44"/>
    <x v="2"/>
    <s v="NCR"/>
    <s v="Abhishek Srivastava"/>
    <x v="33"/>
    <s v="Yes"/>
    <m/>
  </r>
  <r>
    <d v="2023-08-10T22:39:13"/>
    <x v="30"/>
    <x v="1"/>
    <s v="7 Week"/>
    <s v="Living plus India"/>
    <m/>
    <s v="Sheet"/>
    <s v="Shait 4 shahibabad"/>
    <s v="Noida sector 51"/>
    <n v="18"/>
    <s v="UP"/>
    <s v="Up"/>
    <n v="500"/>
    <s v="TATA Ace"/>
    <s v=".."/>
    <s v=".."/>
    <n v="1000"/>
    <n v="100"/>
    <n v="38"/>
    <x v="1"/>
    <s v="NCR"/>
    <s v="Abhishek Srivastava"/>
    <x v="12"/>
    <s v="Yes"/>
    <m/>
  </r>
  <r>
    <d v="2023-08-11T08:53:39"/>
    <x v="30"/>
    <x v="1"/>
    <s v="7 Week"/>
    <s v="Gupta paints"/>
    <n v="9215617027"/>
    <s v="Paint"/>
    <s v="Sikanderpur To. Pari chowk Noida"/>
    <s v="Noida To sikanderpur"/>
    <n v="101"/>
    <s v="Gurgaon"/>
    <s v="Noida"/>
    <n v="700"/>
    <s v="TATA Ace"/>
    <s v="DL1LX1686"/>
    <n v="9354034778"/>
    <n v="4500"/>
    <n v="500"/>
    <n v="19"/>
    <x v="3"/>
    <s v="NCR"/>
    <s v="Abhishek Srivastava"/>
    <x v="29"/>
    <s v="Yes"/>
    <m/>
  </r>
  <r>
    <m/>
    <x v="31"/>
    <x v="2"/>
    <m/>
    <m/>
    <m/>
    <m/>
    <m/>
    <m/>
    <m/>
    <m/>
    <m/>
    <m/>
    <m/>
    <m/>
    <m/>
    <m/>
    <m/>
    <m/>
    <x v="6"/>
    <m/>
    <m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3">
  <r>
    <d v="2023-07-15T11:09:05"/>
    <x v="0"/>
    <m/>
    <x v="0"/>
    <s v="Pick up (4W)"/>
    <s v="TATA"/>
    <s v="DL1LAH9284"/>
    <s v="Mohad eesak"/>
    <x v="0"/>
    <s v="Rani garden Shastri nagar Delhi"/>
    <s v="Delhi"/>
    <n v="9910914773"/>
    <m/>
    <m/>
    <n v="901349032156"/>
    <d v="2023-09-14T00:00:00"/>
    <s v="Ncr"/>
    <s v="Intra City"/>
    <s v="Closed"/>
    <x v="0"/>
  </r>
  <r>
    <d v="2023-07-15T11:13:39"/>
    <x v="0"/>
    <m/>
    <x v="0"/>
    <s v="Pick up (4W)"/>
    <s v="TATA"/>
    <s v="DL1LAH9251"/>
    <s v="Mohad eesak"/>
    <x v="1"/>
    <s v="Shastri nagar Delhi"/>
    <s v="Delhi"/>
    <n v="857946238"/>
    <m/>
    <m/>
    <n v="485150268416"/>
    <d v="2023-10-11T00:00:00"/>
    <s v="Ncr"/>
    <s v="Intra City"/>
    <s v="Closed"/>
    <x v="0"/>
  </r>
  <r>
    <d v="2023-07-15T11:16:09"/>
    <x v="0"/>
    <m/>
    <x v="0"/>
    <s v="Pick up (4W)"/>
    <s v="TATA"/>
    <s v="DL1LAH9251"/>
    <s v="Mohad eesak"/>
    <x v="2"/>
    <s v="Shastri nagar Delhi"/>
    <s v="Delhi"/>
    <n v="9999285352"/>
    <m/>
    <m/>
    <n v="489087100876"/>
    <d v="2024-07-15T00:00:00"/>
    <s v="Ncr"/>
    <s v="Intra City"/>
    <s v="Closed"/>
    <x v="0"/>
  </r>
  <r>
    <d v="2023-07-15T11:18:40"/>
    <x v="0"/>
    <m/>
    <x v="0"/>
    <s v="Pick up (4W)"/>
    <s v="TATA"/>
    <s v="DL1LAH9228"/>
    <s v="Mohas eesak"/>
    <x v="3"/>
    <s v="Shastri nagar Delhi"/>
    <s v="Ncr"/>
    <n v="8171828497"/>
    <m/>
    <m/>
    <n v="483258742080"/>
    <d v="2024-07-15T00:00:00"/>
    <s v="Ncr"/>
    <s v="Intra City"/>
    <s v="Closed"/>
    <x v="0"/>
  </r>
  <r>
    <d v="2023-07-15T11:21:03"/>
    <x v="0"/>
    <m/>
    <x v="0"/>
    <s v="Pick up (4W)"/>
    <s v="TATA"/>
    <s v="DL1LAH9207"/>
    <s v="Mohad eesak"/>
    <x v="4"/>
    <s v="Shastri nagar"/>
    <s v="Delhi"/>
    <n v="9305910927"/>
    <m/>
    <m/>
    <n v="460098614590"/>
    <d v="2023-12-15T00:00:00"/>
    <s v="Ncr"/>
    <s v="Intra City"/>
    <s v="Closed"/>
    <x v="0"/>
  </r>
  <r>
    <d v="2023-07-15T11:25:20"/>
    <x v="0"/>
    <m/>
    <x v="0"/>
    <s v="Pick up (4W)"/>
    <s v="TATA"/>
    <s v="DL1LAH9212"/>
    <s v="Mohad eesak"/>
    <x v="5"/>
    <s v="Shastri nagar Delhi"/>
    <s v="Delhi"/>
    <n v="8700241452"/>
    <m/>
    <m/>
    <n v="489007034568"/>
    <d v="2024-07-15T00:00:00"/>
    <s v="Ncr"/>
    <s v="Intra City"/>
    <s v="Closed"/>
    <x v="1"/>
  </r>
  <r>
    <d v="2023-07-15T11:28:12"/>
    <x v="0"/>
    <m/>
    <x v="0"/>
    <s v="Pick up (4W)"/>
    <s v="TATA"/>
    <s v="DL1LAH9221"/>
    <s v="Mohad eesak"/>
    <x v="6"/>
    <s v="Shastri nagar"/>
    <s v="Delhi"/>
    <n v="8745075404"/>
    <m/>
    <m/>
    <n v="467890432409"/>
    <d v="2024-03-15T00:00:00"/>
    <s v="Ncr"/>
    <s v="Intra City"/>
    <s v="Closed"/>
    <x v="1"/>
  </r>
  <r>
    <d v="2023-07-15T11:30:10"/>
    <x v="0"/>
    <m/>
    <x v="0"/>
    <s v="Pick up (4W)"/>
    <s v="TATA"/>
    <s v="DLILAH9265"/>
    <s v="Mohad eesak"/>
    <x v="7"/>
    <s v="Shastri nagar"/>
    <s v="Delhi"/>
    <n v="9811360921"/>
    <m/>
    <m/>
    <n v="459187018971"/>
    <d v="2023-11-17T00:00:00"/>
    <s v="Ncr"/>
    <s v="Intra City"/>
    <s v="Closed"/>
    <x v="1"/>
  </r>
  <r>
    <d v="2023-07-15T11:47:42"/>
    <x v="0"/>
    <m/>
    <x v="0"/>
    <s v="Pick up (4W)"/>
    <s v="TATA"/>
    <s v="DL12GV6271"/>
    <s v="Ramesh Kumar"/>
    <x v="8"/>
    <s v="Delhi"/>
    <s v="Delhi"/>
    <n v="8739113471"/>
    <n v="8739113471"/>
    <m/>
    <n v="927818272819"/>
    <d v="2025-09-09T00:00:00"/>
    <s v="Delhi To Azadpur"/>
    <s v="Inter City"/>
    <s v="Closed"/>
    <x v="2"/>
  </r>
  <r>
    <d v="2023-07-15T11:48:46"/>
    <x v="0"/>
    <m/>
    <x v="0"/>
    <s v="Pick up (4W)"/>
    <s v="TATA"/>
    <s v="UP98Y1828"/>
    <s v="Mukesh Yadav"/>
    <x v="9"/>
    <s v="Uttar Pradesh"/>
    <s v="UP"/>
    <n v="9379135719"/>
    <n v="9379135719"/>
    <m/>
    <n v="981923108172"/>
    <d v="2024-01-27T00:00:00"/>
    <s v="Local"/>
    <s v="Both"/>
    <s v="Open"/>
    <x v="2"/>
  </r>
  <r>
    <d v="2023-07-15T12:53:23"/>
    <x v="0"/>
    <m/>
    <x v="0"/>
    <s v="Pick up (4W)"/>
    <s v="Mahindra"/>
    <s v="HR55AL4303"/>
    <s v="Deepak"/>
    <x v="10"/>
    <s v="Gurgaon"/>
    <s v="Gurgaon"/>
    <n v="9718352755"/>
    <n v="9718352755"/>
    <s v="HR2620200001416"/>
    <n v="440413160088"/>
    <d v="2024-04-29T00:00:00"/>
    <s v="Ncr"/>
    <s v="Both"/>
    <s v="Open"/>
    <x v="2"/>
  </r>
  <r>
    <d v="2023-07-15T15:32:25"/>
    <x v="0"/>
    <m/>
    <x v="0"/>
    <s v="CNG/Diesel 3W"/>
    <s v="Others"/>
    <s v="UP78FN8090"/>
    <s v="Maan Sing"/>
    <x v="11"/>
    <s v="EWS 321 Barra 2 Kanpur Nagar"/>
    <s v="Kanpur"/>
    <n v="9935056464"/>
    <n v="9935056464"/>
    <m/>
    <n v="536789652578"/>
    <d v="2024-01-18T00:00:00"/>
    <s v="Local"/>
    <s v="Both"/>
    <s v="Open"/>
    <x v="3"/>
  </r>
  <r>
    <d v="2023-07-18T10:22:21"/>
    <x v="1"/>
    <m/>
    <x v="0"/>
    <s v="TATA 407 (4W)"/>
    <s v="TATA"/>
    <s v="DL1GC6211"/>
    <s v="Gautam Gupta"/>
    <x v="12"/>
    <s v="Delhi"/>
    <s v="Delhi"/>
    <n v="9839012310"/>
    <n v="9833107371"/>
    <s v="DL17281H717"/>
    <n v="971934106710"/>
    <d v="2025-01-09T00:00:00"/>
    <s v="Delhi to Delhi"/>
    <s v="Intra City"/>
    <s v="Open"/>
    <x v="1"/>
  </r>
  <r>
    <d v="2023-07-18T10:32:32"/>
    <x v="1"/>
    <m/>
    <x v="0"/>
    <s v="Pick up (4W)"/>
    <s v="Mahindra"/>
    <s v="DL1LM7535"/>
    <s v="Rahul"/>
    <x v="13"/>
    <s v="Delhi"/>
    <s v="Noida"/>
    <n v="8802141490"/>
    <n v="8802141490"/>
    <s v="DL0420170419887"/>
    <n v="214918861789"/>
    <d v="2023-08-11T00:00:00"/>
    <s v="DELHI NCR"/>
    <s v="Both"/>
    <s v="Open"/>
    <x v="2"/>
  </r>
  <r>
    <d v="2023-07-18T11:52:13"/>
    <x v="2"/>
    <m/>
    <x v="0"/>
    <s v="Maruti Ecco"/>
    <s v="TATA"/>
    <s v="UP 78 GN 9689"/>
    <s v="Arvind Kushwaha"/>
    <x v="14"/>
    <s v="Kalyanpur Kanpur"/>
    <s v="Kanpur"/>
    <n v="9935865188"/>
    <n v="9935865188"/>
    <m/>
    <n v="63809865378"/>
    <d v="2023-07-31T00:00:00"/>
    <s v="All UP"/>
    <s v="Both"/>
    <s v="Open"/>
    <x v="3"/>
  </r>
  <r>
    <d v="2023-07-18T11:54:39"/>
    <x v="2"/>
    <m/>
    <x v="0"/>
    <s v="Pick up (4W)"/>
    <s v="Mahindra"/>
    <s v="UP 77 T 4639"/>
    <s v="BIPIN GUPTA"/>
    <x v="15"/>
    <s v="Ashok Nagar Kanpur"/>
    <s v="Kanpur"/>
    <n v="9682219752"/>
    <n v="9682219752"/>
    <m/>
    <n v="6519202793"/>
    <d v="2023-12-29T00:00:00"/>
    <s v="ALL U. P"/>
    <s v="Both"/>
    <s v="Open"/>
    <x v="3"/>
  </r>
  <r>
    <d v="2023-07-18T13:09:48"/>
    <x v="2"/>
    <m/>
    <x v="0"/>
    <s v="Pick up (4W)"/>
    <s v="Mahindra"/>
    <s v="UP78AN9570"/>
    <s v="Jeetu"/>
    <x v="16"/>
    <s v="Ratanpur ews 5799 Panki"/>
    <s v="Kanpur"/>
    <n v="7054851651"/>
    <n v="7054851651"/>
    <m/>
    <n v="987636570987"/>
    <d v="2023-12-22T00:00:00"/>
    <s v="All UP"/>
    <s v="Both"/>
    <s v="Open"/>
    <x v="3"/>
  </r>
  <r>
    <d v="2023-07-18T13:27:07"/>
    <x v="2"/>
    <m/>
    <x v="0"/>
    <s v="EV 3W"/>
    <s v="Others"/>
    <s v="UP CT6049"/>
    <s v="Ritesh"/>
    <x v="17"/>
    <s v="Charkhaba Gadarianpurva"/>
    <s v="Kanpur"/>
    <n v="8776945574"/>
    <n v="8776945574"/>
    <m/>
    <n v="652927937641"/>
    <d v="2023-11-24T00:00:00"/>
    <s v="Local Kanpur"/>
    <s v="Inter City"/>
    <s v="Open"/>
    <x v="3"/>
  </r>
  <r>
    <d v="2023-07-18T13:42:19"/>
    <x v="2"/>
    <m/>
    <x v="0"/>
    <s v="Maruti Ecco"/>
    <s v="TATA"/>
    <s v="UP78CN9659"/>
    <s v="Rajesh"/>
    <x v="18"/>
    <s v="Gadariyan purva Fazal ganj"/>
    <s v="Kanpur"/>
    <n v="9336109187"/>
    <n v="9336109187"/>
    <m/>
    <n v="321643289843"/>
    <d v="2024-02-16T00:00:00"/>
    <s v="Kanpur Local"/>
    <s v="Inter City"/>
    <s v="Open"/>
    <x v="3"/>
  </r>
  <r>
    <d v="2023-07-18T14:01:22"/>
    <x v="2"/>
    <m/>
    <x v="0"/>
    <s v="Pick up (4W)"/>
    <s v="Mahindra"/>
    <s v="UP78FN0075"/>
    <s v="Saddham"/>
    <x v="19"/>
    <s v="Rawatpur goaw Kanpur"/>
    <s v="Kanpur"/>
    <n v="7068165426"/>
    <n v="7068165426"/>
    <m/>
    <n v="457832164297"/>
    <d v="2024-02-15T00:00:00"/>
    <s v="All UP"/>
    <s v="Both"/>
    <s v="Open"/>
    <x v="3"/>
  </r>
  <r>
    <d v="2023-07-18T14:12:36"/>
    <x v="2"/>
    <m/>
    <x v="0"/>
    <s v="Pick up (4W)"/>
    <s v="Mahindra"/>
    <s v="UP77AN2556"/>
    <s v="Rajesh"/>
    <x v="18"/>
    <s v="Rawatpur Double Puliya Kanpur"/>
    <s v="Kanpur"/>
    <n v="8922923813"/>
    <n v="892292813"/>
    <m/>
    <n v="856527990022"/>
    <d v="2023-08-10T00:00:00"/>
    <s v="All UP"/>
    <s v="Both"/>
    <s v="Open"/>
    <x v="3"/>
  </r>
  <r>
    <d v="2023-07-18T14:38:35"/>
    <x v="2"/>
    <m/>
    <x v="0"/>
    <s v="Pick up (4W)"/>
    <s v="Mahindra"/>
    <s v="UP77AN0564"/>
    <s v="Irfan"/>
    <x v="20"/>
    <s v="Ashok nagar Kalyanpur"/>
    <s v="Kanpur"/>
    <n v="7317228614"/>
    <m/>
    <m/>
    <n v="567323890743"/>
    <d v="2023-09-20T00:00:00"/>
    <s v="All UP"/>
    <s v="Both"/>
    <s v="Open"/>
    <x v="3"/>
  </r>
  <r>
    <d v="2023-07-18T15:25:34"/>
    <x v="2"/>
    <m/>
    <x v="0"/>
    <s v="Pick up (4W)"/>
    <s v="Mahindra"/>
    <s v="UP78HN5969"/>
    <s v="Sushil"/>
    <x v="21"/>
    <s v="Gopala Tower Kanpur"/>
    <s v="Kanpur"/>
    <n v="7571807533"/>
    <m/>
    <m/>
    <n v="435898120865"/>
    <d v="2023-09-15T00:00:00"/>
    <s v="All UP"/>
    <s v="Both"/>
    <s v="Open"/>
    <x v="3"/>
  </r>
  <r>
    <d v="2023-07-18T15:28:09"/>
    <x v="2"/>
    <m/>
    <x v="0"/>
    <s v="Pick up (4W)"/>
    <s v="TATA"/>
    <s v="UP77AN2443"/>
    <s v="Sushil"/>
    <x v="22"/>
    <s v="Gopala Tower Kanpur"/>
    <s v="Kanpur"/>
    <n v="7571807533"/>
    <m/>
    <m/>
    <n v="654286541873"/>
    <d v="2023-11-03T00:00:00"/>
    <s v="All UP"/>
    <s v="Both"/>
    <s v="Open"/>
    <x v="3"/>
  </r>
  <r>
    <d v="2023-07-18T15:45:53"/>
    <x v="2"/>
    <m/>
    <x v="0"/>
    <s v="Pick up (4W)"/>
    <s v="Mahindra"/>
    <s v="UP35T8393"/>
    <s v="Mahesh"/>
    <x v="23"/>
    <s v="Dada NAGAR KANPUR"/>
    <s v="Kanpur"/>
    <n v="8052873971"/>
    <n v="8052873971"/>
    <m/>
    <n v="432984532109"/>
    <d v="2023-09-30T00:00:00"/>
    <s v="All UP"/>
    <s v="Both"/>
    <s v="Open"/>
    <x v="3"/>
  </r>
  <r>
    <d v="2023-07-18T22:20:22"/>
    <x v="2"/>
    <m/>
    <x v="0"/>
    <s v="Pick up (4W)"/>
    <s v="Mahindra"/>
    <s v="HR73B2551"/>
    <s v="Amerjeet"/>
    <x v="24"/>
    <s v="Gurgaon"/>
    <s v="Gurgaon"/>
    <n v="9717486831"/>
    <n v="9717486831"/>
    <s v="HR2620090178543"/>
    <n v="960201237634"/>
    <d v="2024-04-21T00:00:00"/>
    <s v="DELHI NCR"/>
    <s v="Both"/>
    <s v="Open"/>
    <x v="2"/>
  </r>
  <r>
    <d v="2023-07-19T00:56:44"/>
    <x v="2"/>
    <m/>
    <x v="0"/>
    <s v="Pick up (4W)"/>
    <s v="TATA"/>
    <s v="DL12GH7647"/>
    <s v="Kanti Lal"/>
    <x v="25"/>
    <s v="Delhi"/>
    <s v="Delhi"/>
    <n v="9848459864"/>
    <n v="9848459864"/>
    <m/>
    <n v="757945098790"/>
    <d v="2024-07-09T00:00:00"/>
    <s v="Delhi"/>
    <s v="Inter City"/>
    <s v="Open"/>
    <x v="1"/>
  </r>
  <r>
    <d v="2023-07-19T00:58:07"/>
    <x v="2"/>
    <m/>
    <x v="0"/>
    <s v="Pick up (4W)"/>
    <s v="TATA"/>
    <s v="UP09G7478"/>
    <s v="Jatin Sharma"/>
    <x v="26"/>
    <s v="UP"/>
    <s v="UP"/>
    <n v="9858245780"/>
    <n v="9858245780"/>
    <m/>
    <n v="780944579809"/>
    <d v="2024-08-08T00:00:00"/>
    <s v="UP"/>
    <s v="Inter City"/>
    <s v="Closed"/>
    <x v="1"/>
  </r>
  <r>
    <d v="2023-07-19T00:59:15"/>
    <x v="2"/>
    <m/>
    <x v="0"/>
    <s v="Pick up (4W)"/>
    <s v="TATA"/>
    <s v="DL78Y5467"/>
    <s v="Tushar"/>
    <x v="27"/>
    <s v="Delhi"/>
    <s v="Delhu"/>
    <n v="8758945674"/>
    <n v="8758945674"/>
    <m/>
    <n v="789054670989"/>
    <d v="3023-09-08T00:00:00"/>
    <s v="Delhi"/>
    <s v="Intra City"/>
    <s v="Closed"/>
    <x v="1"/>
  </r>
  <r>
    <d v="2023-07-19T01:00:31"/>
    <x v="2"/>
    <m/>
    <x v="0"/>
    <s v="TATA 407 (4W)"/>
    <s v="TATA"/>
    <s v="UP34T5389"/>
    <s v="Yogesh Chaprana"/>
    <x v="28"/>
    <s v="UP"/>
    <s v="UP"/>
    <n v="9758945609"/>
    <n v="9758945609"/>
    <m/>
    <n v="878054673465"/>
    <d v="2024-01-09T00:00:00"/>
    <s v="Delhi"/>
    <s v="Both"/>
    <s v="Open"/>
    <x v="1"/>
  </r>
  <r>
    <d v="2023-07-19T01:01:50"/>
    <x v="2"/>
    <m/>
    <x v="0"/>
    <s v="Pick up (4W)"/>
    <s v="TATA"/>
    <s v="RJ45Y8689"/>
    <s v="Tejpal Singh"/>
    <x v="29"/>
    <s v="Rajasthan"/>
    <s v="Rajasthan"/>
    <n v="8648845698"/>
    <n v="8648845698"/>
    <m/>
    <n v="678934327890"/>
    <d v="2024-09-09T00:00:00"/>
    <s v="Delhi"/>
    <s v="Both"/>
    <s v="Open"/>
    <x v="1"/>
  </r>
  <r>
    <d v="2023-07-19T13:40:24"/>
    <x v="3"/>
    <m/>
    <x v="0"/>
    <s v="20 ft truck"/>
    <s v="TATA"/>
    <s v="Dl1GE1190"/>
    <s v="Kalu ram"/>
    <x v="30"/>
    <s v="Delhi"/>
    <s v="Delhi"/>
    <n v="7683044386"/>
    <n v="7683044386"/>
    <s v="Dl-1120170369966"/>
    <n v="954887748375"/>
    <d v="2023-07-19T00:00:00"/>
    <s v="Intra city"/>
    <s v="Inter City"/>
    <s v="Closed"/>
    <x v="4"/>
  </r>
  <r>
    <d v="2023-07-19T23:26:17"/>
    <x v="3"/>
    <m/>
    <x v="0"/>
    <s v="Pick up (4W)"/>
    <s v="TATA"/>
    <s v="HR87U3937"/>
    <s v="Kamlesh iwariT"/>
    <x v="31"/>
    <s v="Haryana"/>
    <s v="Uttar Pradesh"/>
    <m/>
    <m/>
    <m/>
    <m/>
    <d v="2024-09-01T00:00:00"/>
    <s v="Local"/>
    <s v="Inter City"/>
    <s v="Open"/>
    <x v="1"/>
  </r>
  <r>
    <d v="2023-07-19T23:27:21"/>
    <x v="3"/>
    <m/>
    <x v="0"/>
    <s v="CNG/Diesel 3W"/>
    <s v="TATA"/>
    <s v="DL14C0910"/>
    <s v="Jatendra Singh"/>
    <x v="32"/>
    <s v="Delhi"/>
    <s v="Delhi"/>
    <m/>
    <m/>
    <m/>
    <m/>
    <d v="2025-09-23T00:00:00"/>
    <s v="Local"/>
    <s v="Inter City"/>
    <s v="Open"/>
    <x v="1"/>
  </r>
  <r>
    <d v="2023-07-19T23:28:25"/>
    <x v="3"/>
    <m/>
    <x v="0"/>
    <s v="Pick up (4W)"/>
    <s v="TATA"/>
    <s v="DL9HG8371"/>
    <s v="Mukesh Yadav"/>
    <x v="9"/>
    <s v="Delhi"/>
    <s v="Delhi"/>
    <m/>
    <m/>
    <m/>
    <m/>
    <d v="2023-09-04T00:00:00"/>
    <s v="Delhi"/>
    <s v="Inter City"/>
    <s v="Open"/>
    <x v="1"/>
  </r>
  <r>
    <d v="2023-07-19T23:32:41"/>
    <x v="3"/>
    <m/>
    <x v="0"/>
    <s v="Pick up (4W)"/>
    <s v="TATA"/>
    <s v="HR61D497"/>
    <s v="Jagat Singh"/>
    <x v="33"/>
    <s v="Haryana"/>
    <s v="Haryana"/>
    <m/>
    <m/>
    <m/>
    <m/>
    <d v="2023-09-11T00:00:00"/>
    <s v="Haryan"/>
    <s v="Inter City"/>
    <s v="Open"/>
    <x v="1"/>
  </r>
  <r>
    <d v="2023-07-19T23:33:48"/>
    <x v="3"/>
    <m/>
    <x v="0"/>
    <s v="TATA 407 (4W)"/>
    <s v="TATA"/>
    <s v="DL9HD8371"/>
    <s v="Kamal Tiwari"/>
    <x v="34"/>
    <s v="Delhi"/>
    <s v="Delhi"/>
    <m/>
    <m/>
    <m/>
    <m/>
    <d v="2024-02-11T00:00:00"/>
    <s v="Delh"/>
    <s v="Both"/>
    <s v="Open"/>
    <x v="1"/>
  </r>
  <r>
    <d v="2023-07-19T23:36:13"/>
    <x v="3"/>
    <m/>
    <x v="0"/>
    <s v="TATA 407 (4W)"/>
    <s v="TATA"/>
    <s v="UP14C8371"/>
    <s v="Masur Alam"/>
    <x v="35"/>
    <s v="Delhi"/>
    <s v="Delhi"/>
    <m/>
    <m/>
    <m/>
    <m/>
    <d v="2025-09-23T00:00:00"/>
    <s v="Delhi"/>
    <s v="Both"/>
    <s v="Open"/>
    <x v="1"/>
  </r>
  <r>
    <d v="2023-07-20T07:20:09"/>
    <x v="3"/>
    <m/>
    <x v="0"/>
    <s v="Pick up (4W)"/>
    <s v="TATA"/>
    <s v="HR55AN3218"/>
    <s v="Saddam"/>
    <x v="36"/>
    <s v="Khansa Gurgaon"/>
    <s v="Gurgaon"/>
    <m/>
    <m/>
    <m/>
    <m/>
    <d v="2023-05-12T00:00:00"/>
    <s v="DELHI NCR"/>
    <s v="Both"/>
    <s v="Open"/>
    <x v="2"/>
  </r>
  <r>
    <d v="2023-07-20T12:08:00"/>
    <x v="4"/>
    <m/>
    <x v="0"/>
    <s v="DCM 17ft"/>
    <s v="TATA"/>
    <s v="UP78CN0786"/>
    <s v="Md. Saleem"/>
    <x v="37"/>
    <s v="B22 Panki Ispat Nagar"/>
    <s v="Kanpur"/>
    <n v="7571802424"/>
    <n v="7571802424"/>
    <m/>
    <n v="654398763218"/>
    <d v="2023-08-25T00:00:00"/>
    <s v="All UP"/>
    <s v="Both"/>
    <s v="Open"/>
    <x v="3"/>
  </r>
  <r>
    <d v="2023-07-20T12:29:32"/>
    <x v="4"/>
    <m/>
    <x v="0"/>
    <s v="Dcm 19 ft"/>
    <s v="TATA"/>
    <s v="UP 78CN 4157"/>
    <s v="Md. Saleem"/>
    <x v="38"/>
    <s v="B22 ispat nagar Panki Kalyanpur"/>
    <s v="Kanpur"/>
    <n v="7571802424"/>
    <m/>
    <m/>
    <n v="432898653653"/>
    <d v="2023-10-26T00:00:00"/>
    <s v="All UP"/>
    <s v="Both"/>
    <s v="Open"/>
    <x v="3"/>
  </r>
  <r>
    <d v="2023-07-20T12:50:35"/>
    <x v="4"/>
    <m/>
    <x v="0"/>
    <s v="DCM 19FT"/>
    <s v="TATA"/>
    <s v="UP78CN4150"/>
    <s v="Md. Saleem"/>
    <x v="39"/>
    <s v="B22 Ispat Nagar"/>
    <s v="Kanpur"/>
    <n v="7571802424"/>
    <m/>
    <m/>
    <n v="68292643917"/>
    <d v="2023-10-14T00:00:00"/>
    <s v="All UP"/>
    <s v="Both"/>
    <s v="Open"/>
    <x v="3"/>
  </r>
  <r>
    <d v="2023-07-20T12:54:24"/>
    <x v="4"/>
    <m/>
    <x v="0"/>
    <s v="DCM 19FT"/>
    <s v="Ashok Leyland"/>
    <s v="UP78CN5763"/>
    <s v="Md. Saleem"/>
    <x v="38"/>
    <s v="B 22 Ispat nagar Kanpur"/>
    <s v="Kanpur"/>
    <n v="7571802424"/>
    <m/>
    <m/>
    <n v="631794210843"/>
    <d v="2023-10-05T00:00:00"/>
    <s v="All UP"/>
    <s v="Both"/>
    <s v="Open"/>
    <x v="3"/>
  </r>
  <r>
    <d v="2023-07-22T07:00:17"/>
    <x v="5"/>
    <m/>
    <x v="0"/>
    <s v="Pick up (4W)"/>
    <s v="Mahindra"/>
    <s v="HR38AE9112"/>
    <s v="MD MUBARIK"/>
    <x v="40"/>
    <s v="Haryana"/>
    <s v="Gurgaon"/>
    <n v="7292093778"/>
    <n v="7292093778"/>
    <s v="HR 5120210033745"/>
    <n v="240367319377"/>
    <d v="2024-04-03T00:00:00"/>
    <s v="Ncr"/>
    <s v="Both"/>
    <s v="Open"/>
    <x v="2"/>
  </r>
  <r>
    <d v="2023-07-23T01:19:56"/>
    <x v="6"/>
    <m/>
    <x v="0"/>
    <s v="Pick up (4W)"/>
    <s v="TATA"/>
    <s v="UP12X7381"/>
    <s v="Gaurav Singh"/>
    <x v="41"/>
    <s v="UP"/>
    <s v="UP"/>
    <n v="8937123410"/>
    <n v="8937123410"/>
    <m/>
    <n v="987912333410"/>
    <d v="2025-09-23T00:00:00"/>
    <s v="Local"/>
    <s v="Both"/>
    <s v="Open"/>
    <x v="1"/>
  </r>
  <r>
    <d v="2023-07-23T01:22:23"/>
    <x v="6"/>
    <m/>
    <x v="0"/>
    <s v="Pick up (4W)"/>
    <s v="TATA"/>
    <s v="DL12H9171"/>
    <s v="Jaspreet Singh"/>
    <x v="42"/>
    <s v="Delhi"/>
    <s v="Delhi"/>
    <n v="9279145610"/>
    <n v="9279145610"/>
    <m/>
    <n v="937194560989"/>
    <d v="2021-09-01T00:00:00"/>
    <s v="Delhi"/>
    <s v="Inter City"/>
    <s v="Open"/>
    <x v="1"/>
  </r>
  <r>
    <d v="2023-07-23T01:24:17"/>
    <x v="6"/>
    <m/>
    <x v="0"/>
    <s v="TATA 407 (4W)"/>
    <s v="Mahindra"/>
    <s v="HR23B8271"/>
    <s v="Ishwar Bhai"/>
    <x v="43"/>
    <s v="Haryana"/>
    <s v="Haryana"/>
    <n v="9739134510"/>
    <n v="9739134510"/>
    <m/>
    <n v="937934517789"/>
    <d v="2023-09-08T00:00:00"/>
    <s v="Delhi"/>
    <s v="Inter City"/>
    <s v="Open"/>
    <x v="1"/>
  </r>
  <r>
    <d v="2023-07-24T14:26:45"/>
    <x v="7"/>
    <m/>
    <x v="0"/>
    <s v="Pick up (4W)"/>
    <s v="TATA"/>
    <s v="UP78HT0175"/>
    <s v="Awdesh"/>
    <x v="44"/>
    <s v="Dada Nagar"/>
    <s v="Kanpur"/>
    <n v="9580424227"/>
    <n v="9580424227"/>
    <m/>
    <n v="657612097642"/>
    <d v="2023-10-28T00:00:00"/>
    <s v="Kanpur"/>
    <s v="Both"/>
    <s v="Open"/>
    <x v="3"/>
  </r>
  <r>
    <d v="2023-07-24T20:26:39"/>
    <x v="7"/>
    <m/>
    <x v="0"/>
    <s v="Pick up (4W)"/>
    <s v="Mahindra"/>
    <s v="DL1LAC2621"/>
    <s v="Deepak"/>
    <x v="10"/>
    <s v="Prem Nagar Etawah"/>
    <s v="Noida"/>
    <n v="8750915280"/>
    <n v="8750915280"/>
    <s v="UP7520220005359"/>
    <n v="884255938343"/>
    <d v="2027-04-16T00:00:00"/>
    <s v="DELHI NCR"/>
    <s v="Both"/>
    <s v="Closed"/>
    <x v="5"/>
  </r>
  <r>
    <d v="2023-07-24T20:33:07"/>
    <x v="7"/>
    <m/>
    <x v="0"/>
    <s v="TATA 407 (4W)"/>
    <s v="Others"/>
    <s v="DL1LAH2946"/>
    <s v="Pradeep Kumar"/>
    <x v="45"/>
    <s v="Chijharsi sector 63"/>
    <s v="Noida"/>
    <n v="6397918528"/>
    <n v="6397918528"/>
    <s v="UP8420110001309"/>
    <s v="UP8420110001309"/>
    <d v="2028-04-03T00:00:00"/>
    <s v="DELHI NCR"/>
    <s v="Both"/>
    <s v="Open"/>
    <x v="5"/>
  </r>
  <r>
    <d v="2023-07-25T08:04:26"/>
    <x v="7"/>
    <m/>
    <x v="0"/>
    <s v="Pick up (4W)"/>
    <s v="Mahindra"/>
    <s v="DL1LAC8140"/>
    <s v="Vijay"/>
    <x v="46"/>
    <s v="Delhi"/>
    <s v="Gurgaon"/>
    <n v="9650573509"/>
    <n v="9650573509"/>
    <s v="DK0920170377730"/>
    <n v="302636552188"/>
    <d v="2024-10-12T00:00:00"/>
    <s v="Ncr"/>
    <s v="Both"/>
    <s v="Closed"/>
    <x v="2"/>
  </r>
  <r>
    <d v="2023-07-26T09:05:04"/>
    <x v="8"/>
    <m/>
    <x v="0"/>
    <s v="Pick up (4W)"/>
    <s v="TATA"/>
    <s v="HR55AK4968"/>
    <s v="Lukman khan"/>
    <x v="47"/>
    <s v="Badshahpur"/>
    <s v="Gurgaon"/>
    <n v="9035340787"/>
    <n v="9035340787"/>
    <s v="HR72201100196390"/>
    <n v="261566887183"/>
    <d v="2023-10-10T00:00:00"/>
    <s v="Ncr"/>
    <s v="Both"/>
    <s v="Closed"/>
    <x v="2"/>
  </r>
  <r>
    <d v="2023-07-26T11:52:57"/>
    <x v="9"/>
    <m/>
    <x v="0"/>
    <s v="19 Ft"/>
    <s v="TATA"/>
    <s v="UP78DT2664"/>
    <s v="SANJAY YADAV"/>
    <x v="48"/>
    <s v="BARADEVI"/>
    <s v="Kanpur"/>
    <n v="8090745760"/>
    <m/>
    <m/>
    <n v="653427901987"/>
    <d v="2023-09-20T00:00:00"/>
    <s v="All UP"/>
    <s v="Both"/>
    <s v="Open"/>
    <x v="3"/>
  </r>
  <r>
    <d v="2023-07-26T11:55:48"/>
    <x v="9"/>
    <m/>
    <x v="0"/>
    <s v="19 Ft"/>
    <s v="TATA"/>
    <s v="UO78DT2675"/>
    <s v="SANJAY YADAV"/>
    <x v="49"/>
    <s v="BARADEVI"/>
    <s v="Kanpur"/>
    <n v="9838838097"/>
    <m/>
    <m/>
    <s v="7658932165476`"/>
    <d v="2023-12-31T00:00:00"/>
    <s v="All UP"/>
    <s v="Both"/>
    <s v="Open"/>
    <x v="3"/>
  </r>
  <r>
    <d v="2023-07-26T11:57:33"/>
    <x v="9"/>
    <m/>
    <x v="0"/>
    <s v="Pick up (4W)"/>
    <s v="TATA"/>
    <s v="UP35CT1430"/>
    <s v="VINOD"/>
    <x v="50"/>
    <s v="Baradebi"/>
    <s v="Kanpur"/>
    <n v="7081597696"/>
    <m/>
    <m/>
    <n v="543876251986"/>
    <d v="2023-09-30T00:00:00"/>
    <s v="All UP"/>
    <s v="Both"/>
    <s v="Open"/>
    <x v="3"/>
  </r>
  <r>
    <d v="2023-07-26T11:59:23"/>
    <x v="9"/>
    <m/>
    <x v="0"/>
    <s v="Pick up (4W)"/>
    <s v="Mahindra"/>
    <s v="UP77AT6540"/>
    <s v="JITENDRA"/>
    <x v="51"/>
    <s v="YASHODA NAGAR"/>
    <s v="Kanpur"/>
    <n v="8318822869"/>
    <m/>
    <m/>
    <n v="652132905090"/>
    <d v="2023-11-12T00:00:00"/>
    <s v="All UP"/>
    <s v="Both"/>
    <s v="Open"/>
    <x v="3"/>
  </r>
  <r>
    <d v="2023-07-26T12:00:58"/>
    <x v="9"/>
    <m/>
    <x v="0"/>
    <s v="Pick up (4W)"/>
    <s v="Mahindra"/>
    <s v="UP78DT1303"/>
    <s v="ABHI"/>
    <x v="52"/>
    <s v="BARADEVI"/>
    <s v="Kanpur"/>
    <n v="9026221670"/>
    <m/>
    <m/>
    <n v="543265128767"/>
    <d v="2023-12-22T00:00:00"/>
    <s v="All UP"/>
    <s v="Both"/>
    <s v="Open"/>
    <x v="3"/>
  </r>
  <r>
    <d v="2023-07-26T13:10:56"/>
    <x v="9"/>
    <m/>
    <x v="0"/>
    <s v="Pick up (4W)"/>
    <s v="Mahindra"/>
    <s v="UP78GN0551"/>
    <s v="AMAN"/>
    <x v="53"/>
    <s v="KIDWAI NAGAR"/>
    <s v="Kanpur"/>
    <n v="638784450"/>
    <m/>
    <m/>
    <n v="432142954566"/>
    <d v="2024-05-23T00:00:00"/>
    <s v="All UP"/>
    <s v="Both"/>
    <s v="Open"/>
    <x v="3"/>
  </r>
  <r>
    <d v="2023-07-26T13:15:14"/>
    <x v="9"/>
    <m/>
    <x v="0"/>
    <s v="Pick up (4W)"/>
    <s v="Ashok Leyland"/>
    <s v="UP78GN6049"/>
    <s v="ROHIT"/>
    <x v="54"/>
    <s v="KIDWAI NAGAR"/>
    <s v="Kanpur"/>
    <n v="9956594648"/>
    <m/>
    <m/>
    <n v="653212439876"/>
    <d v="2023-09-22T00:00:00"/>
    <s v="All UP"/>
    <s v="Both"/>
    <s v="Open"/>
    <x v="3"/>
  </r>
  <r>
    <d v="2023-07-26T13:17:14"/>
    <x v="9"/>
    <m/>
    <x v="0"/>
    <s v="Pick up (4W)"/>
    <s v="TATA"/>
    <s v="UP78GT0231"/>
    <s v="YUVRAJ SINGH"/>
    <x v="55"/>
    <s v="KIDWAI NAGAR"/>
    <s v="Kanpur"/>
    <n v="7318143215"/>
    <m/>
    <m/>
    <n v="654323190878"/>
    <d v="2023-08-22T00:00:00"/>
    <s v="All UP"/>
    <s v="Both"/>
    <s v="Open"/>
    <x v="3"/>
  </r>
  <r>
    <d v="2023-07-26T13:20:36"/>
    <x v="9"/>
    <m/>
    <x v="0"/>
    <s v="CHOTA HATHI"/>
    <s v="TATA"/>
    <s v="UO78FT4521"/>
    <s v="VICKKY"/>
    <x v="56"/>
    <s v="BABU PURVA"/>
    <s v="Kanpur"/>
    <n v="9598353116"/>
    <m/>
    <m/>
    <n v="351643219865"/>
    <d v="2023-09-22T00:00:00"/>
    <s v="All UP"/>
    <s v="Both"/>
    <s v="Open"/>
    <x v="3"/>
  </r>
  <r>
    <d v="2023-07-26T13:22:19"/>
    <x v="9"/>
    <m/>
    <x v="0"/>
    <s v="Pick up (4W)"/>
    <s v="TATA"/>
    <s v="UP78FT5171"/>
    <s v="ARIF"/>
    <x v="57"/>
    <s v="KIDWAI NAGAR"/>
    <s v="Kanpur"/>
    <n v="7499462754"/>
    <m/>
    <m/>
    <n v="764539250165"/>
    <d v="2023-09-22T00:00:00"/>
    <s v="All UP"/>
    <s v="Both"/>
    <s v="Open"/>
    <x v="3"/>
  </r>
  <r>
    <d v="2023-07-26T13:24:51"/>
    <x v="9"/>
    <m/>
    <x v="0"/>
    <s v="Pick up (4W)"/>
    <s v="Mahindra"/>
    <s v="UP35H9232"/>
    <s v="K.K MISHRA"/>
    <x v="58"/>
    <s v="KIDWAI NAGAR"/>
    <s v="Kanpur"/>
    <n v="8528889261"/>
    <m/>
    <m/>
    <n v="76432090987"/>
    <d v="2023-10-22T00:00:00"/>
    <s v="All UP"/>
    <s v="Both"/>
    <s v="Open"/>
    <x v="3"/>
  </r>
  <r>
    <d v="2023-07-27T08:15:39"/>
    <x v="9"/>
    <m/>
    <x v="0"/>
    <s v="Pick up (4W)"/>
    <s v="TATA"/>
    <s v="UP16GT8192"/>
    <s v="Ajay kumar"/>
    <x v="59"/>
    <s v="Delhi"/>
    <s v="Delhi"/>
    <n v="9654374523"/>
    <n v="9654374523"/>
    <s v="Up1620200015224"/>
    <n v="761790179883"/>
    <d v="2023-05-12T00:00:00"/>
    <s v="Ncr"/>
    <s v="Both"/>
    <s v="Open"/>
    <x v="2"/>
  </r>
  <r>
    <d v="2023-07-27T08:21:23"/>
    <x v="9"/>
    <m/>
    <x v="0"/>
    <s v="CNG/Diesel 3W"/>
    <s v="Piaggio"/>
    <s v="HR55AQ0753"/>
    <s v="Satpal"/>
    <x v="60"/>
    <s v="Manesar"/>
    <s v="Manesar"/>
    <n v="9485622349"/>
    <n v="9485622349"/>
    <s v="HR4320180000492"/>
    <n v="582371824436"/>
    <d v="2024-07-26T00:00:00"/>
    <s v="Ncr"/>
    <s v="Both"/>
    <s v="Closed"/>
    <x v="2"/>
  </r>
  <r>
    <d v="2023-07-27T08:25:02"/>
    <x v="9"/>
    <m/>
    <x v="0"/>
    <s v="CNG/Diesel 3W"/>
    <s v="Piaggio"/>
    <s v="HR55AQ3314"/>
    <s v="Laxman"/>
    <x v="61"/>
    <s v="Manesar"/>
    <s v="Gurgaon"/>
    <n v="9560277206"/>
    <n v="9560277206"/>
    <s v="BR3720210006631"/>
    <n v="702709074322"/>
    <d v="2024-07-18T00:00:00"/>
    <s v="Nxr"/>
    <s v="Both"/>
    <s v="Closed"/>
    <x v="2"/>
  </r>
  <r>
    <d v="2023-07-28T06:00:32"/>
    <x v="10"/>
    <m/>
    <x v="0"/>
    <s v="CNG/Diesel 3W"/>
    <s v="Piaggio"/>
    <s v="HR55AQ6479"/>
    <s v="Rahul"/>
    <x v="13"/>
    <s v="Manesar"/>
    <s v="Gurgaon"/>
    <n v="7970901710"/>
    <m/>
    <n v="7970901710"/>
    <n v="915025001164"/>
    <d v="2024-07-18T00:00:00"/>
    <s v="N r"/>
    <s v="Both"/>
    <s v="Closed"/>
    <x v="2"/>
  </r>
  <r>
    <d v="2023-07-28T06:05:27"/>
    <x v="10"/>
    <m/>
    <x v="0"/>
    <s v="Pick up (4W)"/>
    <s v="Mahindra"/>
    <s v="HR55AQ7539"/>
    <s v="Amir khan"/>
    <x v="62"/>
    <s v="Delhi"/>
    <s v="Delhi"/>
    <n v="8527943576"/>
    <n v="8527943576"/>
    <s v="UP7720220005733"/>
    <n v="256840345937"/>
    <d v="2023-12-25T00:00:00"/>
    <s v="Ncr"/>
    <s v="Both"/>
    <s v="Open"/>
    <x v="2"/>
  </r>
  <r>
    <d v="2023-07-28T13:24:41"/>
    <x v="11"/>
    <m/>
    <x v="0"/>
    <s v="12 CHAKKA"/>
    <s v="TATA"/>
    <s v="UP14LT9509"/>
    <s v="PRAMOD GUPTA"/>
    <x v="63"/>
    <s v="GUJAINII"/>
    <s v="Kanpur"/>
    <n v="8576853111"/>
    <m/>
    <m/>
    <n v="654332128790"/>
    <d v="2023-11-15T00:00:00"/>
    <s v="GAZIYABAAD"/>
    <s v="Intra City"/>
    <s v="Open"/>
    <x v="3"/>
  </r>
  <r>
    <d v="2023-07-28T20:37:43"/>
    <x v="11"/>
    <m/>
    <x v="0"/>
    <s v="Pick up (4W)"/>
    <s v="TATA"/>
    <s v="DL13T6491"/>
    <s v="Harshit Gupta"/>
    <x v="64"/>
    <s v="Delhi"/>
    <s v="Delji"/>
    <n v="7378195619"/>
    <n v="7378195619"/>
    <s v="X"/>
    <n v="837184516710"/>
    <d v="2024-09-23T00:00:00"/>
    <s v="Delhi"/>
    <s v="Inter City"/>
    <s v="Open"/>
    <x v="1"/>
  </r>
  <r>
    <d v="2023-07-28T20:39:02"/>
    <x v="11"/>
    <m/>
    <x v="0"/>
    <s v="Pick up (4W)"/>
    <s v="Mahindra"/>
    <s v="HR56X4643"/>
    <s v="Umesh"/>
    <x v="65"/>
    <s v="Delhi"/>
    <s v="Delhi"/>
    <n v="8965709890"/>
    <n v="8965709890"/>
    <m/>
    <n v="629275607810"/>
    <d v="2024-09-23T00:00:00"/>
    <s v="Delhi"/>
    <s v="Inter City"/>
    <s v="Open"/>
    <x v="1"/>
  </r>
  <r>
    <d v="2023-07-28T20:40:08"/>
    <x v="11"/>
    <m/>
    <x v="0"/>
    <s v="Pick up (4W)"/>
    <s v="TATA"/>
    <s v="DL98S7281"/>
    <s v="Kamal"/>
    <x v="66"/>
    <s v="Delhi"/>
    <s v="Delhi"/>
    <n v="7492945610"/>
    <n v="7492945610"/>
    <m/>
    <n v="739156781098"/>
    <d v="2024-09-23T00:00:00"/>
    <s v="UP"/>
    <s v="Inter City"/>
    <s v="Open"/>
    <x v="1"/>
  </r>
  <r>
    <d v="2023-07-28T20:41:23"/>
    <x v="11"/>
    <m/>
    <x v="0"/>
    <s v="Pick up (4W)"/>
    <s v="TATA"/>
    <s v="DL12U7391"/>
    <s v="Gurpreet"/>
    <x v="67"/>
    <s v="UP"/>
    <s v="UP"/>
    <n v="7492945610"/>
    <n v="7492945610"/>
    <m/>
    <n v="849345671908"/>
    <d v="2024-09-23T00:00:00"/>
    <s v="UP"/>
    <s v="Inter City"/>
    <s v="Open"/>
    <x v="1"/>
  </r>
  <r>
    <d v="2023-07-28T20:42:19"/>
    <x v="11"/>
    <m/>
    <x v="0"/>
    <s v="Pick up (4W)"/>
    <s v="TATA"/>
    <s v="DL12U9271"/>
    <s v="Jaspreet"/>
    <x v="68"/>
    <s v="up"/>
    <s v="UP"/>
    <n v="8743409890"/>
    <n v="8743409890"/>
    <m/>
    <n v="451023109870"/>
    <d v="2024-08-10T00:00:00"/>
    <s v="UP"/>
    <s v="Inter City"/>
    <s v="Open"/>
    <x v="1"/>
  </r>
  <r>
    <d v="2023-07-29T08:22:30"/>
    <x v="12"/>
    <m/>
    <x v="0"/>
    <s v="CNG/Diesel 3W"/>
    <s v="Piaggio"/>
    <s v="HR55AQ7804"/>
    <s v="Devender"/>
    <x v="69"/>
    <s v="Manesar"/>
    <s v="Gurgaon"/>
    <n v="8708767357"/>
    <n v="8708767357"/>
    <s v="HR5520110211696"/>
    <n v="428701801771"/>
    <d v="2024-06-28T00:00:00"/>
    <s v="Ncr"/>
    <s v="Both"/>
    <s v="Closed"/>
    <x v="2"/>
  </r>
  <r>
    <d v="2023-07-29T08:26:40"/>
    <x v="12"/>
    <m/>
    <x v="0"/>
    <s v="CNG/Diesel 3W"/>
    <s v="Piaggio"/>
    <s v="HR55AQ5814"/>
    <s v="Sachin"/>
    <x v="70"/>
    <s v="Manesar"/>
    <s v="Gurgaon"/>
    <n v="8569986995"/>
    <n v="8569986995"/>
    <s v="HR2620210010378"/>
    <n v="567595723412"/>
    <d v="2024-07-09T00:00:00"/>
    <s v="Ncr"/>
    <s v="Both"/>
    <s v="Closed"/>
    <x v="2"/>
  </r>
  <r>
    <d v="2023-07-29T08:34:01"/>
    <x v="12"/>
    <m/>
    <x v="0"/>
    <s v="Pick up (4W)"/>
    <s v="TATA"/>
    <s v="HR47E5236"/>
    <s v="Mahaveer"/>
    <x v="71"/>
    <s v="Manesar"/>
    <s v="Gurgaon"/>
    <n v="919205414757"/>
    <n v="919205414757"/>
    <s v="HR3620220008950"/>
    <n v="289852238267"/>
    <d v="2024-02-08T00:00:00"/>
    <s v="Ncr"/>
    <s v="Both"/>
    <s v="Open"/>
    <x v="2"/>
  </r>
  <r>
    <d v="2023-07-29T08:39:37"/>
    <x v="12"/>
    <m/>
    <x v="0"/>
    <s v="Pick up (4W)"/>
    <s v="TATA"/>
    <s v="HR55AP1626"/>
    <s v="Rajendra"/>
    <x v="72"/>
    <s v="Maruti kunj"/>
    <s v="Gurgaon"/>
    <n v="9650546291"/>
    <m/>
    <s v="HR72202000002044"/>
    <n v="727573555535"/>
    <d v="2024-11-07T00:00:00"/>
    <s v="Ncr"/>
    <s v="Both"/>
    <s v="Open"/>
    <x v="2"/>
  </r>
  <r>
    <d v="2023-07-29T08:45:34"/>
    <x v="12"/>
    <m/>
    <x v="0"/>
    <s v="Pick up (4W)"/>
    <s v="TATA"/>
    <s v="HR74B0358"/>
    <s v="Harpal"/>
    <x v="73"/>
    <s v="Badshahpur"/>
    <s v="Gurgaon"/>
    <n v="9050616568"/>
    <n v="9050616568"/>
    <s v="HR2720190001824"/>
    <n v="840912847873"/>
    <d v="2024-09-26T00:00:00"/>
    <s v="Ncr"/>
    <s v="Both"/>
    <s v="Open"/>
    <x v="2"/>
  </r>
  <r>
    <d v="2023-07-31T08:34:21"/>
    <x v="13"/>
    <m/>
    <x v="0"/>
    <s v="Pick up (4W)"/>
    <s v="Mahindra"/>
    <s v="HR38AF1687"/>
    <s v="Aslam"/>
    <x v="74"/>
    <s v="Faridabad"/>
    <s v="Gurgaon"/>
    <n v="8800834873"/>
    <n v="7827561610"/>
    <s v="HR8720190001298"/>
    <n v="344318519989"/>
    <d v="2023-12-29T00:00:00"/>
    <s v="Haryana"/>
    <s v="Both"/>
    <s v="Open"/>
    <x v="2"/>
  </r>
  <r>
    <d v="2023-08-03T23:27:31"/>
    <x v="14"/>
    <m/>
    <x v="1"/>
    <s v="Pick up (4W)"/>
    <s v="TATA"/>
    <s v="DL12U8271"/>
    <s v="Prakash sharma"/>
    <x v="75"/>
    <s v="Delhi"/>
    <s v="Delhi"/>
    <n v="9738145610"/>
    <n v="9738145610"/>
    <m/>
    <n v="839245647819"/>
    <d v="2024-09-12T00:00:00"/>
    <s v="Selhi"/>
    <s v="Inter City"/>
    <s v="Open"/>
    <x v="1"/>
  </r>
  <r>
    <d v="2023-08-03T23:30:03"/>
    <x v="14"/>
    <m/>
    <x v="1"/>
    <s v="TATA 407 (4W)"/>
    <s v="TATA"/>
    <s v="UP12K8291"/>
    <s v="Harshit gupta"/>
    <x v="76"/>
    <s v="Up"/>
    <s v="UP"/>
    <n v="8392567810"/>
    <n v="8392567810"/>
    <m/>
    <n v="930156717810"/>
    <d v="2024-09-01T00:00:00"/>
    <s v="UP"/>
    <s v="Inter City"/>
    <s v="Open"/>
    <x v="1"/>
  </r>
  <r>
    <d v="2023-08-04T19:24:19"/>
    <x v="15"/>
    <m/>
    <x v="1"/>
    <s v="Pick up (4W)"/>
    <s v="TATA"/>
    <s v="UP12ER8546"/>
    <s v="Mohit Sharma"/>
    <x v="77"/>
    <s v="UP"/>
    <s v="UP"/>
    <n v="8543202569"/>
    <n v="8543202569"/>
    <m/>
    <n v="854163269612"/>
    <d v="2025-05-25T00:00:00"/>
    <s v="UP"/>
    <s v="Inter City"/>
    <s v="Open"/>
    <x v="1"/>
  </r>
  <r>
    <d v="2023-08-04T19:26:36"/>
    <x v="15"/>
    <m/>
    <x v="1"/>
    <s v="Pick up (4W)"/>
    <s v="TATA"/>
    <s v="DL12F8546"/>
    <s v="Lalit Sharma"/>
    <x v="78"/>
    <s v="Delhi"/>
    <s v="Delhi"/>
    <n v="7585210256"/>
    <n v="7585210256"/>
    <m/>
    <n v="852165982036"/>
    <d v="2025-01-05T00:00:00"/>
    <s v="Delhi"/>
    <s v="Inter City"/>
    <s v="Open"/>
    <x v="1"/>
  </r>
  <r>
    <d v="2023-08-07T10:42:51"/>
    <x v="16"/>
    <m/>
    <x v="1"/>
    <s v="Pick up (4W)"/>
    <s v="TATA"/>
    <s v="UP77N0968"/>
    <s v="Deepak"/>
    <x v="13"/>
    <s v="Kalyanpur"/>
    <s v="Kanpur"/>
    <n v="9839200309"/>
    <m/>
    <m/>
    <n v="633532376538"/>
    <d v="2023-09-29T00:00:00"/>
    <s v="Kanpur Local"/>
    <s v="Inter City"/>
    <s v="Open"/>
    <x v="3"/>
  </r>
  <r>
    <d v="2023-08-08T20:42:10"/>
    <x v="17"/>
    <m/>
    <x v="1"/>
    <s v="CNG/Diesel 3W"/>
    <s v="Others"/>
    <s v="DL1LU4750"/>
    <s v="Dilip Kumar Dubey"/>
    <x v="79"/>
    <s v="Chanpatia west Champaran"/>
    <s v="Noida"/>
    <n v="9716310147"/>
    <n v="9719310147"/>
    <s v="BR2220100001373"/>
    <s v="BR2220100001373"/>
    <d v="2029-08-20T00:00:00"/>
    <s v="DELHI NCR"/>
    <s v="Both"/>
    <s v="Open"/>
    <x v="5"/>
  </r>
  <r>
    <d v="2023-08-09T18:01:26"/>
    <x v="18"/>
    <s v="7 Week"/>
    <x v="1"/>
    <s v="CNG/Diesel 3W"/>
    <s v="TATA"/>
    <s v="Dl 1l AE 3621"/>
    <s v="Heera lal"/>
    <x v="80"/>
    <s v="E3/323 nand nagare nd 93"/>
    <s v="Ncr all up"/>
    <n v="9818033635"/>
    <n v="9818033635"/>
    <m/>
    <n v="434239295506"/>
    <d v="2023-02-07T00:00:00"/>
    <s v="Ncr"/>
    <s v="Inter City"/>
    <s v="Closed"/>
    <x v="6"/>
  </r>
  <r>
    <d v="2023-08-09T18:07:47"/>
    <x v="18"/>
    <s v="7 Week"/>
    <x v="1"/>
    <s v="Pick up (4W)"/>
    <s v="TATA"/>
    <s v="Up78DT2675"/>
    <s v="Sanjay"/>
    <x v="81"/>
    <s v="Kanpur uttar pradesh"/>
    <s v="Kanpur"/>
    <n v="9838838097"/>
    <n v="9838838097"/>
    <m/>
    <n v="411256459006"/>
    <d v="2024-12-10T00:00:00"/>
    <s v="Any"/>
    <s v="Inter City"/>
    <s v="Open"/>
    <x v="7"/>
  </r>
  <r>
    <d v="2023-08-09T19:21:55"/>
    <x v="18"/>
    <s v="7 Week"/>
    <x v="1"/>
    <s v="CNG/Diesel 3W"/>
    <s v="TATA"/>
    <s v="Up 14 ft 4436"/>
    <s v="Sonu kumar"/>
    <x v="82"/>
    <s v="Prahalad ghad vasundhara gajiyabad"/>
    <s v="Ncr up"/>
    <n v="8587051239"/>
    <n v="8587051239"/>
    <m/>
    <n v="550529719847"/>
    <d v="2023-03-15T00:00:00"/>
    <s v="Ncr"/>
    <s v="Inter City"/>
    <s v="Closed"/>
    <x v="6"/>
  </r>
  <r>
    <d v="2023-08-09T22:11:04"/>
    <x v="18"/>
    <s v="7 Week"/>
    <x v="1"/>
    <s v="EV 3W"/>
    <s v="Others"/>
    <s v="UP 78 JH2348"/>
    <s v="Shakil Ahmed"/>
    <x v="83"/>
    <s v="Kanpur uttar pradesh"/>
    <s v="Kanpur"/>
    <n v="6388375658"/>
    <n v="6388375658"/>
    <m/>
    <n v="351246475387"/>
    <d v="2024-06-11T00:00:00"/>
    <s v="Kanpur"/>
    <s v="Inter City"/>
    <s v="Open"/>
    <x v="7"/>
  </r>
  <r>
    <d v="2023-08-09T22:15:36"/>
    <x v="18"/>
    <s v="7 Week"/>
    <x v="1"/>
    <s v="Pick up (4W)"/>
    <s v="TATA"/>
    <s v="UP78 HT 7415"/>
    <s v="Chotu"/>
    <x v="84"/>
    <s v="Kanpur uttar pradesh"/>
    <s v="Kanpur"/>
    <n v="8960848191"/>
    <n v="8960848191"/>
    <m/>
    <n v="122135647655"/>
    <d v="2025-12-17T00:00:00"/>
    <s v="Any"/>
    <s v="Intra City"/>
    <s v="Open"/>
    <x v="7"/>
  </r>
  <r>
    <d v="2023-08-09T22:19:11"/>
    <x v="18"/>
    <s v="7 Week"/>
    <x v="1"/>
    <s v="Pick up (4W)"/>
    <s v="TATA"/>
    <s v="UP78CT4616"/>
    <s v="Monu Gupta"/>
    <x v="85"/>
    <s v="Kanpur uttar pradesh"/>
    <s v="Kanpur"/>
    <n v="9120714855"/>
    <n v="9120714855"/>
    <m/>
    <n v="885296327456"/>
    <d v="2024-12-24T00:00:00"/>
    <s v="Any"/>
    <s v="Intra City"/>
    <s v="Open"/>
    <x v="7"/>
  </r>
  <r>
    <d v="2023-08-09T22:24:49"/>
    <x v="18"/>
    <s v="7 Week"/>
    <x v="1"/>
    <s v="CNG/Diesel 3W"/>
    <s v="Mahindra"/>
    <s v="UP78 GT 2816"/>
    <s v="Subhash"/>
    <x v="86"/>
    <s v="Kanpur uttar pradesh"/>
    <s v="Kanpur"/>
    <n v="9369306668"/>
    <n v="9369306668"/>
    <m/>
    <n v="651233486982"/>
    <d v="2026-02-03T00:00:00"/>
    <s v="Kanpur"/>
    <s v="Inter City"/>
    <s v="Open"/>
    <x v="7"/>
  </r>
  <r>
    <d v="2023-08-10T13:46:44"/>
    <x v="19"/>
    <s v="7 Week"/>
    <x v="1"/>
    <s v="CNG/Diesel 3W"/>
    <s v="Mahindra"/>
    <s v="DL 51 GD 7270"/>
    <s v="Ram nresh"/>
    <x v="87"/>
    <s v="Arthla mohan nagar Ghaziabad up 201007"/>
    <s v="Ncr"/>
    <n v="9310099563"/>
    <n v="9310099563"/>
    <s v="Up14/0026063"/>
    <n v="735869366963"/>
    <d v="2023-02-04T00:00:00"/>
    <s v="Oll Ncr"/>
    <s v="Intra City"/>
    <s v="Closed"/>
    <x v="8"/>
  </r>
  <r>
    <d v="2023-08-10T14:39:50"/>
    <x v="19"/>
    <s v="7 Week"/>
    <x v="1"/>
    <s v="CNG/Diesel 3W"/>
    <s v="Mahindra"/>
    <s v="DL 1Lu 6443"/>
    <s v="Vinod kumar"/>
    <x v="88"/>
    <s v="84/194 durga park n d 110000"/>
    <s v="All ncr"/>
    <n v="6202375934"/>
    <n v="6202375934"/>
    <s v="BR 05190008908"/>
    <n v="322616732824"/>
    <d v="2023-02-14T00:00:00"/>
    <s v="Ncr"/>
    <s v="Inter City"/>
    <s v="Closed"/>
    <x v="8"/>
  </r>
  <r>
    <d v="2023-08-10T15:07:07"/>
    <x v="19"/>
    <s v="7 Week"/>
    <x v="1"/>
    <s v="CNG/Diesel 3W"/>
    <s v="Mahindra"/>
    <s v="DL 1 LU 9228"/>
    <s v="Suneel kumar"/>
    <x v="89"/>
    <s v="15/239 Blok 15 kalyanpure chilla saroj khand nd DL10000"/>
    <s v="Ncr n d"/>
    <n v="7982245262"/>
    <n v="7982245262"/>
    <s v="Up8020150002837"/>
    <n v="810608722269"/>
    <d v="2023-06-08T00:00:00"/>
    <s v="Ncr"/>
    <s v="Inter City"/>
    <s v="Closed"/>
    <x v="8"/>
  </r>
  <r>
    <d v="2023-08-10T16:12:45"/>
    <x v="19"/>
    <s v="7 Week"/>
    <x v="1"/>
    <s v="Pick up (4W)"/>
    <s v="TATA"/>
    <s v="DL1 L AA 7317"/>
    <s v="Satveer shigh"/>
    <x v="90"/>
    <s v="D296 school black nthhu koloney nd 93"/>
    <s v="All ncr"/>
    <n v="9069414743"/>
    <n v="9069414743"/>
    <m/>
    <n v="410987497950"/>
    <d v="2023-05-24T00:00:00"/>
    <s v="Ncr"/>
    <s v="Inter City"/>
    <s v="Open"/>
    <x v="8"/>
  </r>
  <r>
    <d v="2023-08-10T16:32:12"/>
    <x v="19"/>
    <s v="7 Week"/>
    <x v="1"/>
    <s v="EV 3W"/>
    <s v="Others"/>
    <s v="UP78 GT 1348"/>
    <s v="Shubham"/>
    <x v="91"/>
    <s v="Kanpur uttar pradesh_x000a_"/>
    <s v="Kanpur"/>
    <n v="7706965394"/>
    <n v="7706965394"/>
    <m/>
    <n v="151422195644"/>
    <d v="2023-12-12T00:00:00"/>
    <s v="Kanpur"/>
    <s v="Inter City"/>
    <s v="Closed"/>
    <x v="7"/>
  </r>
  <r>
    <d v="2023-08-10T16:35:13"/>
    <x v="19"/>
    <s v="7 Week"/>
    <x v="1"/>
    <s v="Pick up (4W)"/>
    <s v="TATA"/>
    <s v="UP78 GN 6075"/>
    <s v="Ram bilas"/>
    <x v="92"/>
    <s v="Kanpur uttar pradesh"/>
    <s v="Kanpur"/>
    <n v="7982110797"/>
    <n v="7982110797"/>
    <m/>
    <n v="515263428245"/>
    <d v="2023-12-20T00:00:00"/>
    <s v="Any"/>
    <s v="Intra City"/>
    <s v="Open"/>
    <x v="7"/>
  </r>
  <r>
    <d v="2023-08-10T16:40:14"/>
    <x v="19"/>
    <s v="7 Week"/>
    <x v="1"/>
    <s v="EV 3W"/>
    <s v="Others"/>
    <s v="UP78 DN0433"/>
    <s v="Mohamad rijwan"/>
    <x v="93"/>
    <s v="Kanpur uttar pradesh"/>
    <s v="Kanpur"/>
    <n v="7607309929"/>
    <n v="7607309929"/>
    <m/>
    <n v="979253469182"/>
    <d v="2023-10-10T00:00:00"/>
    <s v="Kanpur"/>
    <s v="Inter City"/>
    <s v="Closed"/>
    <x v="7"/>
  </r>
  <r>
    <d v="2023-08-10T16:53:55"/>
    <x v="19"/>
    <s v="7 Week"/>
    <x v="1"/>
    <s v="Pick up (4W)"/>
    <s v="TATA"/>
    <s v="UP77 T9582"/>
    <s v="Istkhar ahemad"/>
    <x v="94"/>
    <s v="Kanpur dehat Uttar Pradesh"/>
    <s v="Kanpur dehat"/>
    <n v="9919694824"/>
    <n v="9919694824"/>
    <m/>
    <n v="556341987852"/>
    <d v="2023-10-09T00:00:00"/>
    <s v="Kanpur"/>
    <s v="Intra City"/>
    <s v="Open"/>
    <x v="7"/>
  </r>
  <r>
    <d v="2023-08-10T16:58:01"/>
    <x v="19"/>
    <s v="7 Week"/>
    <x v="1"/>
    <s v="EV 3W"/>
    <s v="Others"/>
    <s v=",UP78 HN 8079"/>
    <s v="Bablu lal"/>
    <x v="95"/>
    <s v="Kanpur uttar pradesh"/>
    <s v="Kanpur"/>
    <n v="7054964932"/>
    <n v="7054964932"/>
    <m/>
    <n v="251566337898"/>
    <d v="2023-09-11T00:00:00"/>
    <s v="Kanpur"/>
    <s v="Inter City"/>
    <s v="Closed"/>
    <x v="7"/>
  </r>
  <r>
    <d v="2023-08-10T17:05:32"/>
    <x v="19"/>
    <s v="7 Week"/>
    <x v="1"/>
    <s v="Pick up (4W)"/>
    <s v="TATA"/>
    <s v="UP74 T4568"/>
    <s v="Shajab"/>
    <x v="96"/>
    <s v="Kannauj Uttar Pradesh"/>
    <s v="Kannauj"/>
    <n v="9696851177"/>
    <n v="9696851177"/>
    <m/>
    <n v="821346538763"/>
    <d v="2024-07-05T00:00:00"/>
    <s v="Any"/>
    <s v="Intra City"/>
    <s v="Open"/>
    <x v="7"/>
  </r>
  <r>
    <d v="2023-08-10T17:12:05"/>
    <x v="19"/>
    <s v="7 Week"/>
    <x v="1"/>
    <s v="Pick up (4W)"/>
    <s v="Mahindra"/>
    <s v="UP78 GN 9039"/>
    <s v="Atul"/>
    <x v="97"/>
    <s v="Kanpur uttar pradesh"/>
    <s v="Kanpur"/>
    <n v="8052466710"/>
    <n v="8052466710"/>
    <m/>
    <n v="562389124586"/>
    <d v="2024-07-24T00:00:00"/>
    <s v="Any"/>
    <s v="Intra City"/>
    <s v="Open"/>
    <x v="7"/>
  </r>
  <r>
    <d v="2023-08-10T17:15:24"/>
    <x v="19"/>
    <s v="7 Week"/>
    <x v="1"/>
    <s v="Pick up (4W)"/>
    <s v="TATA"/>
    <s v="UP78 DN 7930"/>
    <s v="Bablu sonker"/>
    <x v="98"/>
    <s v="Kanpur uttar pradesh"/>
    <s v="Kanpur"/>
    <n v="7081998896"/>
    <n v="7081998896"/>
    <m/>
    <n v="256483539884"/>
    <d v="2023-09-17T00:00:00"/>
    <s v="Any"/>
    <s v="Intra City"/>
    <s v="Open"/>
    <x v="7"/>
  </r>
  <r>
    <d v="2023-08-10T17:28:59"/>
    <x v="19"/>
    <s v="7 Week"/>
    <x v="1"/>
    <s v="EV 3W"/>
    <s v="Others"/>
    <s v="UP78 GT 0723"/>
    <s v="Zahid"/>
    <x v="99"/>
    <s v="Kanpur uttar pradesh"/>
    <s v="Kanpur"/>
    <n v="8303290794"/>
    <n v="8303290794"/>
    <m/>
    <n v="923456849171"/>
    <d v="2023-12-04T00:00:00"/>
    <s v="Kanpur"/>
    <s v="Inter City"/>
    <s v="Closed"/>
    <x v="7"/>
  </r>
  <r>
    <d v="2023-08-10T17:32:23"/>
    <x v="19"/>
    <s v="7 Week"/>
    <x v="1"/>
    <s v="Pick up (4W)"/>
    <s v="TATA"/>
    <s v="Dl 1 LAH 9937"/>
    <s v="Murare thakur"/>
    <x v="100"/>
    <s v="G faridpur sec. 37 noida up 241122"/>
    <s v="Up ncr"/>
    <n v="9873704267"/>
    <n v="9873704267"/>
    <m/>
    <n v="243875645705"/>
    <d v="2023-05-10T00:00:00"/>
    <s v="Ncr"/>
    <s v="Inter City"/>
    <s v="Open"/>
    <x v="6"/>
  </r>
  <r>
    <d v="2023-08-10T17:32:42"/>
    <x v="19"/>
    <s v="7 Week"/>
    <x v="1"/>
    <s v="EV 3W"/>
    <s v="Others"/>
    <s v="UP78 HT 9780"/>
    <s v="Sultan"/>
    <x v="101"/>
    <s v="Kanpur uttar pradesh"/>
    <s v="Kanpur"/>
    <n v="6303077875"/>
    <n v="6303077875"/>
    <m/>
    <n v="745628231467"/>
    <d v="2024-07-22T00:00:00"/>
    <s v="Kanpur"/>
    <s v="Inter City"/>
    <s v="Closed"/>
    <x v="7"/>
  </r>
  <r>
    <d v="2023-08-10T17:54:54"/>
    <x v="19"/>
    <s v="7 Week"/>
    <x v="1"/>
    <s v="EV 3W"/>
    <s v="Others"/>
    <s v="UP78 DT2963"/>
    <s v="Ali"/>
    <x v="102"/>
    <s v="Kanpur uttar pradesh"/>
    <s v="Kanpur"/>
    <n v="9451665045"/>
    <n v="9451665045"/>
    <m/>
    <n v="917277653980"/>
    <d v="2023-10-10T00:00:00"/>
    <s v="Kanpur"/>
    <s v="Inter City"/>
    <s v="Closed"/>
    <x v="7"/>
  </r>
  <r>
    <d v="2023-08-10T17:57:47"/>
    <x v="19"/>
    <s v="7 Week"/>
    <x v="1"/>
    <s v="EV 3W"/>
    <s v="Others"/>
    <s v="UP78 JN5972"/>
    <s v="Pappu"/>
    <x v="103"/>
    <s v="Kanpur uttar pradesh"/>
    <s v="Kanpur"/>
    <n v="9519401611"/>
    <n v="9519401611"/>
    <m/>
    <n v="125364958623"/>
    <d v="2023-09-03T00:00:00"/>
    <s v="Kanpur"/>
    <s v="Inter City"/>
    <s v="Closed"/>
    <x v="7"/>
  </r>
  <r>
    <d v="2023-08-10T20:11:52"/>
    <x v="19"/>
    <s v="7 Week"/>
    <x v="1"/>
    <s v="CNG/Diesel 3W"/>
    <s v="Mahindra"/>
    <s v="DL1LN5084"/>
    <s v="Prdeep"/>
    <x v="104"/>
    <s v="2/18 dhkhinpure extn ND"/>
    <s v="N D ncr"/>
    <n v="9716787396"/>
    <n v="9716787396"/>
    <s v="Up 1420130225197"/>
    <s v="9911 0923 6907"/>
    <d v="2023-02-22T00:00:00"/>
    <s v="All ncr"/>
    <s v="Inter City"/>
    <s v="Closed"/>
    <x v="6"/>
  </r>
  <r>
    <d v="2023-08-10T20:21:06"/>
    <x v="19"/>
    <s v="7 Week"/>
    <x v="1"/>
    <s v="CNG/Diesel 3W"/>
    <s v="Mahindra"/>
    <s v="Up 14 CY 5674"/>
    <s v="Anil kumar"/>
    <x v="105"/>
    <s v="953 gali no 2meetha kuoa artla mohan nagar Ghaziabad up 201007"/>
    <s v="All ncr"/>
    <n v="9911603217"/>
    <n v="9911603217"/>
    <s v="Up 8020140016639"/>
    <n v="852648656021"/>
    <d v="2023-04-19T00:00:00"/>
    <s v="All ncr"/>
    <s v="Inter City"/>
    <s v="Closed"/>
    <x v="6"/>
  </r>
  <r>
    <m/>
    <x v="20"/>
    <m/>
    <x v="2"/>
    <m/>
    <m/>
    <m/>
    <m/>
    <x v="106"/>
    <m/>
    <m/>
    <m/>
    <m/>
    <m/>
    <m/>
    <m/>
    <m/>
    <m/>
    <m/>
    <x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9">
  <r>
    <d v="2023-05-22T13:16:03"/>
    <x v="0"/>
    <m/>
    <x v="0"/>
    <x v="0"/>
    <n v="7217655173"/>
    <s v="Chemicals"/>
    <d v="2023-04-02T00:00:00"/>
    <s v="500-600"/>
    <s v="20000-100000"/>
    <s v="09ALYPM9308A1ZP"/>
    <m/>
    <s v="ALYPM9308A"/>
    <m/>
    <n v="5"/>
    <n v="30"/>
    <n v="10"/>
    <n v="7"/>
    <s v="Pidilite product"/>
    <s v="No"/>
    <s v="Yes"/>
    <s v="No"/>
    <s v="Close"/>
    <m/>
    <n v="2"/>
    <s v="avanishsingh442@gmail.com"/>
    <x v="0"/>
    <s v="Hoshiyarpur market sec- 51 noida"/>
    <s v="Sagar"/>
  </r>
  <r>
    <d v="2023-05-22T14:11:49"/>
    <x v="0"/>
    <m/>
    <x v="0"/>
    <x v="1"/>
    <n v="7827130133"/>
    <s v="Sanitary"/>
    <d v="2023-03-02T00:00:00"/>
    <s v="200-1000"/>
    <s v="10000-200000"/>
    <s v="09BCVPJ0824K1Z5"/>
    <m/>
    <s v="CVPJ0824K"/>
    <m/>
    <n v="26"/>
    <n v="50"/>
    <n v="10"/>
    <n v="7"/>
    <s v="Paint and hardware"/>
    <s v="No"/>
    <s v="No"/>
    <s v="No"/>
    <s v="Open"/>
    <m/>
    <n v="1"/>
    <s v="avanishsingh442@gmail.com"/>
    <x v="0"/>
    <s v="Hoshiyarpur market sec- 51 noida"/>
    <s v="Rajeev"/>
  </r>
  <r>
    <d v="2023-05-22T14:14:49"/>
    <x v="0"/>
    <m/>
    <x v="0"/>
    <x v="2"/>
    <n v="9891271402"/>
    <s v="PVC Panels &amp; Tiles"/>
    <n v="4"/>
    <s v="500-1000"/>
    <n v="10000"/>
    <s v="09AYNPS1482R1ZA"/>
    <m/>
    <s v="YNPS1482R"/>
    <m/>
    <n v="30"/>
    <n v="50"/>
    <n v="10"/>
    <n v="7"/>
    <s v="Plywood. And pvc"/>
    <s v="No"/>
    <s v="No"/>
    <s v="No"/>
    <s v="Open"/>
    <m/>
    <n v="1"/>
    <s v="avanishsingh442@gmail.com"/>
    <x v="0"/>
    <s v="Hoshiyarpur market sec- 51 noida"/>
    <s v="Sachin"/>
  </r>
  <r>
    <d v="2023-05-22T16:43:52"/>
    <x v="0"/>
    <m/>
    <x v="0"/>
    <x v="3"/>
    <n v="9891135875"/>
    <s v="Electrical Appliances"/>
    <d v="2023-04-03T00:00:00"/>
    <s v="200-500"/>
    <n v="50000"/>
    <s v="09AAVFK1030D1ZH"/>
    <m/>
    <s v="AVFK1030D"/>
    <m/>
    <n v="28"/>
    <n v="50"/>
    <n v="10"/>
    <n v="8"/>
    <s v="All electronics items"/>
    <s v="No"/>
    <s v="No"/>
    <s v="No"/>
    <s v="Open"/>
    <m/>
    <n v="1"/>
    <s v="avanishsingh442@gmail.com"/>
    <x v="0"/>
    <s v="Hoshiyarpur market sec- 51 noida"/>
    <s v="Manoj Garg"/>
  </r>
  <r>
    <d v="2023-05-22T17:04:51"/>
    <x v="0"/>
    <m/>
    <x v="0"/>
    <x v="4"/>
    <n v="9910197003"/>
    <s v="Electrical Appliances"/>
    <d v="2023-03-02T00:00:00"/>
    <n v="500"/>
    <n v="50000"/>
    <s v="09AJAPC6053E1ZN"/>
    <m/>
    <s v="JAPC6053E"/>
    <m/>
    <n v="28"/>
    <n v="60"/>
    <n v="10"/>
    <n v="9"/>
    <s v="Battery"/>
    <s v="No"/>
    <s v="No"/>
    <s v="No"/>
    <s v="Close"/>
    <m/>
    <n v="1"/>
    <s v="avanishsingh442@gmail.com"/>
    <x v="0"/>
    <s v="Hoshiyarpur market sec- 51 noida"/>
    <s v="Amit Tiwari"/>
  </r>
  <r>
    <d v="2023-05-24T13:28:47"/>
    <x v="1"/>
    <m/>
    <x v="0"/>
    <x v="5"/>
    <n v="9871119956"/>
    <s v="Paints"/>
    <n v="2"/>
    <n v="600"/>
    <n v="80000"/>
    <s v="09BGWPS0813G1ZZ"/>
    <m/>
    <s v="GWPS0813G"/>
    <m/>
    <n v="30"/>
    <n v="30"/>
    <n v="10"/>
    <n v="9"/>
    <s v="Paint"/>
    <s v="No"/>
    <s v="No"/>
    <s v="No"/>
    <s v="Close"/>
    <m/>
    <n v="1"/>
    <s v="avanishsingh442@gmail.com"/>
    <x v="0"/>
    <s v="Hoshiyarpur market sec- 51 noida"/>
    <s v="Manoj sharma"/>
  </r>
  <r>
    <d v="2023-05-26T12:23:27"/>
    <x v="2"/>
    <m/>
    <x v="0"/>
    <x v="6"/>
    <n v="8588900240"/>
    <s v="Sanitary"/>
    <n v="2"/>
    <s v="200 to 500 kg"/>
    <s v="300 to 500"/>
    <s v="06AYDPM163LIZJ"/>
    <m/>
    <s v="06AZJ"/>
    <m/>
    <n v="30"/>
    <n v="5"/>
    <d v="1899-12-30T10:30:00"/>
    <s v="8:30pm"/>
    <s v="Tiles"/>
    <s v="No"/>
    <s v="No"/>
    <s v="No"/>
    <s v="Close"/>
    <m/>
    <n v="1"/>
    <s v="sabhishekkumar94@gmail.com"/>
    <x v="1"/>
    <s v="Shop No 1 Sikander pur Ghost, opp Pillar no 50 Gurgaon"/>
    <s v="Sanitary"/>
  </r>
  <r>
    <d v="2023-05-26T22:04:51"/>
    <x v="3"/>
    <m/>
    <x v="0"/>
    <x v="7"/>
    <n v="9215617020"/>
    <s v="Paints"/>
    <n v="2"/>
    <n v="100"/>
    <n v="200"/>
    <s v="06AALPK4050HIZU"/>
    <m/>
    <s v="06AZU"/>
    <m/>
    <n v="30"/>
    <n v="30"/>
    <s v="10am"/>
    <s v="6pm"/>
    <s v="Hardware"/>
    <s v="No"/>
    <s v="No"/>
    <s v="No"/>
    <s v="Open"/>
    <m/>
    <n v="1"/>
    <s v="sabhishekkumar94@gmail.com"/>
    <x v="1"/>
    <s v="Shop No 1 Sikander pur Ghost, opp Pillar no 50 Gurgaon"/>
    <s v="Sanjay"/>
  </r>
  <r>
    <d v="2023-05-27T14:12:24"/>
    <x v="4"/>
    <m/>
    <x v="0"/>
    <x v="8"/>
    <n v="9810787615"/>
    <s v="Sanitary"/>
    <n v="6"/>
    <s v="500kg"/>
    <n v="50000"/>
    <s v="09AFNPJ2666M1ZS"/>
    <s v="https://drive.google.com/open?id=1APU-xUSNo3JXPHkE8rStxEzssiwBY7RI"/>
    <s v="AFNPJ2666M1"/>
    <s v="https://drive.google.com/open?id=1k1Z5MoEDfIYWC4CU958goUuOFNrURUVm"/>
    <n v="30"/>
    <n v="10"/>
    <n v="9"/>
    <n v="8"/>
    <s v="Paints"/>
    <s v="Yes"/>
    <s v="No"/>
    <s v="No"/>
    <s v="Close"/>
    <m/>
    <n v="2"/>
    <s v="purinitin902@gmail.com"/>
    <x v="2"/>
    <s v="Shiv Markets near Vishal Mega mart Mamura"/>
    <s v="Manoj Jindal"/>
  </r>
  <r>
    <d v="2023-05-27T14:36:41"/>
    <x v="4"/>
    <m/>
    <x v="0"/>
    <x v="9"/>
    <n v="9999332896"/>
    <s v="Electronic Devices"/>
    <n v="6"/>
    <n v="200"/>
    <n v="50000"/>
    <s v="09HNOPS6012Q1ZY"/>
    <s v="https://drive.google.com/open?id=1PKDRLNu4AkXbTbqU4WSY8iD2DYj0CMo6"/>
    <s v="HNOPS6012Q"/>
    <s v="https://drive.google.com/open?id=1E9DmpsTyujRe4JUG2zWEPiu6mCPH1Wlh"/>
    <n v="30"/>
    <n v="7"/>
    <n v="10"/>
    <n v="10"/>
    <s v="Electronic"/>
    <s v="Yes"/>
    <s v="No"/>
    <s v="No"/>
    <s v="Close"/>
    <m/>
    <n v="2"/>
    <s v="purinitin902@gmail.com"/>
    <x v="2"/>
    <s v="Shop no 9 gali no 3 mamura sector 66"/>
    <s v="Sunil Kumar Singhania"/>
  </r>
  <r>
    <d v="2023-05-27T16:28:53"/>
    <x v="4"/>
    <m/>
    <x v="0"/>
    <x v="10"/>
    <n v="8077015163"/>
    <s v="Sanitary"/>
    <n v="8"/>
    <n v="200"/>
    <n v="50000"/>
    <s v="09AIJPC0487A1ZM"/>
    <s v="https://drive.google.com/open?id=1pWD6zOR5dnhHyOyLnh8JjXMCslcNcRls"/>
    <s v="AIJPC0487A"/>
    <s v="https://drive.google.com/open?id=1E6UehI5YWajNPAjN_ji3rVQJzP8fVMc3"/>
    <n v="30"/>
    <n v="5"/>
    <n v="10"/>
    <n v="9"/>
    <s v="Cement"/>
    <s v="Yes"/>
    <s v="No"/>
    <s v="No"/>
    <s v="Close"/>
    <m/>
    <n v="2"/>
    <s v="purinitin902@gmail.com"/>
    <x v="2"/>
    <s v="Khasra no 166 Village Mamura sector 66"/>
    <s v="Azad Chauhan"/>
  </r>
  <r>
    <d v="2023-05-29T15:48:06"/>
    <x v="5"/>
    <m/>
    <x v="0"/>
    <x v="11"/>
    <n v="9717077174"/>
    <s v="Electronic Devices"/>
    <n v="12"/>
    <n v="100"/>
    <n v="20000"/>
    <s v="09BSYPN3000L1Z9"/>
    <s v="https://drive.google.com/open?id=1WAYm4onTnPx2RdDNgsBtGjNQVJGT1rbS"/>
    <s v="BSYPN3000L"/>
    <s v="https://drive.google.com/open?id=1EFmKakluLQ2ELcKaPPiajkkjo_FmIprk"/>
    <n v="30"/>
    <n v="5"/>
    <n v="10"/>
    <n v="9"/>
    <s v="Battery"/>
    <s v="Yes"/>
    <s v="No"/>
    <s v="No"/>
    <s v="Close"/>
    <m/>
    <n v="3"/>
    <s v="purinitin902@gmail.com"/>
    <x v="2"/>
    <s v="Hoshiyarpur sector 51 near shivalik hospital"/>
    <s v="Firoz malik"/>
  </r>
  <r>
    <d v="2023-05-29T15:55:32"/>
    <x v="5"/>
    <m/>
    <x v="0"/>
    <x v="12"/>
    <n v="7417064065"/>
    <s v="Bags"/>
    <n v="10"/>
    <n v="200"/>
    <n v="40000"/>
    <s v="09ADKPF8294L1ZT"/>
    <s v="https://drive.google.com/open?id=1WIL020jJBvSHjovt8Vk2kbXX-_kKzY59"/>
    <s v="ADKPF8294L1ZT"/>
    <s v="https://drive.google.com/open?id=13npG11fr2Au6uj7lX1N_-hdiB4t_G2Ca"/>
    <n v="30"/>
    <n v="5"/>
    <n v="11"/>
    <n v="11"/>
    <s v="Chicken"/>
    <s v="Yes"/>
    <s v="No"/>
    <s v="No"/>
    <s v="Close"/>
    <m/>
    <n v="2"/>
    <s v="purinitin902@gmail.com"/>
    <x v="2"/>
    <s v="Hoshiyarpur sector 51 near shivalik hospital"/>
    <s v="Faizan"/>
  </r>
  <r>
    <d v="2023-05-30T11:47:55"/>
    <x v="6"/>
    <m/>
    <x v="0"/>
    <x v="13"/>
    <n v="9810868685"/>
    <s v="Sanitary"/>
    <n v="8"/>
    <n v="100"/>
    <n v="50000"/>
    <s v="09AQPPK0463L1ZD"/>
    <m/>
    <s v="AQPPK0463L"/>
    <m/>
    <n v="30"/>
    <n v="10"/>
    <n v="10"/>
    <n v="10"/>
    <s v="Glass"/>
    <s v="No"/>
    <s v="No"/>
    <s v="No"/>
    <s v="Open"/>
    <m/>
    <n v="2"/>
    <s v="purinitin902@gmail.com"/>
    <x v="2"/>
    <s v="Opposite pillar no 231 hoshiyarpur sector 51"/>
    <s v="Puneet Kapoor"/>
  </r>
  <r>
    <d v="2023-05-30T16:11:10"/>
    <x v="6"/>
    <m/>
    <x v="0"/>
    <x v="14"/>
    <n v="8285916786"/>
    <s v="Furniture"/>
    <n v="8"/>
    <n v="200"/>
    <n v="50000"/>
    <s v="09BAGPS8890F1Z0"/>
    <m/>
    <s v="BAGPS8890F"/>
    <m/>
    <n v="30"/>
    <n v="6"/>
    <n v="10"/>
    <n v="9"/>
    <s v="Plywood"/>
    <s v="No"/>
    <s v="No"/>
    <s v="No"/>
    <s v="Open"/>
    <m/>
    <n v="2"/>
    <s v="purinitin902@gmail.com"/>
    <x v="2"/>
    <s v="Opposite pillar no 227 main road hoshiyarpur sector 51"/>
    <s v="Mohd Sahid"/>
  </r>
  <r>
    <d v="2023-05-30T19:48:33"/>
    <x v="6"/>
    <m/>
    <x v="0"/>
    <x v="15"/>
    <n v="9654067800"/>
    <s v="Sanitary"/>
    <n v="1"/>
    <n v="300"/>
    <n v="500"/>
    <s v="06ANJPK1477B1ZB"/>
    <m/>
    <s v="06AZB"/>
    <m/>
    <n v="30"/>
    <n v="10"/>
    <n v="11"/>
    <n v="6"/>
    <s v="Sanitary"/>
    <s v="No"/>
    <s v="No"/>
    <s v="No"/>
    <s v="Open"/>
    <m/>
    <n v="1"/>
    <s v="sabhishekkumar94@gmail.com"/>
    <x v="1"/>
    <s v="Metro pillar no 52 sikanderpur Gurgaon"/>
    <s v="Satinder"/>
  </r>
  <r>
    <d v="2023-05-30T16:23:21"/>
    <x v="6"/>
    <m/>
    <x v="0"/>
    <x v="16"/>
    <n v="9891685227"/>
    <s v="Furniture"/>
    <n v="10"/>
    <n v="200"/>
    <n v="30000"/>
    <s v="09AKUPM9451B1ZP"/>
    <m/>
    <s v="AKUPM9451B"/>
    <m/>
    <n v="30"/>
    <n v="8"/>
    <n v="10"/>
    <n v="8"/>
    <s v="Plywood"/>
    <s v="Yes"/>
    <s v="No"/>
    <s v="No"/>
    <s v="Open"/>
    <m/>
    <n v="1"/>
    <s v="purinitin902@gmail.com"/>
    <x v="2"/>
    <s v="Village hoshiyarpur pillar no 232 sector 51"/>
    <s v="Moni"/>
  </r>
  <r>
    <d v="2023-05-30T16:29:04"/>
    <x v="6"/>
    <m/>
    <x v="0"/>
    <x v="17"/>
    <n v="9958395702"/>
    <s v="Sanitary"/>
    <n v="7"/>
    <n v="100"/>
    <n v="20000"/>
    <s v="09AAOFG9508R1ZC"/>
    <m/>
    <s v="AAOFG9508R"/>
    <m/>
    <n v="30"/>
    <n v="10"/>
    <n v="11"/>
    <n v="8"/>
    <s v="Paint"/>
    <s v="Yes"/>
    <s v="No"/>
    <s v="No"/>
    <s v="Close"/>
    <m/>
    <n v="2"/>
    <s v="purinitin902@gmail.com"/>
    <x v="2"/>
    <s v="Main market hoshiyarpur sector 51"/>
    <s v="Anil Mittal"/>
  </r>
  <r>
    <d v="2023-05-30T19:43:46"/>
    <x v="6"/>
    <m/>
    <x v="0"/>
    <x v="18"/>
    <n v="9811407036"/>
    <s v="Hardware"/>
    <n v="2"/>
    <s v="200kg"/>
    <n v="500"/>
    <s v="06ANJPK1477B1ZB"/>
    <m/>
    <s v="06AZB"/>
    <m/>
    <n v="30"/>
    <n v="10"/>
    <s v="10:30am"/>
    <s v="6:30pm"/>
    <s v="Hardware"/>
    <s v="No"/>
    <s v="No"/>
    <s v="No"/>
    <s v="Open"/>
    <m/>
    <n v="1"/>
    <s v="sabhishekkumar94@gmail.com"/>
    <x v="1"/>
    <s v="Metro pillar no 52 sikanderpur Gurgaon"/>
    <s v="Deeprattan"/>
  </r>
  <r>
    <d v="2023-05-30T19:55:02"/>
    <x v="6"/>
    <m/>
    <x v="0"/>
    <x v="19"/>
    <n v="9711475588"/>
    <s v="Sanitary"/>
    <n v="1"/>
    <n v="500"/>
    <n v="600"/>
    <s v="06ANJPK1477B1ZB"/>
    <m/>
    <s v="06AZB"/>
    <m/>
    <n v="30"/>
    <n v="15"/>
    <n v="11"/>
    <n v="6"/>
    <s v="Tiles"/>
    <s v="No"/>
    <s v="No"/>
    <s v="No"/>
    <s v="Open"/>
    <m/>
    <n v="1"/>
    <s v="sabhishekkumar94@gmail.com"/>
    <x v="1"/>
    <s v="Metro pillar no 52 sikanderpur Gurgaon"/>
    <s v="Sonu"/>
  </r>
  <r>
    <d v="2023-05-30T19:58:46"/>
    <x v="6"/>
    <m/>
    <x v="0"/>
    <x v="20"/>
    <n v="9899205251"/>
    <s v="Hardware"/>
    <n v="1"/>
    <n v="500"/>
    <n v="500"/>
    <s v="06ANJPK1477B1ZB"/>
    <m/>
    <s v="06AZB"/>
    <m/>
    <n v="26"/>
    <n v="15"/>
    <n v="11"/>
    <n v="6"/>
    <s v="Hardware"/>
    <s v="No"/>
    <s v="No"/>
    <s v="No"/>
    <s v="Open"/>
    <m/>
    <n v="1"/>
    <s v="sabhishekkumar94@gmail.com"/>
    <x v="1"/>
    <s v="Metro pillar no 52 sikanderpur Gurgaon"/>
    <s v="Amit"/>
  </r>
  <r>
    <d v="2023-05-30T20:03:00"/>
    <x v="6"/>
    <m/>
    <x v="0"/>
    <x v="21"/>
    <n v="7795795795"/>
    <s v="Sanitary"/>
    <n v="2"/>
    <n v="500"/>
    <n v="500"/>
    <s v="06ANJPK1477B1ZB"/>
    <m/>
    <s v="06AZB"/>
    <m/>
    <n v="26"/>
    <n v="15"/>
    <n v="11"/>
    <n v="7"/>
    <s v="Plywood"/>
    <s v="No"/>
    <s v="No"/>
    <s v="No"/>
    <s v="Open"/>
    <m/>
    <n v="1"/>
    <s v="sabhishekkumar94@gmail.com"/>
    <x v="1"/>
    <s v="Metro pillar no 52"/>
    <s v="Rahul"/>
  </r>
  <r>
    <d v="2023-05-31T10:50:24"/>
    <x v="7"/>
    <m/>
    <x v="0"/>
    <x v="22"/>
    <n v="8700560500"/>
    <s v="Electrical Appliances"/>
    <n v="8"/>
    <n v="100"/>
    <n v="10000"/>
    <s v="09AYHPS5068B2Z6"/>
    <m/>
    <s v="AYHPS5068B"/>
    <m/>
    <n v="30"/>
    <n v="5"/>
    <n v="9"/>
    <n v="11"/>
    <s v="Coller"/>
    <s v="Yes"/>
    <s v="Yes"/>
    <s v="No"/>
    <s v="Open"/>
    <m/>
    <n v="1"/>
    <s v="purinitin902@gmail.com"/>
    <x v="2"/>
    <s v="Shop no 2 vedram market hoshiyarpur sector 51"/>
    <s v="Anil Sharma"/>
  </r>
  <r>
    <d v="2023-05-31T18:43:59"/>
    <x v="7"/>
    <m/>
    <x v="0"/>
    <x v="23"/>
    <n v="9971925152"/>
    <s v="Furniture"/>
    <d v="2023-04-02T00:00:00"/>
    <n v="300"/>
    <n v="20000"/>
    <s v="09ccxpm9421n1zl"/>
    <m/>
    <s v="CXPM9421N"/>
    <m/>
    <n v="30"/>
    <n v="30"/>
    <n v="10"/>
    <n v="7"/>
    <s v="Furniture"/>
    <s v="No"/>
    <s v="No"/>
    <s v="No"/>
    <s v="Open"/>
    <m/>
    <n v="1"/>
    <s v="avanishsingh442@gmail.com"/>
    <x v="0"/>
    <s v="Shop no 11 Shalimar garden ext1 sahibabad ghaziabad"/>
    <s v="Nawazish khan"/>
  </r>
  <r>
    <d v="2023-06-01T12:23:30"/>
    <x v="8"/>
    <m/>
    <x v="1"/>
    <x v="24"/>
    <n v="9810878056"/>
    <s v="Paints"/>
    <n v="2"/>
    <n v="500"/>
    <n v="500"/>
    <s v="06AAEFJ9169P1ZK"/>
    <m/>
    <s v="06AZK"/>
    <m/>
    <n v="26"/>
    <n v="10"/>
    <n v="11"/>
    <n v="6"/>
    <s v="W Cement"/>
    <s v="Yes"/>
    <s v="No"/>
    <s v="No"/>
    <s v="Open"/>
    <m/>
    <n v="1"/>
    <s v="sabhishekkumar94@gmail.com"/>
    <x v="1"/>
    <s v="Metro pillar no 60 , Sikanderpur, Gurgaon"/>
    <s v="Rajesh Jain"/>
  </r>
  <r>
    <d v="2023-06-01T21:14:47"/>
    <x v="8"/>
    <m/>
    <x v="1"/>
    <x v="25"/>
    <n v="9811309138"/>
    <s v="Sanitary"/>
    <s v="Modular kitchen"/>
    <n v="200"/>
    <n v="20000"/>
    <s v="09AAHPC0588N1ZC"/>
    <m/>
    <s v="AHPC0588N1ZC"/>
    <m/>
    <n v="26"/>
    <n v="30"/>
    <n v="11"/>
    <n v="10"/>
    <s v="Electronic"/>
    <s v="No"/>
    <s v="No"/>
    <s v="No"/>
    <s v="Close"/>
    <m/>
    <n v="1"/>
    <s v="avanishsingh442@gmail.com"/>
    <x v="0"/>
    <s v="Shalimar garden shahibabad gaziyabad"/>
    <s v="Deepak"/>
  </r>
  <r>
    <d v="2023-06-04T10:04:27"/>
    <x v="9"/>
    <m/>
    <x v="1"/>
    <x v="26"/>
    <n v="8130182339"/>
    <s v="PVC Panels &amp; Tiles"/>
    <n v="2"/>
    <n v="200"/>
    <n v="20000"/>
    <n v="9"/>
    <m/>
    <s v="PRPB6654E"/>
    <m/>
    <n v="28"/>
    <n v="20"/>
    <n v="11"/>
    <n v="8"/>
    <s v="Pvc"/>
    <s v="No"/>
    <s v="No"/>
    <s v="No"/>
    <s v="Open"/>
    <m/>
    <n v="1"/>
    <s v="avanishsingh442@gmail.com"/>
    <x v="0"/>
    <s v="Radhey shyam park sector -5 Rajendra nagar shahibabad gaziyabad"/>
    <s v="Yash jha"/>
  </r>
  <r>
    <d v="2023-06-05T20:20:46"/>
    <x v="10"/>
    <m/>
    <x v="1"/>
    <x v="27"/>
    <n v="9999038132"/>
    <s v="Furniture"/>
    <n v="2"/>
    <n v="300"/>
    <n v="20000"/>
    <s v="09AAKFL4625L1ZV"/>
    <m/>
    <s v="AKFL4625L"/>
    <m/>
    <n v="28"/>
    <n v="20"/>
    <n v="11"/>
    <n v="9"/>
    <s v="Bed"/>
    <s v="No"/>
    <s v="Yes"/>
    <s v="No"/>
    <s v="Close"/>
    <m/>
    <n v="1"/>
    <s v="avinishk@handover.in"/>
    <x v="0"/>
    <s v="Site 4 shahibabad gaziyabad"/>
    <s v="Khan"/>
  </r>
  <r>
    <d v="2023-06-07T22:20:07"/>
    <x v="11"/>
    <m/>
    <x v="1"/>
    <x v="28"/>
    <n v="9911113943"/>
    <s v="Hardware"/>
    <n v="2"/>
    <n v="500"/>
    <n v="300"/>
    <s v="06BE1PY9133D1Z8"/>
    <m/>
    <s v="06BZ8"/>
    <m/>
    <n v="26"/>
    <n v="10"/>
    <n v="10"/>
    <n v="6"/>
    <s v="Fom"/>
    <s v="No"/>
    <s v="No"/>
    <s v="No"/>
    <s v="Close"/>
    <m/>
    <n v="1"/>
    <s v="sabhishekkumar94@gmail.com"/>
    <x v="1"/>
    <s v="Shop no 2 Ground floor, Mohit Complex, Metro pillar no 59, Sikanderpur Gurgaon"/>
    <s v="Kushal yadav"/>
  </r>
  <r>
    <d v="2023-06-09T17:39:40"/>
    <x v="12"/>
    <m/>
    <x v="1"/>
    <x v="29"/>
    <n v="9793676756"/>
    <s v="Furniture"/>
    <n v="5"/>
    <s v="100 kg"/>
    <n v="15000"/>
    <m/>
    <m/>
    <s v="09EYRPK2581R1Z8"/>
    <m/>
    <n v="4"/>
    <n v="10"/>
    <n v="11"/>
    <n v="8"/>
    <s v="No"/>
    <s v="No"/>
    <s v="No"/>
    <s v="Yes"/>
    <s v="Open"/>
    <m/>
    <n v="1"/>
    <s v="rohitg@handover.in"/>
    <x v="3"/>
    <s v="117/P - 1/1040 B shivpuri kakadev"/>
    <s v="Shiv"/>
  </r>
  <r>
    <d v="2023-06-20T16:08:30"/>
    <x v="13"/>
    <m/>
    <x v="1"/>
    <x v="30"/>
    <n v="9250286970"/>
    <s v="Sanitary"/>
    <n v="4"/>
    <n v="200"/>
    <n v="50000"/>
    <s v="09BKBPJ7170A1ZG"/>
    <s v="https://drive.google.com/open?id=13snMrvQLUmh5h3xZh8gI84Hyx5ItwE4I"/>
    <s v="BKBPJ7170A"/>
    <s v="https://drive.google.com/open?id=1x-fXjM3tWUnosQLg74-y6H3aY34VdBH8"/>
    <n v="30"/>
    <n v="10"/>
    <n v="10"/>
    <n v="11"/>
    <s v="Pipes"/>
    <s v="No"/>
    <s v="No"/>
    <s v="No"/>
    <s v="Close"/>
    <m/>
    <n v="1"/>
    <s v="nitinp@handover.in"/>
    <x v="2"/>
    <s v="F 62 sector 9 Noida"/>
    <s v="Rishab Jain"/>
  </r>
  <r>
    <d v="2023-06-21T11:17:19"/>
    <x v="14"/>
    <m/>
    <x v="1"/>
    <x v="31"/>
    <n v="9821000310"/>
    <s v="Sanitary"/>
    <n v="4"/>
    <n v="300"/>
    <n v="50000"/>
    <s v="09AADCW5467F1LF"/>
    <s v="https://drive.google.com/open?id=1-MopbVW_rbTiE56wvfi8wTTxooe2m4Bq"/>
    <s v="AADCW5467F"/>
    <s v="https://drive.google.com/open?id=1LiMNnJ8hG02FIITQw1qfYSy8MAAJf4me"/>
    <n v="30"/>
    <n v="11"/>
    <n v="10"/>
    <n v="10"/>
    <s v="Chemical"/>
    <s v="No"/>
    <s v="No"/>
    <s v="No"/>
    <s v="Open"/>
    <m/>
    <n v="2"/>
    <s v="nitinp@handover.in"/>
    <x v="2"/>
    <s v="Zero number road Ghitorni"/>
    <s v="Naveen Mehta"/>
  </r>
  <r>
    <d v="2023-06-21T17:01:49"/>
    <x v="14"/>
    <m/>
    <x v="1"/>
    <x v="32"/>
    <n v="9311443386"/>
    <s v="Electrical Appliances"/>
    <n v="6"/>
    <n v="200"/>
    <n v="50000"/>
    <s v="09AWCPN3047L1Z9"/>
    <s v="https://drive.google.com/open?id=1iL-kmuG3vXSc5mshEo61leuMcRkjBkwD"/>
    <s v="AWCPN3047L"/>
    <s v="https://drive.google.com/open?id=1UdkfKc5b9R5Q0qx6QG2VkfakVCQKuVmC"/>
    <n v="30"/>
    <n v="10"/>
    <n v="10"/>
    <n v="10"/>
    <s v="Electronic"/>
    <s v="No"/>
    <s v="No"/>
    <s v="No"/>
    <s v="Open"/>
    <m/>
    <n v="1"/>
    <s v="nitinp@handover.in"/>
    <x v="2"/>
    <s v="G 109 Sector 9 Noida"/>
    <s v="Bharat Nagpal"/>
  </r>
  <r>
    <d v="2023-06-21T17:35:42"/>
    <x v="14"/>
    <m/>
    <x v="1"/>
    <x v="33"/>
    <n v="9311443386"/>
    <s v="Sanitary"/>
    <n v="5"/>
    <n v="150"/>
    <n v="50000"/>
    <s v="09AAJPG8117F3ZO"/>
    <s v="https://drive.google.com/open?id=19dJOBAkB7YVwnK0sf3j2hfnVwfFWHk62"/>
    <s v="AAJPG8117F"/>
    <s v="https://drive.google.com/open?id=1hRA8amsuJgGQSvvg9zckVvgexdSybGNh"/>
    <n v="30"/>
    <n v="10"/>
    <n v="10"/>
    <n v="10"/>
    <s v="Tiles"/>
    <s v="No"/>
    <s v="No"/>
    <s v="No"/>
    <s v="Open"/>
    <m/>
    <n v="2"/>
    <s v="nitinp@handover.in"/>
    <x v="2"/>
    <s v="G 4 sector 9 Noida"/>
    <s v="Raveen Gupta"/>
  </r>
  <r>
    <d v="2023-06-21T21:20:53"/>
    <x v="14"/>
    <m/>
    <x v="1"/>
    <x v="34"/>
    <n v="7007636348"/>
    <s v="Furniture"/>
    <n v="5"/>
    <n v="150"/>
    <n v="15000"/>
    <m/>
    <m/>
    <s v="24AAEFM2443B1ZX"/>
    <m/>
    <n v="4"/>
    <n v="15"/>
    <n v="10"/>
    <n v="8"/>
    <s v="No"/>
    <s v="No"/>
    <s v="No"/>
    <s v="No"/>
    <s v="Open"/>
    <m/>
    <n v="1"/>
    <s v="rohitg@handover.in"/>
    <x v="3"/>
    <s v="105/709 furniture market heeraganj kanpur"/>
    <s v="Saurabh jaiswal"/>
  </r>
  <r>
    <d v="2023-06-21T21:25:15"/>
    <x v="14"/>
    <m/>
    <x v="1"/>
    <x v="35"/>
    <n v="9793676556"/>
    <s v="Furniture"/>
    <n v="5"/>
    <s v="150kg"/>
    <n v="15000"/>
    <m/>
    <m/>
    <s v="20AAEFM2873B1ZX"/>
    <m/>
    <n v="4"/>
    <n v="15"/>
    <n v="10"/>
    <n v="8"/>
    <s v="No"/>
    <s v="No"/>
    <s v="No"/>
    <s v="No"/>
    <s v="Open"/>
    <m/>
    <n v="1"/>
    <s v="rohitg@handover.in"/>
    <x v="3"/>
    <s v="87/6 Heeraganj kanpur"/>
    <s v="Somesh Gupta"/>
  </r>
  <r>
    <d v="2023-06-21T21:29:23"/>
    <x v="14"/>
    <m/>
    <x v="1"/>
    <x v="36"/>
    <n v="8175968781"/>
    <s v="Furniture"/>
    <n v="5"/>
    <s v="100kg"/>
    <n v="15000"/>
    <m/>
    <m/>
    <s v="14AAPQM5462B1ZX"/>
    <m/>
    <n v="4"/>
    <n v="10"/>
    <n v="10"/>
    <n v="8"/>
    <s v="No"/>
    <s v="No"/>
    <s v="No"/>
    <s v="Yes"/>
    <s v="Open"/>
    <m/>
    <n v="1"/>
    <s v="rohitg@handover.in"/>
    <x v="3"/>
    <s v="86/6 Heeraganj kanpur"/>
    <s v="Sunil Kumar Sharma"/>
  </r>
  <r>
    <d v="2023-06-21T21:38:31"/>
    <x v="14"/>
    <m/>
    <x v="1"/>
    <x v="37"/>
    <n v="9044292397"/>
    <s v="Electronic Devices"/>
    <n v="5"/>
    <s v="50kg"/>
    <n v="15000"/>
    <m/>
    <m/>
    <s v="17AAKHD2443B1ZX"/>
    <m/>
    <n v="4"/>
    <n v="15"/>
    <n v="10"/>
    <n v="8"/>
    <s v="No"/>
    <s v="No"/>
    <s v="No"/>
    <s v="No"/>
    <s v="Open"/>
    <m/>
    <n v="1"/>
    <s v="rohitg@handover.in"/>
    <x v="3"/>
    <s v="Shop no 0-6 malviya vihar karrahi main road kanpur"/>
    <s v="Deep"/>
  </r>
  <r>
    <d v="2023-06-21T21:48:15"/>
    <x v="14"/>
    <m/>
    <x v="1"/>
    <x v="38"/>
    <n v="9839474475"/>
    <s v="Furniture"/>
    <n v="5"/>
    <s v="100kg"/>
    <n v="15000"/>
    <m/>
    <m/>
    <s v="23AAGDR2764B1ZX"/>
    <m/>
    <n v="4"/>
    <n v="15"/>
    <n v="10"/>
    <n v="8"/>
    <s v="No"/>
    <s v="No"/>
    <s v="No"/>
    <s v="Yes"/>
    <s v="Open"/>
    <m/>
    <n v="2"/>
    <s v="rohitg@handover.in"/>
    <x v="3"/>
    <s v="106/371 jareeb chowki kanpur"/>
    <s v="Balram Khalwani"/>
  </r>
  <r>
    <d v="2023-06-21T21:53:04"/>
    <x v="14"/>
    <m/>
    <x v="1"/>
    <x v="39"/>
    <n v="8573995555"/>
    <s v="Electrical Appliances"/>
    <n v="10"/>
    <s v="40kg"/>
    <n v="10000"/>
    <m/>
    <m/>
    <s v="32AHRTD4632B1ZX"/>
    <m/>
    <n v="4"/>
    <n v="15"/>
    <n v="10"/>
    <n v="9"/>
    <s v="No"/>
    <s v="No"/>
    <s v="Yes"/>
    <s v="No"/>
    <s v="Open"/>
    <m/>
    <n v="1"/>
    <s v="rohitg@handover.in"/>
    <x v="3"/>
    <s v="255 panki road kalyanpur kanpur"/>
    <s v="Rajesh Chauhan"/>
  </r>
  <r>
    <d v="2023-06-21T21:56:32"/>
    <x v="14"/>
    <m/>
    <x v="1"/>
    <x v="40"/>
    <n v="9935692855"/>
    <s v="Furniture"/>
    <n v="5"/>
    <s v="50kg"/>
    <n v="10000"/>
    <m/>
    <m/>
    <s v="43ABGDT7543B1ZX"/>
    <m/>
    <n v="4"/>
    <n v="15"/>
    <n v="10"/>
    <n v="9"/>
    <s v="No"/>
    <s v="No"/>
    <s v="No"/>
    <s v="No"/>
    <s v="Open"/>
    <m/>
    <n v="1"/>
    <s v="rohitg@handover.in"/>
    <x v="3"/>
    <s v="87/6 Heeraganj kanpur"/>
    <s v="Satish kumar"/>
  </r>
  <r>
    <d v="2023-06-21T22:00:13"/>
    <x v="14"/>
    <m/>
    <x v="1"/>
    <x v="41"/>
    <n v="7860000888"/>
    <s v="Furniture"/>
    <n v="5"/>
    <s v="50kg"/>
    <n v="15000"/>
    <m/>
    <m/>
    <s v="32AHUT4357P1ZX"/>
    <m/>
    <n v="4"/>
    <n v="15"/>
    <n v="10"/>
    <n v="8"/>
    <s v="No"/>
    <s v="No"/>
    <s v="No"/>
    <s v="No"/>
    <s v="Open"/>
    <m/>
    <n v="1"/>
    <s v="rohitg@handover.in"/>
    <x v="3"/>
    <s v="87/6 Heeraganj kanpur"/>
    <s v="Gaurav Gupta"/>
  </r>
  <r>
    <d v="2023-06-22T16:19:39"/>
    <x v="15"/>
    <m/>
    <x v="1"/>
    <x v="42"/>
    <n v="8840981837"/>
    <s v="Furniture"/>
    <n v="5"/>
    <s v="50kg"/>
    <n v="15000"/>
    <m/>
    <m/>
    <s v="43AHDRT6534B1FX"/>
    <m/>
    <n v="4"/>
    <n v="15"/>
    <n v="10"/>
    <n v="8"/>
    <s v="No"/>
    <s v="No"/>
    <s v="No"/>
    <s v="No"/>
    <s v="Open"/>
    <m/>
    <n v="1"/>
    <s v="rohitg@handover.in"/>
    <x v="3"/>
    <s v="1102 awash vikash-3 panki road kalyanpur kanpur"/>
    <s v="Gopal"/>
  </r>
  <r>
    <d v="2023-06-22T16:25:12"/>
    <x v="15"/>
    <m/>
    <x v="1"/>
    <x v="43"/>
    <n v="9169587883"/>
    <s v="Furniture"/>
    <n v="3"/>
    <s v="50kg"/>
    <n v="15000"/>
    <m/>
    <m/>
    <s v="37AFRYD8665B1ZX"/>
    <m/>
    <n v="4"/>
    <n v="15"/>
    <n v="10"/>
    <n v="8"/>
    <s v="No"/>
    <s v="No"/>
    <s v="No"/>
    <s v="No"/>
    <s v="Open"/>
    <m/>
    <n v="1"/>
    <s v="rohitg@handover.in"/>
    <x v="3"/>
    <s v="Araji 255, 3A purana gais godam panki road kalyanpur kanpur"/>
    <s v="Ujjwal Gupta"/>
  </r>
  <r>
    <d v="2023-06-22T16:29:48"/>
    <x v="15"/>
    <m/>
    <x v="1"/>
    <x v="44"/>
    <n v="7905066587"/>
    <s v="Furniture"/>
    <n v="3"/>
    <s v="50kg"/>
    <n v="15000"/>
    <m/>
    <m/>
    <s v="21AGGTRT5543B1ZX"/>
    <m/>
    <n v="4"/>
    <n v="15"/>
    <n v="10"/>
    <n v="8"/>
    <s v="No"/>
    <s v="No"/>
    <s v="No"/>
    <s v="No"/>
    <s v="Open"/>
    <m/>
    <n v="1"/>
    <s v="rohitg@handover.in"/>
    <x v="3"/>
    <s v="Mahaveer Puram panki road Kalyanpur Kanpur"/>
    <s v="Laki verma"/>
  </r>
  <r>
    <d v="2023-06-24T21:52:08"/>
    <x v="16"/>
    <m/>
    <x v="1"/>
    <x v="45"/>
    <n v="9810423979"/>
    <s v="Electronic Devices"/>
    <n v="7"/>
    <n v="200"/>
    <n v="50000"/>
    <s v="09CDNPB1545B1ZX"/>
    <s v="https://drive.google.com/open?id=1KcssQlbGP8ilqCIRI2hFdM2YGE5QQBBc"/>
    <s v="CDNPB1545B"/>
    <s v="https://drive.google.com/open?id=1_FCsE1s44Iu6vjel704i39E5ERMRyO1T"/>
    <n v="30"/>
    <n v="10"/>
    <n v="10"/>
    <n v="10"/>
    <s v="Electricals"/>
    <s v="No"/>
    <s v="No"/>
    <s v="No"/>
    <s v="Open"/>
    <m/>
    <n v="1"/>
    <s v="nitinp@handover.in"/>
    <x v="2"/>
    <s v="D 150 yadav market sector 51"/>
    <s v="Bhumik"/>
  </r>
  <r>
    <d v="2023-06-24T22:13:24"/>
    <x v="16"/>
    <m/>
    <x v="1"/>
    <x v="46"/>
    <n v="9971678281"/>
    <s v="Automobile spares"/>
    <n v="2"/>
    <n v="500"/>
    <n v="500"/>
    <s v="06AIUPM70"/>
    <m/>
    <s v="06M70"/>
    <m/>
    <n v="26"/>
    <n v="15"/>
    <n v="9"/>
    <n v="8"/>
    <s v="automobiles spare parts"/>
    <s v="No"/>
    <s v="No"/>
    <s v="No"/>
    <s v="Close"/>
    <m/>
    <n v="1"/>
    <s v="sabhishekkumar94@gmail.com"/>
    <x v="1"/>
    <s v="Bada bajar Vasai Road Gurgaon"/>
    <s v="Omveer"/>
  </r>
  <r>
    <d v="2023-06-24T22:19:23"/>
    <x v="16"/>
    <m/>
    <x v="1"/>
    <x v="47"/>
    <n v="9873323253"/>
    <s v="Paints"/>
    <s v="Paints"/>
    <n v="250"/>
    <n v="400"/>
    <s v="06BC1PC2581B1Z4"/>
    <m/>
    <s v="06BZ4"/>
    <m/>
    <n v="26"/>
    <n v="25"/>
    <n v="9"/>
    <n v="8"/>
    <s v="Paints paints"/>
    <s v="No"/>
    <s v="No"/>
    <s v="No"/>
    <s v="Open"/>
    <m/>
    <n v="1"/>
    <s v="sabhishekkumar94@gmail.com"/>
    <x v="1"/>
    <s v="Bada bazar Vasai Road Gurgaon"/>
    <s v="Suresh"/>
  </r>
  <r>
    <d v="2023-06-24T22:24:30"/>
    <x v="16"/>
    <m/>
    <x v="1"/>
    <x v="48"/>
    <n v="9910016545"/>
    <s v="Furniture"/>
    <n v="1"/>
    <n v="650"/>
    <n v="750"/>
    <s v="06AWPTS1402K1Z8"/>
    <m/>
    <s v="06AZ8"/>
    <m/>
    <n v="26"/>
    <n v="25"/>
    <n v="9"/>
    <n v="8"/>
    <s v="Timber"/>
    <s v="No"/>
    <s v="No"/>
    <s v="No"/>
    <s v="Open"/>
    <m/>
    <n v="1"/>
    <s v="sabhishekkumar94@gmail.com"/>
    <x v="1"/>
    <s v="Bada bajar Vasai Road Gurgaon"/>
    <s v="Vishnu Timber"/>
  </r>
  <r>
    <d v="2023-06-28T22:29:21"/>
    <x v="17"/>
    <m/>
    <x v="1"/>
    <x v="49"/>
    <n v="9810583713"/>
    <s v="Furniture"/>
    <n v="1"/>
    <n v="600"/>
    <n v="800"/>
    <s v="06DTVPK6455C1ZB"/>
    <m/>
    <s v="06DZB"/>
    <m/>
    <n v="26"/>
    <n v="30"/>
    <n v="9"/>
    <n v="7"/>
    <s v="Wooden"/>
    <s v="No"/>
    <s v="No"/>
    <s v="No"/>
    <s v="Open"/>
    <m/>
    <n v="1"/>
    <s v="kumarabhishek23577@gmail.com"/>
    <x v="1"/>
    <s v="_x000a_SHIVA JI NAGAR SEC11 Gurgaon"/>
    <s v="YGL Timber"/>
  </r>
  <r>
    <d v="2023-06-28T22:35:37"/>
    <x v="17"/>
    <m/>
    <x v="1"/>
    <x v="50"/>
    <n v="8744844744"/>
    <s v="Furniture"/>
    <n v="1"/>
    <n v="500"/>
    <n v="700"/>
    <s v="06AAIF04230GIZI"/>
    <m/>
    <s v="06AZI"/>
    <m/>
    <n v="26"/>
    <n v="25"/>
    <n v="9"/>
    <n v="7"/>
    <s v="Wooden"/>
    <s v="No"/>
    <s v="No"/>
    <s v="No"/>
    <s v="Open"/>
    <m/>
    <n v="1"/>
    <s v="kumarabhishek23577@gmail.com"/>
    <x v="1"/>
    <s v="_x000a_SHIVAJI NAGAR SEC11 Gurgaon"/>
    <s v="Ottotek Automotive India LLP"/>
  </r>
  <r>
    <d v="2023-06-29T23:23:22"/>
    <x v="18"/>
    <m/>
    <x v="1"/>
    <x v="51"/>
    <n v="9899189430"/>
    <s v="Clothes"/>
    <n v="1"/>
    <n v="100"/>
    <n v="500"/>
    <s v="06ADPPG1976K1Z4"/>
    <m/>
    <s v="06AZ4"/>
    <m/>
    <n v="26"/>
    <n v="20"/>
    <n v="9"/>
    <n v="7"/>
    <s v="Clothes"/>
    <s v="No"/>
    <s v="No"/>
    <s v="No"/>
    <s v="Close"/>
    <m/>
    <n v="1"/>
    <s v="kumarabhishek23577@gmail.com"/>
    <x v="1"/>
    <s v="Sadar bazar Gurgaon"/>
    <s v="Goel collection"/>
  </r>
  <r>
    <d v="2023-06-30T06:27:04"/>
    <x v="18"/>
    <m/>
    <x v="1"/>
    <x v="52"/>
    <n v="9899805074"/>
    <s v="Electrical Appliances"/>
    <n v="1"/>
    <n v="1"/>
    <n v="5000"/>
    <s v="07ADFPA1057P1ZK"/>
    <m/>
    <s v="ADFPA1057P"/>
    <m/>
    <n v="26"/>
    <n v="40"/>
    <n v="11"/>
    <n v="7"/>
    <s v="battery anverter"/>
    <s v="No"/>
    <s v="No"/>
    <s v="No"/>
    <s v="Close"/>
    <m/>
    <n v="1"/>
    <s v="avinishk@handover.in"/>
    <x v="0"/>
    <s v="Geeta colony Delhi 110031"/>
    <s v="Rishabh kumar"/>
  </r>
  <r>
    <d v="2023-07-05T21:32:53"/>
    <x v="19"/>
    <m/>
    <x v="2"/>
    <x v="53"/>
    <n v="9873607751"/>
    <s v="Furniture"/>
    <n v="2"/>
    <n v="1000"/>
    <n v="3000"/>
    <s v="06AHPJ8082H2Z4"/>
    <m/>
    <s v="06AZ4"/>
    <m/>
    <n v="26"/>
    <n v="25"/>
    <n v="9"/>
    <n v="7"/>
    <s v="Marwal"/>
    <s v="Yes"/>
    <s v="No"/>
    <s v="No"/>
    <s v="Open"/>
    <m/>
    <n v="1"/>
    <s v="abhisheks@handover.in"/>
    <x v="1"/>
    <s v="_x000a_PLOT NO 77,SEC 34 GURGAON"/>
    <s v="Shree Jain Stone World"/>
  </r>
  <r>
    <d v="2023-07-05T21:34:40"/>
    <x v="19"/>
    <m/>
    <x v="2"/>
    <x v="54"/>
    <n v="8527928175"/>
    <s v="Electronic Devices"/>
    <n v="5"/>
    <n v="150"/>
    <n v="50000"/>
    <s v="07ACBFA4087E1ZM"/>
    <s v="https://drive.google.com/open?id=1P2_E5txGYFOq_HwnDMtCF8eo_e7yR0xa"/>
    <s v="ACBFA4087E"/>
    <s v="https://drive.google.com/open?id=1xPDDiRi6rkJXd_2bYDqT7bsQkntewPlh"/>
    <n v="30"/>
    <n v="10"/>
    <n v="10"/>
    <n v="10"/>
    <s v="Chimney"/>
    <s v="No"/>
    <s v="No"/>
    <s v="No"/>
    <s v="Close"/>
    <m/>
    <n v="1"/>
    <s v="nitinp@handover.in"/>
    <x v="2"/>
    <s v="New Ashok Nagar Delhi"/>
    <s v="Aditya"/>
  </r>
  <r>
    <d v="2023-07-05T21:43:57"/>
    <x v="19"/>
    <m/>
    <x v="2"/>
    <x v="55"/>
    <n v="9811475554"/>
    <s v="Furniture"/>
    <n v="1"/>
    <n v="800"/>
    <n v="2000"/>
    <s v="06AYJPS5845A1ZC"/>
    <m/>
    <n v="9811475554"/>
    <m/>
    <n v="26"/>
    <n v="25"/>
    <n v="9"/>
    <n v="7"/>
    <s v="Marble"/>
    <s v="Yes"/>
    <s v="No"/>
    <s v="No"/>
    <s v="Open"/>
    <m/>
    <n v="1"/>
    <s v="abhisheks@handover.in"/>
    <x v="1"/>
    <s v="_x000a_SEC 34 Gurgaon"/>
    <s v="Sitla marbel"/>
  </r>
  <r>
    <d v="2023-07-05T21:57:18"/>
    <x v="19"/>
    <m/>
    <x v="2"/>
    <x v="56"/>
    <n v="9990788859"/>
    <s v="Hardware"/>
    <n v="2"/>
    <n v="500"/>
    <n v="500"/>
    <s v="06AIGPJ8984N1ZF"/>
    <m/>
    <s v="06AZF"/>
    <m/>
    <n v="26"/>
    <n v="10"/>
    <n v="9"/>
    <n v="7"/>
    <s v="Hardware"/>
    <s v="No"/>
    <s v="No"/>
    <s v="No"/>
    <s v="Open"/>
    <m/>
    <n v="1"/>
    <s v="abhisheks@handover.in"/>
    <x v="1"/>
    <s v="Badshahpur sector 38 Gurgaon"/>
    <s v="Nemi nath Hardware Store"/>
  </r>
  <r>
    <d v="2023-07-07T00:41:26"/>
    <x v="20"/>
    <m/>
    <x v="2"/>
    <x v="57"/>
    <n v="9478342311"/>
    <s v="Books &amp; Stationery"/>
    <n v="1"/>
    <s v="50kg"/>
    <n v="500"/>
    <s v="09JSDUW5234S1ZE"/>
    <m/>
    <s v="JSDUW5234S"/>
    <m/>
    <n v="30"/>
    <n v="100"/>
    <s v="10am"/>
    <s v="8PM"/>
    <s v="books"/>
    <s v="No"/>
    <s v="No"/>
    <s v="No"/>
    <s v="Close"/>
    <m/>
    <n v="2"/>
    <s v="fa8802528717@gmail.com"/>
    <x v="4"/>
    <s v="Garg Traders"/>
    <s v="Harsh Sharma"/>
  </r>
  <r>
    <d v="2023-07-07T00:45:17"/>
    <x v="20"/>
    <m/>
    <x v="2"/>
    <x v="58"/>
    <n v="9583946371"/>
    <s v="Furniture"/>
    <n v="2"/>
    <n v="100"/>
    <n v="1000"/>
    <s v="09FUDCH2831V1ZE"/>
    <m/>
    <s v="FUDCH2831V"/>
    <m/>
    <n v="20"/>
    <n v="50"/>
    <s v="9AM"/>
    <s v="10pm"/>
    <s v="furniture"/>
    <s v="Yes"/>
    <s v="No"/>
    <s v="Yes"/>
    <s v="Open"/>
    <m/>
    <n v="1"/>
    <s v="fa8802528717@gmail.com"/>
    <x v="4"/>
    <s v="sahibabad"/>
    <s v="Aadavan"/>
  </r>
  <r>
    <d v="2023-07-07T00:48:44"/>
    <x v="20"/>
    <m/>
    <x v="2"/>
    <x v="59"/>
    <n v="8850347362"/>
    <s v="Furniture"/>
    <n v="1"/>
    <n v="50"/>
    <n v="1"/>
    <s v="09DHIED1234Q1ZE"/>
    <m/>
    <s v="DHIED1234Q"/>
    <m/>
    <n v="20"/>
    <n v="25"/>
    <s v="11am"/>
    <s v="7pm"/>
    <s v="furniture"/>
    <s v="No"/>
    <s v="No"/>
    <s v="No"/>
    <s v="Close"/>
    <m/>
    <n v="1"/>
    <s v="fa8802528717@gmail.com"/>
    <x v="4"/>
    <s v="nd floor, 441/8, Nyay Khand-III, opp. ORANGE COUNTY, Society, Indirapuram, Ghaziabad, Uttar Pradesh 201014"/>
    <s v="tripathi ji"/>
  </r>
  <r>
    <d v="2023-07-07T00:52:11"/>
    <x v="20"/>
    <m/>
    <x v="2"/>
    <x v="60"/>
    <n v="7798413828"/>
    <s v="Furniture"/>
    <n v="1"/>
    <n v="20"/>
    <n v="700"/>
    <s v="09AXDEO9832A1ZE"/>
    <m/>
    <s v="AXDEO9832A"/>
    <m/>
    <n v="11"/>
    <n v="25"/>
    <s v="11am"/>
    <s v="7pm"/>
    <s v="furniture"/>
    <s v="No"/>
    <s v="Yes"/>
    <s v="Yes"/>
    <s v="Open"/>
    <m/>
    <n v="2"/>
    <s v="fa8802528717@gmail.com"/>
    <x v="4"/>
    <s v="J9V2+CJH, Gyan Khand II, Indirapuram, Ghaziabad, Uttar Pradesh 201014"/>
    <s v="Amit Sharma"/>
  </r>
  <r>
    <d v="2023-07-07T00:59:56"/>
    <x v="20"/>
    <m/>
    <x v="2"/>
    <x v="61"/>
    <n v="9572455573"/>
    <s v="Furniture"/>
    <n v="3"/>
    <n v="50"/>
    <n v="1000"/>
    <s v="09URJFD4481X1ZW"/>
    <m/>
    <s v="URJFD4481X"/>
    <m/>
    <n v="20"/>
    <n v="50"/>
    <s v="10am"/>
    <s v="7pm"/>
    <s v="furniture"/>
    <s v="No"/>
    <s v="No"/>
    <s v="No"/>
    <s v="Close"/>
    <m/>
    <n v="1"/>
    <s v="fa8802528717@gmail.com"/>
    <x v="4"/>
    <s v="Kala Pathar Rd, Niti Khand I, Indirapuram, Ghaziabad, Uttar Pradesh 201014_x000a_"/>
    <s v="aakav"/>
  </r>
  <r>
    <d v="2023-07-07T01:03:17"/>
    <x v="20"/>
    <m/>
    <x v="2"/>
    <x v="62"/>
    <n v="8890312310"/>
    <s v="Furniture"/>
    <n v="1"/>
    <n v="40"/>
    <n v="900"/>
    <s v="09JNCDH9912A1ZE"/>
    <m/>
    <s v="JNCDH9912A"/>
    <m/>
    <n v="30"/>
    <n v="50"/>
    <n v="10"/>
    <n v="8"/>
    <s v="furniture"/>
    <s v="No"/>
    <s v="No"/>
    <s v="No"/>
    <s v="Close"/>
    <m/>
    <n v="1"/>
    <s v="fa8802528717@gmail.com"/>
    <x v="4"/>
    <s v="J9HQ+4Q8, Chhajarshi, Main Road, Block J, Sector 63, Noida, Uttar Pradesh 201301"/>
    <s v="Gaurav Sharma"/>
  </r>
  <r>
    <d v="2023-07-07T01:06:40"/>
    <x v="20"/>
    <m/>
    <x v="2"/>
    <x v="63"/>
    <n v="9859123410"/>
    <s v="Furniture"/>
    <n v="10"/>
    <n v="10"/>
    <n v="900"/>
    <s v="09UDCFH2647Q1ZE"/>
    <m/>
    <s v="UDCFH2647Q"/>
    <m/>
    <n v="11"/>
    <n v="100"/>
    <s v="7AM"/>
    <s v="10pm"/>
    <s v="furniture"/>
    <s v="No"/>
    <s v="No"/>
    <s v="No"/>
    <s v="Close"/>
    <m/>
    <n v="4"/>
    <s v="fa8802528717@gmail.com"/>
    <x v="4"/>
    <s v="Shop No.76, Aavas Vikas Colony, Navyug Market, Naya Ganj, Ghaziabad, Uttar Pradesh"/>
    <s v="Sakshamv Yadav Jatav"/>
  </r>
  <r>
    <d v="2023-07-07T01:11:18"/>
    <x v="20"/>
    <m/>
    <x v="2"/>
    <x v="64"/>
    <n v="8958412319"/>
    <s v="Furniture"/>
    <n v="2"/>
    <n v="100"/>
    <n v="800"/>
    <s v="09JWUWX231LA1ZE"/>
    <m/>
    <s v="JWUWX231L"/>
    <m/>
    <n v="26"/>
    <n v="40"/>
    <n v="10"/>
    <n v="9"/>
    <s v="furntire"/>
    <s v="No"/>
    <s v="No"/>
    <s v="No"/>
    <s v="Close"/>
    <m/>
    <n v="1"/>
    <s v="fa8802528717@gmail.com"/>
    <x v="4"/>
    <s v="Shop No. 98, Near Post Office, Hapur Rd, Navyug Market, Naya Ganj, Ghaziabad, Uttar Pradesh"/>
    <s v="Lala Sharma"/>
  </r>
  <r>
    <d v="2023-07-10T11:42:24"/>
    <x v="21"/>
    <m/>
    <x v="2"/>
    <x v="65"/>
    <n v="8505803872"/>
    <s v="Furniture"/>
    <n v="1"/>
    <n v="10"/>
    <n v="800"/>
    <m/>
    <m/>
    <s v="DCGHY4365A"/>
    <m/>
    <n v="11"/>
    <n v="70"/>
    <n v="10"/>
    <n v="666"/>
    <s v="furniture"/>
    <s v="No"/>
    <s v="Yes"/>
    <s v="Yes"/>
    <s v="Open"/>
    <m/>
    <n v="1"/>
    <s v="sushantsharma471k@gmail.com"/>
    <x v="4"/>
    <s v="Sahibabad Near Shaheed Nagr Metro"/>
    <s v="Mehtav"/>
  </r>
  <r>
    <d v="2023-07-13T23:13:49"/>
    <x v="22"/>
    <m/>
    <x v="2"/>
    <x v="66"/>
    <n v="9684912344"/>
    <s v="Furniture"/>
    <n v="2"/>
    <n v="100"/>
    <n v="200"/>
    <m/>
    <m/>
    <s v="THIFH4731P"/>
    <m/>
    <n v="20"/>
    <n v="100"/>
    <n v="10"/>
    <n v="6"/>
    <s v="furniture"/>
    <s v="No"/>
    <s v="No"/>
    <s v="Yes"/>
    <s v="Open"/>
    <m/>
    <n v="1"/>
    <s v="fa8802528717@gmail.com"/>
    <x v="4"/>
    <s v="2nd floor, 441/8, Nyay Khand-III, opp. ORANGE COUNTY, Society, Indirapuram, Ghaziabad, Uttar Pradesh"/>
    <s v="harsh mehta"/>
  </r>
  <r>
    <d v="2023-07-13T23:20:30"/>
    <x v="22"/>
    <m/>
    <x v="2"/>
    <x v="67"/>
    <n v="9584245373"/>
    <s v="Furniture"/>
    <n v="1"/>
    <n v="100"/>
    <n v="500"/>
    <m/>
    <m/>
    <s v="URNSW2827W"/>
    <m/>
    <n v="1"/>
    <n v="39"/>
    <n v="9"/>
    <n v="11"/>
    <s v="furniture"/>
    <s v="No"/>
    <s v="No"/>
    <s v="No"/>
    <s v="Open"/>
    <m/>
    <n v="2"/>
    <s v="fa8802528717@gmail.com"/>
    <x v="4"/>
    <s v="Plot No 9, Niti Khand I, Indirapuram, Ghaziabad, Uttar Pradesh 201014"/>
    <s v="Jatin"/>
  </r>
  <r>
    <d v="2023-07-13T23:33:05"/>
    <x v="22"/>
    <m/>
    <x v="2"/>
    <x v="68"/>
    <n v="9686234341"/>
    <s v="Furniture"/>
    <n v="2"/>
    <n v="300"/>
    <n v="400"/>
    <m/>
    <m/>
    <s v="DHSIJ2826Q"/>
    <m/>
    <n v="10"/>
    <n v="10"/>
    <n v="9"/>
    <n v="11"/>
    <s v="furnitue"/>
    <s v="No"/>
    <s v="No"/>
    <s v="No"/>
    <s v="Close"/>
    <m/>
    <n v="1"/>
    <s v="fa8802528717@gmail.com"/>
    <x v="4"/>
    <s v="near police chowki, Kanawani Village, Indirapuram, Ghaziabad, Uttar Pradesh 201014"/>
    <s v="kumar sharma"/>
  </r>
  <r>
    <d v="2023-07-13T23:34:20"/>
    <x v="22"/>
    <m/>
    <x v="2"/>
    <x v="69"/>
    <n v="9473812412"/>
    <s v="Furniture"/>
    <n v="1"/>
    <n v="100"/>
    <n v="900"/>
    <m/>
    <m/>
    <s v="DHCYW1927Q"/>
    <m/>
    <n v="20"/>
    <n v="11"/>
    <n v="11"/>
    <n v="9"/>
    <s v="furniture"/>
    <s v="No"/>
    <s v="No"/>
    <s v="No"/>
    <s v="Close"/>
    <m/>
    <n v="1"/>
    <s v="fa8802528717@gmail.com"/>
    <x v="4"/>
    <s v="vasudnhara"/>
    <s v="umesh"/>
  </r>
  <r>
    <d v="2023-07-13T23:36:29"/>
    <x v="22"/>
    <m/>
    <x v="2"/>
    <x v="70"/>
    <n v="8474912398"/>
    <s v="Furniture"/>
    <n v="1"/>
    <n v="30"/>
    <n v="400"/>
    <m/>
    <m/>
    <s v="ASEWS1231A"/>
    <m/>
    <n v="11"/>
    <n v="50"/>
    <n v="11"/>
    <n v="9"/>
    <s v="furniture"/>
    <s v="No"/>
    <s v="No"/>
    <s v="No"/>
    <s v="Close"/>
    <m/>
    <n v="1"/>
    <s v="fa8802528717@gmail.com"/>
    <x v="4"/>
    <s v="vasundhara"/>
    <s v="garimanjali"/>
  </r>
  <r>
    <d v="2023-07-17T10:34:09"/>
    <x v="23"/>
    <m/>
    <x v="2"/>
    <x v="71"/>
    <n v="9956751666"/>
    <s v="Pharmacy"/>
    <n v="3"/>
    <n v="2500"/>
    <n v="600000"/>
    <s v="09BKVPS8109Q1ZT"/>
    <m/>
    <s v="BKVPS8109Q"/>
    <m/>
    <n v="30"/>
    <n v="70"/>
    <n v="8"/>
    <n v="8"/>
    <s v="O2 Cylinder"/>
    <s v="Yes"/>
    <s v="No"/>
    <s v="No"/>
    <s v="Open"/>
    <m/>
    <n v="4"/>
    <s v="rahulr@handover.in"/>
    <x v="5"/>
    <s v="Site No 5 Hari Om Gases"/>
    <s v="Piyush Antervedi"/>
  </r>
  <r>
    <d v="2023-07-17T15:25:24"/>
    <x v="24"/>
    <m/>
    <x v="2"/>
    <x v="72"/>
    <n v="9368426370"/>
    <s v="Chemicals"/>
    <n v="1"/>
    <n v="1000"/>
    <n v="300000"/>
    <s v="09AATCA4413B1ZU"/>
    <m/>
    <s v="AATCA4413B"/>
    <m/>
    <n v="20"/>
    <n v="500"/>
    <n v="10"/>
    <n v="10"/>
    <s v="Wine"/>
    <s v="No"/>
    <s v="No"/>
    <s v="No"/>
    <s v="Open"/>
    <m/>
    <n v="1"/>
    <s v="rahulr@handover.in"/>
    <x v="5"/>
    <s v="Gram Rania Kanpur Dehat"/>
    <s v="Kaiash Kumar"/>
  </r>
  <r>
    <d v="2023-07-17T17:43:23"/>
    <x v="24"/>
    <m/>
    <x v="2"/>
    <x v="73"/>
    <n v="8887522772"/>
    <s v="Bakery"/>
    <n v="2"/>
    <n v="3000"/>
    <n v="300000"/>
    <s v="09AACCH8152K1Z9"/>
    <m/>
    <s v="AACCH8152K"/>
    <m/>
    <n v="26"/>
    <n v="200"/>
    <n v="11"/>
    <n v="8"/>
    <s v="Rusk"/>
    <s v="No"/>
    <s v="Yes"/>
    <s v="No"/>
    <s v="Open"/>
    <m/>
    <n v="2"/>
    <s v="rahulr@handover.in"/>
    <x v="5"/>
    <s v="Panki site 5"/>
    <s v="Mohit singh"/>
  </r>
  <r>
    <d v="2023-07-17T17:48:29"/>
    <x v="24"/>
    <m/>
    <x v="2"/>
    <x v="74"/>
    <n v="9935383199"/>
    <s v="Footwear"/>
    <n v="2"/>
    <n v="60000"/>
    <n v="1500000"/>
    <s v="09AABCA2398D1ZS"/>
    <m/>
    <s v="AABCA2398D"/>
    <m/>
    <n v="26"/>
    <n v="1500"/>
    <n v="8"/>
    <n v="8"/>
    <s v="Shoes"/>
    <s v="No"/>
    <s v="Yes"/>
    <s v="Yes"/>
    <s v="Open"/>
    <m/>
    <n v="1"/>
    <s v="rahulr@handover.in"/>
    <x v="5"/>
    <s v="JAINPUR KANPUR DEHAT C478"/>
    <s v="Awdesh Rai"/>
  </r>
  <r>
    <d v="2023-07-19T01:06:22"/>
    <x v="25"/>
    <m/>
    <x v="2"/>
    <x v="75"/>
    <n v="9840123410"/>
    <s v="Electrical Hardware"/>
    <n v="1"/>
    <n v="100"/>
    <n v="1000"/>
    <m/>
    <m/>
    <s v="DCJIS1319H"/>
    <m/>
    <n v="30"/>
    <n v="100"/>
    <s v="4am"/>
    <s v="9pm"/>
    <s v="Electrical"/>
    <s v="No"/>
    <s v="No"/>
    <s v="No"/>
    <s v="Close"/>
    <m/>
    <n v="2"/>
    <s v="fa8802528717@gmail.com"/>
    <x v="4"/>
    <s v="Jhilmil Industrial Area Delhi"/>
    <s v="Suresh Kumar Yadav"/>
  </r>
  <r>
    <d v="2023-07-19T01:07:45"/>
    <x v="25"/>
    <m/>
    <x v="2"/>
    <x v="76"/>
    <n v="9749134510"/>
    <s v="Milk"/>
    <n v="2"/>
    <n v="200"/>
    <n v="500"/>
    <m/>
    <m/>
    <s v="DCHON1718A"/>
    <m/>
    <n v="24"/>
    <n v="100"/>
    <n v="10"/>
    <n v="6"/>
    <s v="Pharmacy"/>
    <s v="Yes"/>
    <s v="No"/>
    <s v="Yes"/>
    <s v="Open"/>
    <m/>
    <n v="1"/>
    <s v="fa8802528717@gmail.com"/>
    <x v="4"/>
    <s v="Punjabi Bagh Metro Statuon"/>
    <s v="Surjeet Yadav"/>
  </r>
  <r>
    <d v="2023-07-20T20:19:24"/>
    <x v="26"/>
    <m/>
    <x v="2"/>
    <x v="77"/>
    <n v="9044331331"/>
    <s v="Hardware"/>
    <n v="1"/>
    <n v="10000"/>
    <n v="2000000"/>
    <s v="29AASFS7597Q1ZJ"/>
    <m/>
    <s v="AASFS7597Q"/>
    <m/>
    <n v="30"/>
    <n v="30"/>
    <n v="10"/>
    <n v="12"/>
    <s v="TmT sariya"/>
    <s v="No"/>
    <s v="Yes"/>
    <s v="No"/>
    <s v="Open"/>
    <m/>
    <n v="1"/>
    <s v="rahulr@handover.in"/>
    <x v="5"/>
    <s v="Afim kothi"/>
    <s v="Harah"/>
  </r>
  <r>
    <d v="2023-07-20T20:22:45"/>
    <x v="26"/>
    <m/>
    <x v="2"/>
    <x v="78"/>
    <n v="9415127494"/>
    <s v="Hardware"/>
    <n v="1"/>
    <n v="100000"/>
    <n v="100000"/>
    <s v="09ANOPS6776Q1ZI"/>
    <m/>
    <s v="ANOPS6776Q"/>
    <m/>
    <n v="30"/>
    <n v="100"/>
    <n v="10"/>
    <n v="8"/>
    <s v="Oil Dealers"/>
    <s v="No"/>
    <s v="Yes"/>
    <s v="No"/>
    <s v="Open"/>
    <m/>
    <n v="1"/>
    <s v="rahulr@handover.in"/>
    <x v="5"/>
    <s v="Juhi Kanpur"/>
    <s v="KABIR"/>
  </r>
  <r>
    <d v="2023-07-21T08:23:36"/>
    <x v="26"/>
    <m/>
    <x v="2"/>
    <x v="79"/>
    <n v="7428784555"/>
    <s v="Luxury Furniture"/>
    <n v="2"/>
    <n v="1000"/>
    <n v="1000"/>
    <s v="09AAGCD5878C1ZF"/>
    <m/>
    <s v="09AAGCD5878C1ZF"/>
    <m/>
    <n v="26"/>
    <n v="20"/>
    <n v="10"/>
    <n v="7"/>
    <s v="Tailes"/>
    <s v="No"/>
    <s v="No"/>
    <s v="No"/>
    <s v="Open"/>
    <m/>
    <n v="2"/>
    <s v="abhisheks@handover.in"/>
    <x v="1"/>
    <s v="Sultanpur"/>
    <s v="Shankar"/>
  </r>
  <r>
    <d v="2023-07-23T01:19:51"/>
    <x v="27"/>
    <m/>
    <x v="2"/>
    <x v="80"/>
    <n v="8937123410"/>
    <s v="Hardware"/>
    <n v="2"/>
    <n v="200"/>
    <n v="1000"/>
    <m/>
    <m/>
    <s v="DYEIQ2107P"/>
    <m/>
    <n v="11"/>
    <n v="100"/>
    <n v="9"/>
    <n v="9"/>
    <s v="Gardware"/>
    <s v="No"/>
    <s v="No"/>
    <s v="No"/>
    <s v="Open"/>
    <m/>
    <n v="1"/>
    <s v="fa8802528717@gmail.com"/>
    <x v="4"/>
    <s v="Sahibabad Site IV"/>
    <s v="Gaurav Singh"/>
  </r>
  <r>
    <d v="2023-07-23T01:22:13"/>
    <x v="27"/>
    <m/>
    <x v="2"/>
    <x v="81"/>
    <n v="9279145610"/>
    <s v="Electrical Appliances"/>
    <n v="2"/>
    <n v="100"/>
    <n v="2000"/>
    <m/>
    <m/>
    <s v="GHUED9819M"/>
    <m/>
    <n v="24"/>
    <n v="34"/>
    <n v="11"/>
    <n v="6"/>
    <s v="Electrical"/>
    <s v="Yes"/>
    <s v="No"/>
    <s v="Yes"/>
    <s v="Close"/>
    <m/>
    <s v="Delhi"/>
    <s v="fa8802528717@gmail.com"/>
    <x v="4"/>
    <s v="Sahibabad site IV"/>
    <s v="Jaspreet Singh"/>
  </r>
  <r>
    <d v="2023-07-23T01:24:58"/>
    <x v="27"/>
    <m/>
    <x v="2"/>
    <x v="82"/>
    <n v="9739134510"/>
    <s v="Electrical Hardware"/>
    <n v="11"/>
    <n v="100"/>
    <n v="2"/>
    <m/>
    <m/>
    <s v="HUEOQ3410M"/>
    <m/>
    <n v="11"/>
    <n v="23"/>
    <n v="9"/>
    <n v="6"/>
    <s v="Electrical"/>
    <s v="Yes"/>
    <s v="No"/>
    <s v="No"/>
    <s v="Open"/>
    <m/>
    <n v="1"/>
    <s v="fa8802528717@gmail.com"/>
    <x v="4"/>
    <s v="Haryana"/>
    <s v="Ishwar Bhai"/>
  </r>
  <r>
    <d v="2023-07-23T01:26:14"/>
    <x v="27"/>
    <m/>
    <x v="2"/>
    <x v="83"/>
    <n v="8890134510"/>
    <s v="Electrical Appliances"/>
    <n v="11"/>
    <n v="100"/>
    <n v="2000"/>
    <m/>
    <m/>
    <s v="DCGGQ6719P"/>
    <m/>
    <n v="21"/>
    <n v="50"/>
    <n v="9"/>
    <n v="9"/>
    <s v="Electeical"/>
    <s v="No"/>
    <s v="No"/>
    <s v="No"/>
    <s v="Open"/>
    <m/>
    <n v="5"/>
    <s v="fa8802528717@gmail.com"/>
    <x v="4"/>
    <s v="Sahibabad Site Is Up"/>
    <s v="Mukesh"/>
  </r>
  <r>
    <d v="2023-07-23T01:27:22"/>
    <x v="27"/>
    <m/>
    <x v="2"/>
    <x v="84"/>
    <n v="8492345103"/>
    <s v="Electrical Hardware"/>
    <n v="2"/>
    <n v="100"/>
    <n v="400"/>
    <m/>
    <m/>
    <s v="PHDUI2310U"/>
    <m/>
    <n v="10"/>
    <n v="500"/>
    <n v="6"/>
    <n v="12"/>
    <s v="Hardware"/>
    <s v="Yes"/>
    <s v="No"/>
    <s v="Yes"/>
    <s v="Close"/>
    <m/>
    <n v="2"/>
    <s v="fa8802528717@gmail.com"/>
    <x v="4"/>
    <s v="Site IV Sahibabad up"/>
    <s v="Jatin Mehra"/>
  </r>
  <r>
    <d v="2023-07-23T01:28:31"/>
    <x v="27"/>
    <m/>
    <x v="2"/>
    <x v="85"/>
    <n v="9379456281"/>
    <s v="Hardware"/>
    <n v="2"/>
    <n v="100"/>
    <n v="300"/>
    <m/>
    <m/>
    <s v="ORHXW1728A"/>
    <m/>
    <n v="21"/>
    <n v="100"/>
    <n v="10"/>
    <n v="10"/>
    <s v="No"/>
    <s v="Yes"/>
    <s v="No"/>
    <s v="Yes"/>
    <s v="Close"/>
    <m/>
    <n v="2"/>
    <s v="fa8802528717@gmail.com"/>
    <x v="4"/>
    <s v="Site IV sahibabad up"/>
    <s v="Kamal Kishore"/>
  </r>
  <r>
    <d v="2023-07-23T11:56:23"/>
    <x v="27"/>
    <m/>
    <x v="2"/>
    <x v="86"/>
    <n v="9307777325"/>
    <s v="Hardware"/>
    <n v="1"/>
    <n v="30000"/>
    <n v="2500000"/>
    <s v="09ABWFS9160Q1ZS"/>
    <m/>
    <s v="ABWFS9160Q"/>
    <m/>
    <n v="30"/>
    <n v="120"/>
    <n v="11"/>
    <n v="8"/>
    <s v="Gatar`"/>
    <s v="No"/>
    <s v="No"/>
    <s v="No"/>
    <s v="Open"/>
    <m/>
    <n v="1"/>
    <s v="rahulr@handover.in"/>
    <x v="5"/>
    <s v="Afimkothi"/>
    <s v="Rishab"/>
  </r>
  <r>
    <d v="2023-07-23T11:59:58"/>
    <x v="27"/>
    <m/>
    <x v="2"/>
    <x v="87"/>
    <n v="7380373699"/>
    <s v="Hardware"/>
    <n v="1"/>
    <n v="20000"/>
    <n v="1000000"/>
    <s v="09AESPK8679R1ZX"/>
    <m/>
    <s v="AESPK8679R"/>
    <m/>
    <n v="26"/>
    <n v="132"/>
    <n v="11"/>
    <n v="8"/>
    <s v="Steel"/>
    <s v="No"/>
    <s v="Yes"/>
    <s v="No"/>
    <s v="Open"/>
    <m/>
    <n v="1"/>
    <s v="rahulr@handover.in"/>
    <x v="5"/>
    <s v="Afim Kothi"/>
    <s v="Rajesh"/>
  </r>
  <r>
    <d v="2023-07-23T12:02:43"/>
    <x v="27"/>
    <m/>
    <x v="2"/>
    <x v="88"/>
    <n v="9839424645"/>
    <s v="Hardware"/>
    <n v="1"/>
    <n v="100000"/>
    <n v="2000000"/>
    <s v="09BFTPM1680P1ZG"/>
    <m/>
    <s v="BFTPM1680P"/>
    <m/>
    <n v="25"/>
    <n v="122"/>
    <n v="11"/>
    <n v="7"/>
    <s v="Gatar"/>
    <s v="No"/>
    <s v="No"/>
    <s v="No"/>
    <s v="Open"/>
    <m/>
    <n v="1"/>
    <s v="rahulr@handover.in"/>
    <x v="5"/>
    <s v="Coparganj"/>
    <s v="Asim"/>
  </r>
  <r>
    <d v="2023-07-23T12:08:36"/>
    <x v="27"/>
    <m/>
    <x v="2"/>
    <x v="89"/>
    <n v="9336115557"/>
    <s v="Furniture"/>
    <n v="1"/>
    <n v="1000"/>
    <n v="50000"/>
    <s v="09ACDPG9968N1ZQ"/>
    <m/>
    <s v="ACDPG9968N"/>
    <m/>
    <n v="31"/>
    <n v="111"/>
    <n v="12"/>
    <n v="11"/>
    <s v="NO"/>
    <s v="No"/>
    <s v="No"/>
    <s v="No"/>
    <s v="Open"/>
    <m/>
    <n v="1"/>
    <s v="rahulr@handover.in"/>
    <x v="5"/>
    <s v="COOPER GANJ"/>
    <s v="ATUL"/>
  </r>
  <r>
    <d v="2023-07-23T12:10:52"/>
    <x v="27"/>
    <m/>
    <x v="2"/>
    <x v="90"/>
    <n v="9415042905"/>
    <s v="Furniture"/>
    <n v="1"/>
    <n v="1000"/>
    <n v="50000"/>
    <s v="09AEGPA2461K1ZL"/>
    <m/>
    <s v="AEGPA2461K"/>
    <m/>
    <n v="25"/>
    <n v="111"/>
    <n v="12"/>
    <n v="11"/>
    <s v="NO"/>
    <s v="No"/>
    <s v="No"/>
    <s v="No"/>
    <s v="Open"/>
    <m/>
    <n v="1"/>
    <s v="rahulr@handover.in"/>
    <x v="5"/>
    <s v="COOPER GANJ"/>
    <s v="ATHER"/>
  </r>
  <r>
    <d v="2023-07-23T12:18:59"/>
    <x v="27"/>
    <m/>
    <x v="2"/>
    <x v="91"/>
    <n v="9936116444"/>
    <s v="Automobile spares"/>
    <n v="2"/>
    <n v="10000"/>
    <n v="10000"/>
    <s v="09ABTPT1425A1ZM"/>
    <m/>
    <s v="ABTPT1425A"/>
    <m/>
    <n v="30"/>
    <n v="100"/>
    <n v="10"/>
    <n v="9"/>
    <s v="MIXER FOR CONSTRUCTION WORK"/>
    <s v="Yes"/>
    <s v="No"/>
    <s v="No"/>
    <s v="Open"/>
    <m/>
    <n v="1"/>
    <s v="rahulr@handover.in"/>
    <x v="5"/>
    <s v="CHANDIRIKA DEVI CHORAHA"/>
    <s v="HARSH"/>
  </r>
  <r>
    <d v="2023-07-25T00:23:04"/>
    <x v="28"/>
    <m/>
    <x v="2"/>
    <x v="92"/>
    <n v="9472934510"/>
    <s v="Electrical Appliances"/>
    <n v="1"/>
    <n v="400"/>
    <n v="1000"/>
    <m/>
    <m/>
    <s v="DGURI2310O"/>
    <m/>
    <n v="23"/>
    <n v="100"/>
    <n v="9"/>
    <n v="11"/>
    <s v="Electrical"/>
    <s v="No"/>
    <s v="No"/>
    <s v="Yes"/>
    <s v="Open"/>
    <m/>
    <n v="1"/>
    <s v="fa8802528717@gmail.com"/>
    <x v="4"/>
    <s v="Site IV"/>
    <s v="Harsh"/>
  </r>
  <r>
    <d v="2023-07-25T00:24:10"/>
    <x v="28"/>
    <m/>
    <x v="2"/>
    <x v="93"/>
    <n v="9479245610"/>
    <s v="Electrical Appliances"/>
    <n v="1"/>
    <n v="300"/>
    <n v="1000"/>
    <m/>
    <m/>
    <s v="DFROQ6710U"/>
    <m/>
    <n v="11"/>
    <n v="107"/>
    <n v="9"/>
    <n v="6"/>
    <s v="Electrical"/>
    <s v="No"/>
    <s v="No"/>
    <s v="Yes"/>
    <s v="Close"/>
    <m/>
    <n v="1"/>
    <s v="fa8802528717@gmail.com"/>
    <x v="4"/>
    <s v="Site IV"/>
    <s v="kta Ram"/>
  </r>
  <r>
    <d v="2023-07-25T00:25:23"/>
    <x v="28"/>
    <m/>
    <x v="2"/>
    <x v="94"/>
    <n v="9362834510"/>
    <s v="Electrical Appliances"/>
    <n v="11"/>
    <n v="100"/>
    <n v="1000"/>
    <m/>
    <m/>
    <s v="UYEUJ1276U"/>
    <m/>
    <n v="11"/>
    <n v="100"/>
    <n v="9"/>
    <n v="10"/>
    <s v="No"/>
    <s v="No"/>
    <s v="No"/>
    <s v="Yes"/>
    <s v="Close"/>
    <m/>
    <n v="11"/>
    <s v="fa8802528717@gmail.com"/>
    <x v="4"/>
    <s v="Site IV"/>
    <s v="Harsh"/>
  </r>
  <r>
    <d v="2023-07-25T00:26:38"/>
    <x v="28"/>
    <m/>
    <x v="2"/>
    <x v="95"/>
    <n v="8829123510"/>
    <s v="Electrical Hardware"/>
    <n v="22"/>
    <n v="100"/>
    <n v="1000"/>
    <m/>
    <m/>
    <s v="DFTRK5687E"/>
    <m/>
    <n v="11"/>
    <n v="100"/>
    <n v="9"/>
    <n v="8"/>
    <s v="Furniture"/>
    <s v="Yes"/>
    <s v="No"/>
    <s v="Yes"/>
    <s v="Close"/>
    <m/>
    <n v="1"/>
    <s v="fa8802528717@gmail.com"/>
    <x v="4"/>
    <s v="Site IV"/>
    <s v="Saksham"/>
  </r>
  <r>
    <d v="2023-07-25T00:30:16"/>
    <x v="28"/>
    <m/>
    <x v="2"/>
    <x v="96"/>
    <n v="8379111241"/>
    <s v="Books &amp; Stationery"/>
    <n v="1"/>
    <n v="500"/>
    <n v="1000"/>
    <m/>
    <m/>
    <s v="SKAJQ8268U"/>
    <m/>
    <n v="11"/>
    <n v="500"/>
    <n v="9"/>
    <n v="9"/>
    <s v="No"/>
    <s v="Yes"/>
    <s v="No"/>
    <s v="No"/>
    <s v="Open"/>
    <m/>
    <n v="1"/>
    <s v="fa8802528717@gmail.com"/>
    <x v="4"/>
    <s v="Site IV"/>
    <s v="Nitin"/>
  </r>
  <r>
    <d v="2023-07-27T00:27:34"/>
    <x v="29"/>
    <m/>
    <x v="2"/>
    <x v="97"/>
    <n v="9475192764"/>
    <s v="Grocery"/>
    <n v="1"/>
    <n v="350"/>
    <n v="1000"/>
    <m/>
    <m/>
    <s v="FSJHI5632Q"/>
    <m/>
    <n v="28"/>
    <n v="100"/>
    <n v="9"/>
    <n v="6"/>
    <s v="Nothing"/>
    <s v="Yes"/>
    <s v="Yes"/>
    <s v="Yes"/>
    <s v="Close"/>
    <m/>
    <n v="1"/>
    <s v="fa8802528717@gmail.com"/>
    <x v="4"/>
    <s v="Shahed Nagar Site IV"/>
    <s v="Jaswant Singh"/>
  </r>
  <r>
    <d v="2023-07-27T00:28:52"/>
    <x v="29"/>
    <m/>
    <x v="2"/>
    <x v="98"/>
    <n v="7846138748"/>
    <s v="Sanitary"/>
    <n v="2"/>
    <n v="2500"/>
    <n v="500"/>
    <m/>
    <m/>
    <s v="HFUEH3410Y"/>
    <m/>
    <n v="29"/>
    <n v="100"/>
    <n v="9"/>
    <n v="6"/>
    <s v="transport"/>
    <s v="Yes"/>
    <s v="Yes"/>
    <s v="Yes"/>
    <s v="Open"/>
    <m/>
    <n v="1"/>
    <s v="fa8802528717@gmail.com"/>
    <x v="4"/>
    <s v="Site IV Sahibabad"/>
    <s v="Umesh Bhaiya"/>
  </r>
  <r>
    <d v="2023-07-27T00:36:51"/>
    <x v="29"/>
    <m/>
    <x v="2"/>
    <x v="99"/>
    <n v="9574256711"/>
    <s v="Furniture"/>
    <n v="2"/>
    <n v="450"/>
    <n v="1000"/>
    <m/>
    <m/>
    <s v="GEUYU8571U"/>
    <m/>
    <n v="29"/>
    <n v="5"/>
    <n v="11"/>
    <n v="9"/>
    <s v="urniture"/>
    <s v="Yes"/>
    <s v="No"/>
    <s v="Yes"/>
    <s v="Open"/>
    <m/>
    <n v="1"/>
    <s v="fa8802528717@gmail.com"/>
    <x v="4"/>
    <s v="SITE IV Sahibabad"/>
    <s v="Ashak Lala"/>
  </r>
  <r>
    <d v="2023-07-27T00:40:21"/>
    <x v="29"/>
    <m/>
    <x v="2"/>
    <x v="100"/>
    <n v="9473945611"/>
    <s v="Furniture"/>
    <n v="1"/>
    <n v="45"/>
    <n v="50"/>
    <m/>
    <m/>
    <s v="HIOPK9381P"/>
    <m/>
    <n v="12"/>
    <n v="45"/>
    <n v="9"/>
    <n v="9"/>
    <s v="furniture"/>
    <s v="Yes"/>
    <s v="No"/>
    <s v="Yes"/>
    <s v="Open"/>
    <m/>
    <n v="1"/>
    <s v="fa8802528717@gmail.com"/>
    <x v="4"/>
    <s v="SITE IV Sahiababd"/>
    <s v="jaswant singh"/>
  </r>
  <r>
    <d v="2023-07-31T08:29:29"/>
    <x v="30"/>
    <m/>
    <x v="2"/>
    <x v="101"/>
    <n v="9818877522"/>
    <s v="Plastic material"/>
    <n v="2"/>
    <n v="300"/>
    <n v="1000"/>
    <s v="06BFWP7187RZY"/>
    <m/>
    <s v="06BZY"/>
    <m/>
    <n v="30"/>
    <n v="30"/>
    <n v="9"/>
    <n v="7"/>
    <s v="Plastic"/>
    <s v="No"/>
    <s v="No"/>
    <s v="No"/>
    <s v="Close"/>
    <m/>
    <n v="1"/>
    <s v="abhisheks@handover.in"/>
    <x v="1"/>
    <s v="Khandsa"/>
    <s v="Apj Enterprises"/>
  </r>
  <r>
    <d v="2023-07-31T14:40:22"/>
    <x v="31"/>
    <m/>
    <x v="2"/>
    <x v="102"/>
    <n v="9670116611"/>
    <s v="Others"/>
    <n v="1"/>
    <n v="9000"/>
    <m/>
    <s v="09AANFR8203P1ZG"/>
    <m/>
    <s v="AANFR8203P"/>
    <m/>
    <n v="25"/>
    <n v="100"/>
    <n v="11"/>
    <n v="8"/>
    <s v="Tyres"/>
    <s v="No"/>
    <s v="No"/>
    <s v="Yes"/>
    <s v="Open"/>
    <m/>
    <m/>
    <m/>
    <x v="5"/>
    <s v="123/630 Fazalganj Gadariyanpurva"/>
    <s v="Rakesh"/>
  </r>
  <r>
    <d v="2023-07-31T14:44:29"/>
    <x v="31"/>
    <m/>
    <x v="2"/>
    <x v="103"/>
    <n v="9935600003"/>
    <s v="Others"/>
    <n v="1"/>
    <n v="9000"/>
    <m/>
    <s v="09ADPFS8644A1ZP"/>
    <m/>
    <s v="ADPFS8644A"/>
    <m/>
    <n v="26"/>
    <n v="100"/>
    <n v="11"/>
    <n v="9"/>
    <s v="Tyre"/>
    <s v="No"/>
    <s v="No"/>
    <s v="Yes"/>
    <s v="Open"/>
    <m/>
    <m/>
    <m/>
    <x v="5"/>
    <s v="Shop no 21 107/3A GT Road Kanpur"/>
    <s v="Simer sethi"/>
  </r>
  <r>
    <d v="2023-07-31T14:49:10"/>
    <x v="31"/>
    <m/>
    <x v="2"/>
    <x v="104"/>
    <n v="9451021604"/>
    <s v="Luxury Furniture"/>
    <n v="1"/>
    <n v="3000"/>
    <m/>
    <s v="09AGQPG6902R1ZL"/>
    <m/>
    <s v="AGQP6902R"/>
    <m/>
    <n v="30"/>
    <n v="2"/>
    <n v="11"/>
    <n v="7"/>
    <s v="Furniture"/>
    <s v="No"/>
    <s v="No"/>
    <s v="No"/>
    <s v="Open"/>
    <m/>
    <m/>
    <m/>
    <x v="5"/>
    <s v="Jarib Chowki"/>
    <s v="JAGADISH GUPTA"/>
  </r>
  <r>
    <d v="2023-08-02T20:23:02"/>
    <x v="32"/>
    <s v="6-Week"/>
    <x v="3"/>
    <x v="105"/>
    <n v="9472845610"/>
    <s v="Grocery"/>
    <n v="1"/>
    <n v="400"/>
    <m/>
    <m/>
    <m/>
    <s v="DUEPO8910J"/>
    <m/>
    <n v="30"/>
    <n v="20"/>
    <n v="9"/>
    <n v="6"/>
    <s v="Grocery"/>
    <s v="No"/>
    <s v="No"/>
    <s v="No"/>
    <s v="Close"/>
    <m/>
    <m/>
    <m/>
    <x v="4"/>
    <s v="Niti khand Q Indirapuram"/>
    <s v="Umesh"/>
  </r>
  <r>
    <d v="2023-08-02T20:24:13"/>
    <x v="32"/>
    <s v="6-Week"/>
    <x v="3"/>
    <x v="106"/>
    <n v="9739567810"/>
    <s v="Book &amp; Staionery"/>
    <n v="1"/>
    <n v="100"/>
    <m/>
    <m/>
    <m/>
    <s v="UORCF9739P"/>
    <m/>
    <n v="26"/>
    <n v="50"/>
    <n v="10"/>
    <n v="7"/>
    <s v="Hardware"/>
    <s v="No"/>
    <s v="No"/>
    <s v="No"/>
    <s v="Open"/>
    <m/>
    <m/>
    <m/>
    <x v="4"/>
    <s v="Vasundhara uttar pradesh"/>
    <s v="Savita"/>
  </r>
  <r>
    <d v="2023-08-07T11:54:29"/>
    <x v="33"/>
    <s v="6-Week"/>
    <x v="3"/>
    <x v="107"/>
    <n v="9795133624"/>
    <s v="Furniture"/>
    <n v="1"/>
    <n v="1000"/>
    <s v="Furniture"/>
    <m/>
    <m/>
    <s v="AASFA6203F"/>
    <m/>
    <n v="25"/>
    <n v="100"/>
    <n v="12"/>
    <n v="8"/>
    <m/>
    <s v="Yes"/>
    <s v="No"/>
    <s v="Yes"/>
    <s v="Open"/>
    <m/>
    <m/>
    <m/>
    <x v="5"/>
    <s v="Kalyanpur Near Nepali Mandir"/>
    <s v="Rishabh"/>
  </r>
  <r>
    <d v="2023-08-07T13:13:51"/>
    <x v="33"/>
    <s v="6-Week"/>
    <x v="3"/>
    <x v="108"/>
    <m/>
    <s v="Furniture"/>
    <n v="1"/>
    <n v="1000"/>
    <s v="Furniture"/>
    <s v="09AIVPM0261A1ZC"/>
    <m/>
    <s v="AIVPM0261A"/>
    <m/>
    <n v="30"/>
    <n v="59"/>
    <n v="10"/>
    <n v="9"/>
    <s v="Mr. MALIK"/>
    <s v="No"/>
    <s v="No"/>
    <s v="Yes"/>
    <s v="Open"/>
    <m/>
    <m/>
    <m/>
    <x v="5"/>
    <s v="Mall Road Kanpur"/>
    <s v="Kuldeep Tripathi"/>
  </r>
  <r>
    <d v="2023-08-09T12:24:06"/>
    <x v="34"/>
    <s v="7-Week"/>
    <x v="3"/>
    <x v="109"/>
    <n v="9336331760"/>
    <s v="Furniture"/>
    <n v="0"/>
    <n v="10000"/>
    <s v="09BCMPG2810F1ZU"/>
    <s v="BCMPG2810F"/>
    <m/>
    <m/>
    <m/>
    <n v="20"/>
    <n v="400"/>
    <n v="10"/>
    <n v="8"/>
    <s v="Package"/>
    <s v="Yes"/>
    <s v="No"/>
    <s v="Yes"/>
    <s v="Open"/>
    <m/>
    <s v="As per requirement"/>
    <m/>
    <x v="5"/>
    <s v="115/154 Avas vikas 1 Double Road Kanpur"/>
    <s v="Anil"/>
  </r>
  <r>
    <d v="2023-08-09T13:53:35"/>
    <x v="34"/>
    <s v="7-Week"/>
    <x v="3"/>
    <x v="110"/>
    <n v="9648111144"/>
    <s v="Others"/>
    <n v="1"/>
    <n v="3000"/>
    <m/>
    <s v="AAGHU8090Z"/>
    <m/>
    <m/>
    <m/>
    <n v="25"/>
    <n v="100"/>
    <n v="10"/>
    <n v="8"/>
    <s v="Battery"/>
    <s v="No"/>
    <s v="Yes"/>
    <s v="No"/>
    <s v="Open"/>
    <m/>
    <n v="1"/>
    <m/>
    <x v="6"/>
    <s v="Charkhaba kuaa"/>
    <s v="Satyam"/>
  </r>
  <r>
    <d v="2023-08-09T23:55:46"/>
    <x v="34"/>
    <s v="7-Week"/>
    <x v="3"/>
    <x v="111"/>
    <n v="9450215908"/>
    <s v="Furniture"/>
    <n v="1"/>
    <n v="30"/>
    <s v="09AELPG6311F1Z0"/>
    <s v="N/A"/>
    <m/>
    <m/>
    <m/>
    <n v="26"/>
    <n v="8"/>
    <n v="11"/>
    <n v="9"/>
    <s v="No"/>
    <s v="No"/>
    <s v="Yes"/>
    <s v="Yes"/>
    <s v="Open"/>
    <m/>
    <n v="2"/>
    <m/>
    <x v="6"/>
    <s v="107/3, G.T. road jareeb chawki kanpur"/>
    <s v="P.K. Porwal"/>
  </r>
  <r>
    <d v="2023-08-10T00:26:52"/>
    <x v="34"/>
    <s v="7-Week"/>
    <x v="3"/>
    <x v="112"/>
    <n v="9838728283"/>
    <s v="Furniture"/>
    <s v="Yes"/>
    <n v="25"/>
    <s v="Not given"/>
    <s v="N/A"/>
    <m/>
    <m/>
    <m/>
    <n v="26"/>
    <n v="6"/>
    <n v="11"/>
    <n v="9"/>
    <s v="No"/>
    <s v="No"/>
    <s v="No"/>
    <s v="Yes"/>
    <s v="Open"/>
    <m/>
    <n v="1"/>
    <m/>
    <x v="6"/>
    <s v="107/3, jareeb chawki kanpur"/>
    <s v="Narendra dua"/>
  </r>
  <r>
    <d v="2023-08-10T13:38:19"/>
    <x v="35"/>
    <s v="7Week"/>
    <x v="3"/>
    <x v="113"/>
    <n v="9541852911"/>
    <s v="Sanitary"/>
    <s v="Sanitary"/>
    <n v="300"/>
    <s v="09AXSPL4537A1ZB"/>
    <s v="https://drive.google.com/open?id=1Im3FcYu-4Osn9YJzVyj8jglLpCGJSyyk"/>
    <s v="AXSPL4537A"/>
    <s v="https://drive.google.com/open?id=1oUr31m6i0AaH1vM-HRf1tXpT24CpYz3O"/>
    <n v="30"/>
    <n v="20"/>
    <n v="10"/>
    <n v="10"/>
    <n v="1"/>
    <m/>
    <s v="No"/>
    <s v="No"/>
    <s v="No"/>
    <s v="Open"/>
    <m/>
    <m/>
    <n v="7"/>
    <x v="2"/>
    <s v="B 37 sector 9 Noida"/>
    <s v="Lovish Singla"/>
  </r>
  <r>
    <d v="2023-08-10T20:17:25"/>
    <x v="35"/>
    <s v="7Week"/>
    <x v="3"/>
    <x v="114"/>
    <n v="8571285236"/>
    <s v="Furniture"/>
    <s v="FURNITE"/>
    <n v="104"/>
    <m/>
    <m/>
    <s v="HUROE1058W"/>
    <m/>
    <n v="26"/>
    <n v="104"/>
    <n v="10"/>
    <n v="8"/>
    <n v="1"/>
    <m/>
    <s v="Yes"/>
    <s v="No"/>
    <s v="No"/>
    <s v="Open"/>
    <m/>
    <m/>
    <n v="1"/>
    <x v="4"/>
    <s v="plot no 3 sector 3 vaishali"/>
    <n v="8571285236"/>
  </r>
  <r>
    <d v="2023-08-10T20:18:47"/>
    <x v="35"/>
    <s v="7Week"/>
    <x v="3"/>
    <x v="115"/>
    <n v="7515265896"/>
    <s v="Furniture"/>
    <s v="FURNITURE"/>
    <n v="104"/>
    <m/>
    <m/>
    <s v="JHUIO1458P"/>
    <m/>
    <n v="18"/>
    <n v="55"/>
    <n v="11"/>
    <n v="6"/>
    <n v="15"/>
    <m/>
    <s v="No"/>
    <s v="No"/>
    <s v="No"/>
    <s v="Close"/>
    <m/>
    <m/>
    <n v="26"/>
    <x v="4"/>
    <s v="plot no 4 sectior 3 vasundhara"/>
    <s v="Prakash Sharma"/>
  </r>
  <r>
    <d v="2023-08-10T20:27:14"/>
    <x v="35"/>
    <s v="7Week"/>
    <x v="3"/>
    <x v="116"/>
    <n v="8523612569"/>
    <s v="Furniture"/>
    <s v="FURNITUTRE"/>
    <n v="104"/>
    <m/>
    <m/>
    <s v="DFRGT9878P"/>
    <m/>
    <n v="11"/>
    <n v="104"/>
    <n v="11"/>
    <n v="6"/>
    <n v="26"/>
    <m/>
    <s v="No"/>
    <s v="No"/>
    <s v="No"/>
    <s v="Open"/>
    <m/>
    <m/>
    <n v="1"/>
    <x v="4"/>
    <s v="plot no 7 sec 5 vasundhara"/>
    <s v="owais khan"/>
  </r>
  <r>
    <d v="2023-08-10T23:19:13"/>
    <x v="35"/>
    <s v="7Week"/>
    <x v="3"/>
    <x v="117"/>
    <n v="9838728283"/>
    <s v="Furniture"/>
    <s v="FURNITURE"/>
    <n v="100"/>
    <m/>
    <m/>
    <s v="AABSF8090G"/>
    <m/>
    <n v="25"/>
    <n v="10"/>
    <n v="11"/>
    <n v="9"/>
    <n v="1"/>
    <m/>
    <s v="No"/>
    <s v="No"/>
    <s v="No"/>
    <s v="Open"/>
    <m/>
    <m/>
    <n v="1"/>
    <x v="6"/>
    <s v="107/3, shop no. 8 jareeb chawki kanpur"/>
    <s v="narendra dua"/>
  </r>
  <r>
    <d v="2023-08-10T23:24:53"/>
    <x v="35"/>
    <s v="7Week"/>
    <x v="3"/>
    <x v="111"/>
    <n v="7897054205"/>
    <s v="Furniture"/>
    <s v="no"/>
    <n v="80"/>
    <m/>
    <m/>
    <s v="AAPNS2466R"/>
    <m/>
    <n v="26"/>
    <n v="10"/>
    <n v="11"/>
    <n v="8"/>
    <n v="1"/>
    <m/>
    <s v="No"/>
    <s v="No"/>
    <s v="No"/>
    <s v="Open"/>
    <m/>
    <m/>
    <n v="1"/>
    <x v="6"/>
    <s v="107/3 G.T. Road jareeb chawki kanpur"/>
    <s v="A.K. Porwal"/>
  </r>
  <r>
    <d v="2023-08-10T23:30:06"/>
    <x v="35"/>
    <s v="7Week"/>
    <x v="3"/>
    <x v="104"/>
    <n v="9451021604"/>
    <s v="Hardware"/>
    <s v="no"/>
    <n v="100"/>
    <s v="09AGQPG6902R1ZL"/>
    <m/>
    <s v="ASFRT3652E"/>
    <m/>
    <n v="25"/>
    <n v="8"/>
    <n v="12"/>
    <n v="8"/>
    <n v="2"/>
    <m/>
    <s v="No"/>
    <s v="No"/>
    <s v="No"/>
    <s v="Close"/>
    <m/>
    <m/>
    <n v="1"/>
    <x v="6"/>
    <s v="jareeb chawki kanpur uttar pradesh"/>
    <s v="jagdeesh gupta"/>
  </r>
  <r>
    <d v="2023-08-10T23:35:28"/>
    <x v="35"/>
    <s v="7Week"/>
    <x v="3"/>
    <x v="118"/>
    <n v="9839116318"/>
    <s v="Others"/>
    <s v="no"/>
    <n v="90"/>
    <m/>
    <m/>
    <s v="RRTEV5134z"/>
    <m/>
    <n v="26"/>
    <n v="15"/>
    <n v="11"/>
    <n v="8"/>
    <n v="2"/>
    <m/>
    <s v="No"/>
    <s v="No"/>
    <s v="No"/>
    <s v="Open"/>
    <m/>
    <m/>
    <n v="3"/>
    <x v="6"/>
    <s v="107/3GT Road, GT Road, Chauki Jarib, Kanpur - 208012 (Opposite Jarib Chauki Railway Crossing"/>
    <s v="H.S. Dixit"/>
  </r>
  <r>
    <d v="2023-08-10T23:40:08"/>
    <x v="35"/>
    <s v="7Week"/>
    <x v="3"/>
    <x v="103"/>
    <n v="9935600003"/>
    <s v="Automobile spares"/>
    <s v="no"/>
    <n v="85"/>
    <s v="09ADPFS8644A1ZP"/>
    <m/>
    <s v="dstev2555b"/>
    <m/>
    <n v="24"/>
    <n v="12"/>
    <n v="12"/>
    <n v="8"/>
    <n v="1"/>
    <m/>
    <s v="No"/>
    <s v="No"/>
    <s v="No"/>
    <s v="Open"/>
    <m/>
    <m/>
    <n v="3"/>
    <x v="6"/>
    <s v="107/3A SHOP NO.21 JARIB CHOWKI KANPUR Uttar Pradesh"/>
    <s v="simar sethi"/>
  </r>
  <r>
    <d v="2023-08-10T23:47:44"/>
    <x v="35"/>
    <s v="7Week"/>
    <x v="3"/>
    <x v="102"/>
    <n v="9670116611"/>
    <s v="Automobile spares"/>
    <s v="no"/>
    <n v="100"/>
    <m/>
    <m/>
    <s v="BBACF2387J"/>
    <m/>
    <n v="26"/>
    <n v="30"/>
    <n v="11"/>
    <n v="8"/>
    <n v="2"/>
    <m/>
    <s v="No"/>
    <s v="No"/>
    <s v="No"/>
    <s v="Open"/>
    <m/>
    <m/>
    <n v="3"/>
    <x v="6"/>
    <s v="117/3 G T Road, JAREEB CHAUKI KANPUR, Kanpur, Jareeb Chowki Road-Anwarganj, Kanpur - 208003"/>
    <s v="amarjeet"/>
  </r>
  <r>
    <d v="2023-08-10T23:53:21"/>
    <x v="35"/>
    <s v="7Week"/>
    <x v="3"/>
    <x v="119"/>
    <n v="945040706"/>
    <s v="Hardware"/>
    <s v="no"/>
    <n v="80"/>
    <s v="no"/>
    <m/>
    <s v="EEANP43453Z"/>
    <m/>
    <n v="24"/>
    <n v="10"/>
    <n v="10"/>
    <n v="7"/>
    <n v="1"/>
    <m/>
    <s v="No"/>
    <s v="No"/>
    <s v="No"/>
    <s v="Open"/>
    <m/>
    <m/>
    <n v="3"/>
    <x v="6"/>
    <s v="123/137 Khwaja Market, Gadarianpurwa, Gadarian Purwa, Kanpur - 208012 (Near Charkhamba Chauraha)"/>
    <s v="anurag chaddha"/>
  </r>
  <r>
    <d v="2023-08-10T23:57:02"/>
    <x v="35"/>
    <s v="7Week"/>
    <x v="3"/>
    <x v="120"/>
    <n v="9415161382"/>
    <s v="Hardware"/>
    <s v="no"/>
    <n v="110"/>
    <s v="09AFPPA8984H1ZT"/>
    <m/>
    <s v="RRTEP7543D"/>
    <m/>
    <n v="25"/>
    <n v="15"/>
    <n v="12"/>
    <n v="7"/>
    <n v="2"/>
    <m/>
    <s v="No"/>
    <s v="No"/>
    <s v="No"/>
    <s v="Close"/>
    <m/>
    <m/>
    <n v="2"/>
    <x v="6"/>
    <s v="GADARIANPURWA 123/712,A, GURU NANAK MARKET ROAD KANPUR Uttar Pradesh"/>
    <s v="vikas awasthi"/>
  </r>
  <r>
    <d v="2023-08-11T00:01:41"/>
    <x v="35"/>
    <s v="7Week"/>
    <x v="3"/>
    <x v="121"/>
    <n v="7095470563"/>
    <s v="Automobile spares"/>
    <s v="no"/>
    <n v="90"/>
    <s v="09ACKFS6187L1Z7"/>
    <m/>
    <s v="DEEPS9944P"/>
    <m/>
    <n v="25"/>
    <n v="110"/>
    <n v="12"/>
    <n v="7"/>
    <n v="2"/>
    <m/>
    <s v="No"/>
    <s v="No"/>
    <s v="No"/>
    <s v="Close"/>
    <m/>
    <m/>
    <s v="`"/>
    <x v="6"/>
    <s v="GURU NANAK MOTOR MARKET 123/657 GADARIAN PURWA KANPUR NAGAR Uttar Pradesh"/>
    <s v="irshad ahamad"/>
  </r>
  <r>
    <d v="2023-08-11T00:05:11"/>
    <x v="35"/>
    <s v="7Week"/>
    <x v="3"/>
    <x v="122"/>
    <n v="9235885281"/>
    <s v="Automobile spares"/>
    <s v="no"/>
    <n v="100"/>
    <m/>
    <m/>
    <s v="AADFC2566E"/>
    <m/>
    <n v="24"/>
    <n v="10"/>
    <n v="11"/>
    <n v="7"/>
    <n v="2"/>
    <m/>
    <s v="No"/>
    <s v="No"/>
    <s v="No"/>
    <s v="Close"/>
    <m/>
    <m/>
    <n v="1"/>
    <x v="6"/>
    <s v="123/136, B Gadarian Purwa, Gadarian Purwa Road, Fazal Ganj, Kanpur - 208012 (Near Char Khamba Chauraha)"/>
    <s v="navin gupta"/>
  </r>
  <r>
    <d v="2023-08-11T00:09:42"/>
    <x v="35"/>
    <s v="7Week"/>
    <x v="3"/>
    <x v="123"/>
    <n v="9455077296"/>
    <s v="Automobile spares"/>
    <s v="no"/>
    <n v="150"/>
    <s v="09ACZPB6037D1ZG"/>
    <m/>
    <s v="AASVT4472D"/>
    <m/>
    <n v="26"/>
    <n v="20"/>
    <n v="11"/>
    <n v="7"/>
    <n v="2"/>
    <m/>
    <s v="No"/>
    <s v="No"/>
    <s v="No"/>
    <s v="Open"/>
    <m/>
    <m/>
    <n v="3"/>
    <x v="6"/>
    <s v="123/716, gadarianpurwa kanpur"/>
    <s v="owner"/>
  </r>
  <r>
    <m/>
    <x v="36"/>
    <m/>
    <x v="4"/>
    <x v="124"/>
    <m/>
    <m/>
    <m/>
    <m/>
    <m/>
    <m/>
    <m/>
    <m/>
    <m/>
    <m/>
    <m/>
    <m/>
    <m/>
    <m/>
    <m/>
    <m/>
    <m/>
    <m/>
    <m/>
    <m/>
    <m/>
    <x v="7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38">
  <r>
    <d v="2023-06-01T15:07:28"/>
    <x v="0"/>
    <x v="0"/>
    <m/>
    <n v="33"/>
    <x v="0"/>
    <n v="9971925152"/>
    <n v="30"/>
    <s v="Furniture"/>
    <s v="Gadda"/>
    <m/>
    <n v="1600"/>
    <m/>
    <m/>
    <s v="No"/>
    <s v="Shalimar garden shahibabad gaziyabad"/>
    <s v="Noida sec 18"/>
    <n v="17"/>
    <s v="Shalimar garden shahibabad gaziyabad"/>
    <m/>
    <m/>
    <m/>
    <s v="avanishsingh442@gmail.com"/>
    <x v="0"/>
    <s v="NCR"/>
    <s v="Abhishek Srivastava"/>
    <m/>
    <m/>
    <m/>
  </r>
  <r>
    <d v="2023-06-01T21:24:51"/>
    <x v="0"/>
    <x v="0"/>
    <m/>
    <n v="11"/>
    <x v="1"/>
    <n v="9625446093"/>
    <n v="200"/>
    <s v="Chemicals"/>
    <s v="Chemical"/>
    <m/>
    <n v="400"/>
    <m/>
    <m/>
    <s v="Yes"/>
    <s v="Hoshiyarpur sector 51 Noida"/>
    <s v="Lotus pinach sector 110 noida"/>
    <n v="9"/>
    <s v="Lotus pinach sector 110 noida"/>
    <m/>
    <m/>
    <m/>
    <s v="purinitin902@gmail.com"/>
    <x v="1"/>
    <s v="NCR"/>
    <s v="Abhishek Srivastava"/>
    <m/>
    <m/>
    <m/>
  </r>
  <r>
    <d v="2023-06-01T21:32:20"/>
    <x v="0"/>
    <x v="0"/>
    <m/>
    <n v="11"/>
    <x v="1"/>
    <n v="9625446093"/>
    <n v="90"/>
    <s v="Chemicals"/>
    <s v="Chemical"/>
    <m/>
    <n v="450"/>
    <m/>
    <m/>
    <s v="Yes"/>
    <s v="Hoshiyarpur sector 51 Noida"/>
    <s v="Sector 74 Noida"/>
    <n v="10"/>
    <s v="Super tech North eye sector 74 nooda"/>
    <m/>
    <m/>
    <m/>
    <s v="purinitin902@gmail.com"/>
    <x v="1"/>
    <s v="NCR"/>
    <s v="Abhishek Srivastava"/>
    <m/>
    <m/>
    <m/>
  </r>
  <r>
    <d v="2023-06-01T21:37:39"/>
    <x v="0"/>
    <x v="0"/>
    <m/>
    <n v="11"/>
    <x v="1"/>
    <n v="9625446093"/>
    <n v="350"/>
    <s v="Chemicals"/>
    <s v="Chemical"/>
    <m/>
    <n v="450"/>
    <m/>
    <m/>
    <s v="Yes"/>
    <s v="C 466 Ghazipur paper market Delhi"/>
    <s v="sector 51 Noida"/>
    <n v="8"/>
    <s v="C 466 Ghazipur paper market Delhi"/>
    <m/>
    <m/>
    <m/>
    <s v="purinitin902@gmail.com"/>
    <x v="1"/>
    <s v="NCR"/>
    <s v="Abhishek Srivastava"/>
    <m/>
    <m/>
    <m/>
  </r>
  <r>
    <d v="2023-06-03T20:07:04"/>
    <x v="1"/>
    <x v="0"/>
    <m/>
    <n v="19"/>
    <x v="2"/>
    <n v="9215617027"/>
    <n v="50"/>
    <s v="Paints"/>
    <s v="Paints"/>
    <m/>
    <n v="300"/>
    <m/>
    <m/>
    <s v="No"/>
    <s v="Sikanderpur"/>
    <s v="Sec 59"/>
    <n v="9"/>
    <s v="DLF FACE 2"/>
    <m/>
    <m/>
    <s v="Cash"/>
    <s v="sabhishekkumar94@gmail.com"/>
    <x v="2"/>
    <s v="NCR"/>
    <s v="Abhishek Srivastava"/>
    <m/>
    <m/>
    <m/>
  </r>
  <r>
    <d v="2023-06-03T22:30:48"/>
    <x v="1"/>
    <x v="0"/>
    <m/>
    <n v="11"/>
    <x v="1"/>
    <n v="9560226773"/>
    <n v="600"/>
    <s v="Chemicals"/>
    <s v="Chemical"/>
    <m/>
    <n v="600"/>
    <m/>
    <m/>
    <s v="No"/>
    <s v="Hoshiyarpur sector 51 Noida"/>
    <s v="B 6/2 industrial area sahibabad"/>
    <n v="12"/>
    <s v="B 6/2 industrial area sahibabad"/>
    <m/>
    <m/>
    <m/>
    <s v="purinitin902@gmail.com"/>
    <x v="1"/>
    <s v="NCR"/>
    <s v="Abhishek Srivastava"/>
    <m/>
    <m/>
    <m/>
  </r>
  <r>
    <d v="2023-06-05T13:38:16"/>
    <x v="2"/>
    <x v="0"/>
    <m/>
    <s v="ULIP190083"/>
    <x v="3"/>
    <n v="9818660102"/>
    <n v="15"/>
    <s v="Clothes"/>
    <s v="Foam"/>
    <m/>
    <n v="400"/>
    <m/>
    <m/>
    <s v="No"/>
    <s v="Sikanderpur"/>
    <s v="Vasant Kunj"/>
    <n v="9"/>
    <s v="Vasant Kunj"/>
    <m/>
    <m/>
    <s v="Cash"/>
    <s v="sabhishekkumar94@gmail.com"/>
    <x v="2"/>
    <s v="NCR"/>
    <s v="Abhishek Srivastava"/>
    <m/>
    <m/>
    <m/>
  </r>
  <r>
    <d v="2023-06-05T15:53:22"/>
    <x v="2"/>
    <x v="0"/>
    <m/>
    <n v="37"/>
    <x v="4"/>
    <n v="8130182339"/>
    <n v="200"/>
    <s v="Bath fitting"/>
    <s v="Bath 🛁"/>
    <n v="1"/>
    <n v="500"/>
    <m/>
    <m/>
    <s v="No"/>
    <s v="C3 shyam enclave shahibabad gaziyabad"/>
    <s v="Paharganj"/>
    <n v="15"/>
    <s v="Pahadganj"/>
    <s v="https://drive.google.com/open?id=1I3xM1Bps8qhNcPbvixFVhnjzoqbfzjm2"/>
    <n v="2.0230605154355002E+17"/>
    <n v="1.5306051431249399E+20"/>
    <s v="avanishsingh442@gmail.com"/>
    <x v="0"/>
    <s v="NCR"/>
    <s v="Abhishek Srivastava"/>
    <m/>
    <m/>
    <m/>
  </r>
  <r>
    <d v="2023-06-05T15:58:04"/>
    <x v="2"/>
    <x v="0"/>
    <m/>
    <n v="37"/>
    <x v="4"/>
    <n v="8130182339"/>
    <n v="120"/>
    <s v="Furniture"/>
    <s v="Gadda"/>
    <n v="1"/>
    <n v="300"/>
    <m/>
    <m/>
    <s v="No"/>
    <s v="Shyam enclave shahibabad gaziyabad"/>
    <s v="Jagat puri"/>
    <n v="7"/>
    <s v="Jagat puri"/>
    <s v="https://drive.google.com/open?id=1bJdy4w6EKLm1sz4ZmMxE_JUNTYR-mHjI"/>
    <n v="2.0230605154355002E+17"/>
    <n v="1.5306051431249399E+20"/>
    <s v="avanishsingh442@gmail.com"/>
    <x v="0"/>
    <s v="NCR"/>
    <s v="Abhishek Srivastava"/>
    <m/>
    <m/>
    <m/>
  </r>
  <r>
    <d v="2023-06-05T21:34:38"/>
    <x v="2"/>
    <x v="0"/>
    <m/>
    <n v="11"/>
    <x v="1"/>
    <n v="9625446093"/>
    <n v="350"/>
    <s v="Chemicals"/>
    <s v="Chemical"/>
    <m/>
    <n v="1400"/>
    <m/>
    <m/>
    <s v="No"/>
    <s v="Hoshiyarpur sector 51 Noida"/>
    <s v="Golf link greater Noida"/>
    <n v="32"/>
    <s v="Golf link greater Noida"/>
    <m/>
    <m/>
    <m/>
    <s v="nitinp@handover.in"/>
    <x v="1"/>
    <s v="NCR"/>
    <s v="Abhishek Srivastava"/>
    <m/>
    <m/>
    <m/>
  </r>
  <r>
    <d v="2023-06-06T21:46:27"/>
    <x v="3"/>
    <x v="0"/>
    <m/>
    <n v="11"/>
    <x v="1"/>
    <n v="9625446093"/>
    <n v="800"/>
    <s v="Chemicals"/>
    <s v="Chemical"/>
    <m/>
    <n v="900"/>
    <m/>
    <m/>
    <s v="No"/>
    <s v="Hoshiyarpur sector 51 Noida"/>
    <s v="Medico NSEZ sector 81"/>
    <n v="11"/>
    <s v="Medico NSEZ sector 81 Noida"/>
    <m/>
    <m/>
    <m/>
    <s v="nitinp@handover.in"/>
    <x v="1"/>
    <s v="NCR"/>
    <s v="Abhishek Srivastava"/>
    <m/>
    <m/>
    <m/>
  </r>
  <r>
    <d v="2023-06-06T23:36:07"/>
    <x v="3"/>
    <x v="0"/>
    <m/>
    <n v="38"/>
    <x v="5"/>
    <n v="9999038132"/>
    <n v="150"/>
    <s v="Furniture"/>
    <s v="Sheet"/>
    <n v="1"/>
    <n v="700"/>
    <m/>
    <m/>
    <s v="No"/>
    <s v="Site 4 sahibabaad ghaziabad"/>
    <s v="Noida"/>
    <n v="20"/>
    <s v="Sahibabaad"/>
    <s v="https://drive.google.com/open?id=1lrC1ifr6zIzL55HkL6oInLz232eVnWdF"/>
    <n v="2.0230605190312E+17"/>
    <n v="2.0230605190312E+17"/>
    <s v="avinishk@handover.in"/>
    <x v="0"/>
    <s v="NCR"/>
    <s v="Abhishek Srivastava"/>
    <m/>
    <m/>
    <m/>
  </r>
  <r>
    <d v="2023-06-07T11:26:41"/>
    <x v="4"/>
    <x v="0"/>
    <m/>
    <n v="19"/>
    <x v="2"/>
    <n v="9215617027"/>
    <n v="50"/>
    <s v="Paints"/>
    <s v="Paint"/>
    <m/>
    <n v="400"/>
    <m/>
    <m/>
    <s v="No"/>
    <s v="Sikanderpur"/>
    <s v="Chakarpur sec 28"/>
    <n v="6"/>
    <s v="Chakarpur"/>
    <m/>
    <m/>
    <s v="Cash"/>
    <s v="sabhishekkumar94@gmail.com"/>
    <x v="2"/>
    <s v="NCR"/>
    <s v="Abhishek Srivastava"/>
    <m/>
    <m/>
    <m/>
  </r>
  <r>
    <d v="2023-06-07T15:43:45"/>
    <x v="4"/>
    <x v="0"/>
    <m/>
    <n v="19"/>
    <x v="2"/>
    <n v="9215617027"/>
    <n v="150"/>
    <s v="Chemicals"/>
    <s v="Chemical"/>
    <m/>
    <n v="200"/>
    <m/>
    <m/>
    <s v="No"/>
    <s v="Sikanderpur"/>
    <s v="Dlf Face 2 K16/6"/>
    <n v="3"/>
    <s v="DLF FACE 2"/>
    <m/>
    <m/>
    <s v="Cash"/>
    <s v="sabhishekkumar94@gmail.com"/>
    <x v="2"/>
    <s v="NCR"/>
    <s v="Abhishek Srivastava"/>
    <m/>
    <m/>
    <m/>
  </r>
  <r>
    <d v="2023-06-07T22:23:55"/>
    <x v="4"/>
    <x v="0"/>
    <m/>
    <n v="39"/>
    <x v="6"/>
    <n v="9911119343"/>
    <n v="75"/>
    <m/>
    <s v="Hardware"/>
    <m/>
    <n v="350"/>
    <m/>
    <m/>
    <s v="No"/>
    <s v="Sikanderpur"/>
    <s v="Udyog vihar"/>
    <n v="5"/>
    <s v="Udyog vihar"/>
    <m/>
    <m/>
    <s v="Cash"/>
    <s v="sabhishekkumar94@gmail.com"/>
    <x v="2"/>
    <s v="NCR"/>
    <s v="Abhishek Srivastava"/>
    <m/>
    <m/>
    <m/>
  </r>
  <r>
    <d v="2023-06-08T21:41:43"/>
    <x v="5"/>
    <x v="0"/>
    <m/>
    <n v="19"/>
    <x v="2"/>
    <n v="9215617027"/>
    <n v="50"/>
    <s v="Paints"/>
    <s v="Paint"/>
    <m/>
    <n v="300"/>
    <m/>
    <m/>
    <s v="No"/>
    <s v="Sikanderpur"/>
    <s v="Sec 54 Gurgaon"/>
    <n v="8"/>
    <s v="Sec 54"/>
    <m/>
    <m/>
    <s v="Cash"/>
    <s v="sabhishekkumar94@gmail.com"/>
    <x v="2"/>
    <s v="NCR"/>
    <s v="Abhishek Srivastava"/>
    <m/>
    <m/>
    <m/>
  </r>
  <r>
    <d v="2023-06-08T21:45:22"/>
    <x v="5"/>
    <x v="0"/>
    <m/>
    <n v="19"/>
    <x v="2"/>
    <n v="9215617027"/>
    <n v="65"/>
    <s v="Mattresses"/>
    <s v="Mattresses"/>
    <m/>
    <n v="400"/>
    <m/>
    <m/>
    <s v="No"/>
    <s v="Sikanderpur"/>
    <s v="Azadpur Mandi"/>
    <n v="8"/>
    <s v="Aya nagar"/>
    <m/>
    <m/>
    <s v="Cash"/>
    <s v="sabhishekkumar94@gmail.com"/>
    <x v="2"/>
    <s v="NCR"/>
    <s v="Abhishek Srivastava"/>
    <m/>
    <m/>
    <m/>
  </r>
  <r>
    <d v="2023-06-09T09:31:42"/>
    <x v="5"/>
    <x v="0"/>
    <m/>
    <n v="11"/>
    <x v="1"/>
    <n v="9625446093"/>
    <n v="400"/>
    <s v="Chemicals"/>
    <s v="Chemical"/>
    <m/>
    <n v="350"/>
    <m/>
    <m/>
    <s v="No"/>
    <s v="Hoshiyarpur sector 51 Noida"/>
    <s v="NBCC amarpali greater Noida"/>
    <n v="7"/>
    <s v="NBCC amarpali greater Noida"/>
    <m/>
    <m/>
    <m/>
    <s v="nitinp@handover.in"/>
    <x v="1"/>
    <s v="NCR"/>
    <s v="Abhishek Srivastava"/>
    <m/>
    <m/>
    <m/>
  </r>
  <r>
    <d v="2023-06-09T09:34:35"/>
    <x v="5"/>
    <x v="0"/>
    <m/>
    <n v="11"/>
    <x v="1"/>
    <n v="9625446093"/>
    <n v="200"/>
    <s v="Chemicals"/>
    <s v="Chemical"/>
    <m/>
    <n v="2000"/>
    <m/>
    <m/>
    <s v="No"/>
    <s v="Hoshiyarpur sector 51 Noida"/>
    <s v="Sector 73 gurugram"/>
    <n v="40"/>
    <s v="Sector 73 gurugram"/>
    <m/>
    <m/>
    <m/>
    <s v="nitinp@handover.in"/>
    <x v="1"/>
    <s v="NCR"/>
    <s v="Abhishek Srivastava"/>
    <m/>
    <m/>
    <m/>
  </r>
  <r>
    <d v="2023-06-09T12:21:34"/>
    <x v="4"/>
    <x v="0"/>
    <m/>
    <n v="38"/>
    <x v="5"/>
    <n v="919999038132"/>
    <n v="200"/>
    <s v="PVC Panels &amp; Tiles"/>
    <s v="Sheet pvc"/>
    <n v="1"/>
    <n v="1500"/>
    <m/>
    <m/>
    <s v="No"/>
    <s v="Site 4 sahibabaad ghaziabad"/>
    <s v="Kirti nagar industrial area"/>
    <n v="32"/>
    <s v="Shahibabad"/>
    <s v="https://drive.google.com/open?id=15iLK2BFIFcpxt1L2lhAtObB7fuWtk5AS"/>
    <n v="2.0230609114216E+17"/>
    <n v="316077321303"/>
    <s v="avinishk@handover.in"/>
    <x v="0"/>
    <s v="NCR"/>
    <s v="Abhishek Srivastava"/>
    <m/>
    <m/>
    <m/>
  </r>
  <r>
    <d v="2023-06-09T13:03:32"/>
    <x v="5"/>
    <x v="0"/>
    <m/>
    <n v="38"/>
    <x v="5"/>
    <n v="919999038132"/>
    <n v="50"/>
    <s v="PVC Panels &amp; Tiles"/>
    <s v="Pvc"/>
    <n v="1"/>
    <n v="1000"/>
    <m/>
    <m/>
    <s v="No"/>
    <s v="Site 4 sahibabaad ghaziabad"/>
    <s v="Pitampura delhi"/>
    <n v="25"/>
    <s v="Sahibabad"/>
    <m/>
    <m/>
    <m/>
    <s v="avinishk@handover.in"/>
    <x v="0"/>
    <s v="NCR"/>
    <s v="Abhishek Srivastava"/>
    <m/>
    <m/>
    <m/>
  </r>
  <r>
    <d v="2023-06-09T17:53:08"/>
    <x v="6"/>
    <x v="0"/>
    <m/>
    <n v="11"/>
    <x v="1"/>
    <n v="9625446093"/>
    <n v="600"/>
    <s v="Chemicals"/>
    <s v="Chemical"/>
    <m/>
    <n v="500"/>
    <m/>
    <m/>
    <s v="No"/>
    <s v="Hoshiyarpur sector 51 Noida"/>
    <s v="Jal vayu vihar sector 21"/>
    <n v="7"/>
    <s v="Jal vayu vihar sector 21"/>
    <m/>
    <m/>
    <m/>
    <s v="nitinp@handover.in"/>
    <x v="1"/>
    <s v="NCR"/>
    <s v="Abhishek Srivastava"/>
    <m/>
    <m/>
    <m/>
  </r>
  <r>
    <d v="2023-06-09T18:15:49"/>
    <x v="6"/>
    <x v="0"/>
    <m/>
    <n v="11"/>
    <x v="1"/>
    <n v="9625446093"/>
    <n v="630"/>
    <s v="Chemicals"/>
    <s v="Chemical"/>
    <m/>
    <n v="1000"/>
    <m/>
    <m/>
    <s v="No"/>
    <s v="Industrial area Ghaziabad"/>
    <s v="sector 51 Noida"/>
    <n v="20"/>
    <s v="Hoshiyarpur sector 51"/>
    <m/>
    <m/>
    <m/>
    <s v="nitinp@handover.in"/>
    <x v="1"/>
    <s v="NCR"/>
    <s v="Abhishek Srivastava"/>
    <m/>
    <m/>
    <m/>
  </r>
  <r>
    <d v="2023-06-09T18:18:07"/>
    <x v="6"/>
    <x v="0"/>
    <m/>
    <n v="11"/>
    <x v="1"/>
    <n v="9625446093"/>
    <n v="500"/>
    <s v="Chemicals"/>
    <s v="Chemical"/>
    <m/>
    <n v="800"/>
    <m/>
    <m/>
    <s v="No"/>
    <s v="Hoshiyarpur sector 51 Noida"/>
    <s v="NSEZ noida"/>
    <n v="12"/>
    <s v="Hoshiyarpur sector 51"/>
    <m/>
    <m/>
    <m/>
    <s v="nitinp@handover.in"/>
    <x v="1"/>
    <s v="NCR"/>
    <s v="Abhishek Srivastava"/>
    <m/>
    <m/>
    <m/>
  </r>
  <r>
    <d v="2023-06-09T18:19:52"/>
    <x v="6"/>
    <x v="0"/>
    <m/>
    <n v="11"/>
    <x v="1"/>
    <n v="9625446093"/>
    <n v="650"/>
    <s v="Chemicals"/>
    <s v="Chemical"/>
    <m/>
    <n v="600"/>
    <m/>
    <m/>
    <s v="No"/>
    <s v="Hoshiyarpur sector 51 Noida"/>
    <s v="Noida phase 2"/>
    <n v="12"/>
    <s v="Noida phase 2"/>
    <m/>
    <m/>
    <m/>
    <s v="nitinp@handover.in"/>
    <x v="1"/>
    <s v="NCR"/>
    <s v="Abhishek Srivastava"/>
    <m/>
    <m/>
    <m/>
  </r>
  <r>
    <d v="2023-06-09T22:27:35"/>
    <x v="6"/>
    <x v="0"/>
    <m/>
    <n v="38"/>
    <x v="5"/>
    <n v="919999038132"/>
    <n v="50"/>
    <s v="PVC Panels &amp; Tiles"/>
    <s v="Sheet"/>
    <n v="1"/>
    <n v="1200"/>
    <m/>
    <m/>
    <s v="No"/>
    <s v="Site 4 sahibabaad ghaziabad"/>
    <s v="Saray faridabad"/>
    <n v="30"/>
    <s v="Shahibabad"/>
    <m/>
    <m/>
    <m/>
    <s v="avinishk@handover.in"/>
    <x v="0"/>
    <s v="NCR"/>
    <s v="Abhishek Srivastava"/>
    <m/>
    <m/>
    <m/>
  </r>
  <r>
    <d v="2023-06-09T22:30:10"/>
    <x v="6"/>
    <x v="0"/>
    <m/>
    <n v="38"/>
    <x v="5"/>
    <n v="919999038132"/>
    <n v="100"/>
    <s v="PVC Panels &amp; Tiles"/>
    <s v="Sheet"/>
    <n v="1"/>
    <n v="900"/>
    <m/>
    <m/>
    <s v="No"/>
    <s v="Site 4 sahibabaad ghaziabad"/>
    <s v="Kirti nagar industrial area"/>
    <n v="22"/>
    <s v="Shahibabad"/>
    <m/>
    <m/>
    <m/>
    <s v="avinishk@handover.in"/>
    <x v="0"/>
    <s v="NCR"/>
    <s v="Abhishek Srivastava"/>
    <m/>
    <m/>
    <m/>
  </r>
  <r>
    <d v="2023-06-10T18:39:09"/>
    <x v="7"/>
    <x v="0"/>
    <m/>
    <n v="19"/>
    <x v="2"/>
    <n v="9215617027"/>
    <n v="200"/>
    <s v="Paints"/>
    <s v="Paint"/>
    <m/>
    <n v="400"/>
    <m/>
    <m/>
    <s v="No"/>
    <s v="Sikanderpur"/>
    <s v="Sec 55"/>
    <n v="7"/>
    <s v="Sec 55"/>
    <m/>
    <m/>
    <s v="Cash"/>
    <s v="sabhishekkumar94@gmail.com"/>
    <x v="2"/>
    <s v="NCR"/>
    <s v="Abhishek Srivastava"/>
    <m/>
    <m/>
    <m/>
  </r>
  <r>
    <d v="2023-06-10T19:10:55"/>
    <x v="7"/>
    <x v="0"/>
    <m/>
    <n v="9205133965"/>
    <x v="7"/>
    <n v="9205133965"/>
    <n v="80"/>
    <s v="Cosmetics"/>
    <s v="Tofee"/>
    <m/>
    <n v="800"/>
    <m/>
    <m/>
    <s v="No"/>
    <s v="Site 4 sahibabaad ghaziabad"/>
    <s v="Azadpur Mandi"/>
    <n v="21"/>
    <s v="Azadpur Mandi, Shop no. B-724, new sabji mandi, Azadpur Rd, Kewal Park, Azadpur, Delhi, 110033"/>
    <s v="https://drive.google.com/open?id=1Q8xFB07l7xWqfdMw7qr9kf1nFFptpVRq"/>
    <s v="Paytm"/>
    <n v="2.0230610190844E+17"/>
    <s v="fa8802528717@gmail.com"/>
    <x v="3"/>
    <s v="NCR"/>
    <s v="Abhishek Srivastava"/>
    <m/>
    <m/>
    <m/>
  </r>
  <r>
    <d v="2023-06-10T19:13:04"/>
    <x v="7"/>
    <x v="0"/>
    <m/>
    <n v="9205133965"/>
    <x v="7"/>
    <n v="9205133965"/>
    <n v="50"/>
    <s v="New Paper"/>
    <s v="Tofee"/>
    <m/>
    <n v="800"/>
    <m/>
    <m/>
    <s v="No"/>
    <s v="Saheed Nagar"/>
    <s v="Azadpur Mandi"/>
    <n v="21"/>
    <s v="800 - 800 2 load hue h aj"/>
    <s v="https://drive.google.com/open?id=1C4NS5lxqHAlv6_5zFsk2tr2PdPr2Tzzg"/>
    <s v="paytrm"/>
    <s v="paymt"/>
    <s v="fa8802528717@gmail.com"/>
    <x v="3"/>
    <s v="NCR"/>
    <s v="Abhishek Srivastava"/>
    <m/>
    <m/>
    <m/>
  </r>
  <r>
    <d v="2023-06-10T21:36:22"/>
    <x v="7"/>
    <x v="0"/>
    <m/>
    <n v="11"/>
    <x v="1"/>
    <n v="9625446093"/>
    <n v="500"/>
    <s v="Chemicals"/>
    <s v="Chemical"/>
    <m/>
    <n v="700"/>
    <m/>
    <m/>
    <s v="No"/>
    <s v="Hoshiyarpur sector 51 Noida"/>
    <s v="Noida phase 2"/>
    <n v="14"/>
    <s v="Noida phase 2"/>
    <m/>
    <m/>
    <m/>
    <s v="nitinp@handover.in"/>
    <x v="1"/>
    <s v="NCR"/>
    <s v="Abhishek Srivastava"/>
    <m/>
    <m/>
    <m/>
  </r>
  <r>
    <d v="2023-06-10T21:37:51"/>
    <x v="7"/>
    <x v="0"/>
    <m/>
    <n v="11"/>
    <x v="1"/>
    <n v="9625446093"/>
    <n v="600"/>
    <s v="Chemicals"/>
    <s v="Chemical"/>
    <m/>
    <n v="700"/>
    <m/>
    <m/>
    <s v="No"/>
    <s v="Hoshiyarpur sector 51 Noida"/>
    <s v="Sahibabad industrial area"/>
    <n v="14"/>
    <s v="Sahibabad industrial area"/>
    <m/>
    <m/>
    <m/>
    <s v="nitinp@handover.in"/>
    <x v="1"/>
    <s v="NCR"/>
    <s v="Abhishek Srivastava"/>
    <m/>
    <m/>
    <m/>
  </r>
  <r>
    <d v="2023-06-12T21:37:31"/>
    <x v="8"/>
    <x v="0"/>
    <m/>
    <n v="11"/>
    <x v="1"/>
    <n v="9625446093"/>
    <n v="820"/>
    <s v="Paints"/>
    <s v="Paint"/>
    <m/>
    <n v="600"/>
    <m/>
    <m/>
    <s v="No"/>
    <s v="Sec 55 Noida"/>
    <s v="Sec 34 Noida"/>
    <n v="5"/>
    <s v="Sec 34"/>
    <m/>
    <m/>
    <s v="Cash"/>
    <s v="sabhishekkumar94@gmail.com"/>
    <x v="2"/>
    <s v="NCR"/>
    <s v="Abhishek Srivastava"/>
    <m/>
    <m/>
    <m/>
  </r>
  <r>
    <d v="2023-06-12T21:43:11"/>
    <x v="8"/>
    <x v="0"/>
    <m/>
    <n v="11"/>
    <x v="1"/>
    <n v="9625446093"/>
    <n v="650"/>
    <s v="Paints"/>
    <s v="Paints"/>
    <m/>
    <n v="1500"/>
    <m/>
    <m/>
    <s v="No"/>
    <s v="Hoshiyarpur sector 51 Noida"/>
    <s v="Faridabad"/>
    <n v="28"/>
    <s v="Faridabad"/>
    <m/>
    <m/>
    <s v="Cash"/>
    <s v="sabhishekkumar94@gmail.com"/>
    <x v="2"/>
    <s v="NCR"/>
    <s v="Abhishek Srivastava"/>
    <m/>
    <m/>
    <m/>
  </r>
  <r>
    <d v="2023-06-13T00:29:01"/>
    <x v="8"/>
    <x v="0"/>
    <m/>
    <n v="38"/>
    <x v="5"/>
    <n v="919999038132"/>
    <n v="200"/>
    <s v="Furniture"/>
    <s v="Sheet"/>
    <n v="1"/>
    <n v="800"/>
    <m/>
    <m/>
    <s v="No"/>
    <s v="Saheed Nagar"/>
    <s v="Azadpur Mandi"/>
    <n v="24"/>
    <s v="Azadpur"/>
    <m/>
    <m/>
    <m/>
    <s v="avinishk@handover.in"/>
    <x v="3"/>
    <s v="NCR"/>
    <s v="Abhishek Srivastava"/>
    <m/>
    <m/>
    <m/>
  </r>
  <r>
    <d v="2023-06-13T00:31:45"/>
    <x v="8"/>
    <x v="0"/>
    <m/>
    <n v="38"/>
    <x v="5"/>
    <n v="919999038132"/>
    <n v="200"/>
    <s v="Furniture"/>
    <s v="Sheet"/>
    <n v="1"/>
    <n v="800"/>
    <m/>
    <m/>
    <s v="No"/>
    <s v="Azadpur"/>
    <s v="Saheed Nagar"/>
    <n v="24"/>
    <s v="Azadpur"/>
    <m/>
    <m/>
    <m/>
    <s v="avinishk@handover.in"/>
    <x v="3"/>
    <s v="NCR"/>
    <s v="Abhishek Srivastava"/>
    <m/>
    <m/>
    <m/>
  </r>
  <r>
    <d v="2023-06-13T00:33:25"/>
    <x v="8"/>
    <x v="0"/>
    <m/>
    <n v="38"/>
    <x v="5"/>
    <n v="919999038132"/>
    <n v="200"/>
    <s v="PVC Panels &amp; Tiles"/>
    <s v="Pvc"/>
    <n v="1"/>
    <n v="500"/>
    <m/>
    <m/>
    <s v="No"/>
    <s v="Saheed Nagar"/>
    <s v="Vaishali"/>
    <n v="15"/>
    <s v="Vaishali"/>
    <m/>
    <m/>
    <m/>
    <s v="avinishk@handover.in"/>
    <x v="3"/>
    <s v="NCR"/>
    <s v="Abhishek Srivastava"/>
    <m/>
    <m/>
    <m/>
  </r>
  <r>
    <d v="2023-06-13T17:40:09"/>
    <x v="9"/>
    <x v="0"/>
    <m/>
    <n v="11"/>
    <x v="1"/>
    <n v="9625446093"/>
    <n v="800"/>
    <s v="Chemicals"/>
    <s v="Chemical"/>
    <m/>
    <n v="1200"/>
    <m/>
    <m/>
    <s v="No"/>
    <s v="Hoshiyarpur sector 51 Noida"/>
    <s v="IITL Nimbus greater Noida"/>
    <n v="30"/>
    <s v="IITL Nimbus greater Noida"/>
    <m/>
    <m/>
    <m/>
    <s v="nitinp@handover.in"/>
    <x v="1"/>
    <s v="NCR"/>
    <s v="Abhishek Srivastava"/>
    <m/>
    <m/>
    <m/>
  </r>
  <r>
    <d v="2023-06-13T22:09:24"/>
    <x v="9"/>
    <x v="0"/>
    <m/>
    <n v="38"/>
    <x v="5"/>
    <n v="919999038132"/>
    <n v="300"/>
    <s v="PVC Panels &amp; Tiles"/>
    <s v="Pvc"/>
    <m/>
    <n v="1000"/>
    <m/>
    <m/>
    <s v="No"/>
    <s v="Site 4 sahibabaad ghaziabad"/>
    <s v="Akcha"/>
    <n v="21"/>
    <s v="Ghaziabad"/>
    <m/>
    <m/>
    <m/>
    <s v="avinishk@handover.in"/>
    <x v="0"/>
    <s v="NCR"/>
    <s v="Abhishek Srivastava"/>
    <m/>
    <m/>
    <m/>
  </r>
  <r>
    <d v="2023-06-14T18:35:21"/>
    <x v="10"/>
    <x v="0"/>
    <m/>
    <n v="19"/>
    <x v="2"/>
    <n v="9818564936"/>
    <n v="250"/>
    <s v="Paints"/>
    <s v="Paint"/>
    <m/>
    <n v="300"/>
    <m/>
    <m/>
    <s v="No"/>
    <s v="Sikanderpur"/>
    <s v="Mangolpuri Delhi"/>
    <n v="3.5"/>
    <s v="Mangolia apartment"/>
    <m/>
    <m/>
    <s v="Cash"/>
    <s v="sabhishekkumar94@gmail.com"/>
    <x v="2"/>
    <s v="NCR"/>
    <s v="Abhishek Srivastava"/>
    <m/>
    <m/>
    <m/>
  </r>
  <r>
    <d v="2023-06-14T18:43:56"/>
    <x v="10"/>
    <x v="0"/>
    <m/>
    <n v="39"/>
    <x v="6"/>
    <n v="9911119343"/>
    <n v="50"/>
    <s v="Clothes"/>
    <s v="Clothes"/>
    <m/>
    <n v="400"/>
    <m/>
    <m/>
    <s v="No"/>
    <s v="Sikanderpur"/>
    <s v="Vatika chock Sec 49"/>
    <n v="12"/>
    <s v="Vatika chock Sec 49"/>
    <m/>
    <m/>
    <s v="Cash"/>
    <s v="sabhishekkumar94@gmail.com"/>
    <x v="2"/>
    <s v="NCR"/>
    <s v="Abhishek Srivastava"/>
    <m/>
    <m/>
    <m/>
  </r>
  <r>
    <d v="2023-06-14T22:23:44"/>
    <x v="10"/>
    <x v="0"/>
    <m/>
    <n v="38"/>
    <x v="5"/>
    <n v="919999038132"/>
    <n v="200"/>
    <s v="PVC Panels &amp; Tiles"/>
    <s v="Sheet"/>
    <n v="1"/>
    <n v="1000"/>
    <m/>
    <m/>
    <s v="No"/>
    <s v="Site 4 sahibabaad ghaziabad"/>
    <s v="Kirti nagar industrial area"/>
    <n v="24"/>
    <s v="Ghaziabad"/>
    <m/>
    <m/>
    <m/>
    <s v="avinishk@handover.in"/>
    <x v="0"/>
    <s v="NCR"/>
    <s v="Abhishek Srivastava"/>
    <m/>
    <m/>
    <m/>
  </r>
  <r>
    <d v="2023-06-15T20:30:10"/>
    <x v="11"/>
    <x v="0"/>
    <m/>
    <n v="11"/>
    <x v="1"/>
    <n v="9625446093"/>
    <n v="200"/>
    <s v="Chemicals"/>
    <s v="Chemical"/>
    <m/>
    <n v="800"/>
    <m/>
    <m/>
    <s v="No"/>
    <s v="Neb sarai"/>
    <s v="sector 51 Noida"/>
    <n v="20"/>
    <s v="Hoshiyarpur sector 51"/>
    <m/>
    <m/>
    <m/>
    <s v="nitinp@handover.in"/>
    <x v="1"/>
    <s v="NCR"/>
    <s v="Abhishek Srivastava"/>
    <m/>
    <m/>
    <m/>
  </r>
  <r>
    <d v="2023-06-16T00:10:27"/>
    <x v="11"/>
    <x v="0"/>
    <m/>
    <n v="38"/>
    <x v="5"/>
    <s v="+91 99990 38132"/>
    <n v="200"/>
    <s v="PVC Panels &amp; Tiles"/>
    <s v="Sheet"/>
    <n v="1"/>
    <n v="800"/>
    <m/>
    <m/>
    <s v="No"/>
    <s v="Site 4 sahibabaad ghaziabad"/>
    <s v="Azadpur Mandi"/>
    <n v="20"/>
    <s v="Azadpur"/>
    <m/>
    <m/>
    <m/>
    <s v="avinishk@handover.in"/>
    <x v="3"/>
    <s v="NCR"/>
    <s v="Abhishek Srivastava"/>
    <m/>
    <m/>
    <m/>
  </r>
  <r>
    <d v="2023-06-16T00:11:43"/>
    <x v="11"/>
    <x v="0"/>
    <m/>
    <n v="38"/>
    <x v="5"/>
    <s v="+91 99990 38132"/>
    <n v="300"/>
    <s v="PVC Panels &amp; Tiles"/>
    <s v="Sheet"/>
    <n v="1"/>
    <n v="800"/>
    <m/>
    <m/>
    <s v="No"/>
    <s v="Azadpur"/>
    <s v="Shaheed nagar"/>
    <n v="20"/>
    <s v="Azadpur"/>
    <m/>
    <m/>
    <m/>
    <s v="avinishk@handover.in"/>
    <x v="3"/>
    <s v="NCR"/>
    <s v="Abhishek Srivastava"/>
    <m/>
    <m/>
    <m/>
  </r>
  <r>
    <d v="2023-06-16T00:12:57"/>
    <x v="11"/>
    <x v="0"/>
    <m/>
    <n v="38"/>
    <x v="5"/>
    <s v="+91 99990 38132"/>
    <n v="200"/>
    <s v="Furniture"/>
    <s v="Shofa"/>
    <n v="1"/>
    <n v="800"/>
    <m/>
    <m/>
    <s v="No"/>
    <s v="Site 4 sahibabaad ghaziabad"/>
    <s v="Azadpur Mandi"/>
    <n v="20"/>
    <s v="Azadpur"/>
    <m/>
    <m/>
    <m/>
    <s v="avinishk@handover.in"/>
    <x v="3"/>
    <s v="NCR"/>
    <s v="Abhishek Srivastava"/>
    <m/>
    <m/>
    <m/>
  </r>
  <r>
    <d v="2023-06-16T20:34:54"/>
    <x v="12"/>
    <x v="0"/>
    <m/>
    <n v="38"/>
    <x v="5"/>
    <n v="919999038132"/>
    <n v="200"/>
    <s v="PVC Panels &amp; Tiles"/>
    <s v="Pvc"/>
    <n v="1"/>
    <n v="900"/>
    <m/>
    <m/>
    <s v="No"/>
    <s v="Site 4 sahibabaad ghaziabad"/>
    <s v="Kirti nagar industrial area"/>
    <n v="20"/>
    <s v="Sahibabad"/>
    <m/>
    <m/>
    <m/>
    <s v="avinishk@handover.in"/>
    <x v="0"/>
    <s v="NCR"/>
    <s v="Abhishek Srivastava"/>
    <m/>
    <m/>
    <m/>
  </r>
  <r>
    <d v="2023-06-16T20:38:35"/>
    <x v="12"/>
    <x v="0"/>
    <m/>
    <n v="38"/>
    <x v="5"/>
    <n v="919999038132"/>
    <n v="300"/>
    <s v="PVC Panels &amp; Tiles"/>
    <s v="Pvc"/>
    <n v="1"/>
    <n v="600"/>
    <m/>
    <m/>
    <s v="No"/>
    <s v="Site 4 sahibabaad ghaziabad"/>
    <s v="Kashmiri get"/>
    <n v="15"/>
    <s v="Shahibabad"/>
    <m/>
    <m/>
    <m/>
    <s v="avinishk@handover.in"/>
    <x v="0"/>
    <s v="NCR"/>
    <s v="Abhishek Srivastava"/>
    <m/>
    <m/>
    <m/>
  </r>
  <r>
    <d v="2023-06-16T21:17:00"/>
    <x v="12"/>
    <x v="0"/>
    <m/>
    <n v="19"/>
    <x v="2"/>
    <n v="9215617027"/>
    <n v="50"/>
    <s v="Paints"/>
    <s v="Paint"/>
    <m/>
    <n v="300"/>
    <m/>
    <m/>
    <s v="No"/>
    <s v="Sikanderpur"/>
    <s v="Hudda city center"/>
    <n v="5"/>
    <s v="Hudda city center"/>
    <m/>
    <m/>
    <s v="Cash"/>
    <s v="sabhishekkumar94@gmail.com"/>
    <x v="2"/>
    <s v="NCR"/>
    <s v="Abhishek Srivastava"/>
    <m/>
    <m/>
    <m/>
  </r>
  <r>
    <d v="2023-06-16T21:20:14"/>
    <x v="12"/>
    <x v="0"/>
    <m/>
    <n v="19"/>
    <x v="2"/>
    <n v="9215617027"/>
    <n v="50"/>
    <s v="Paints"/>
    <s v="Paints"/>
    <m/>
    <n v="300"/>
    <m/>
    <m/>
    <s v="No"/>
    <s v="Sikanderpur"/>
    <s v="Sec 54 Gurgaon"/>
    <n v="6"/>
    <s v="Sec 54"/>
    <m/>
    <m/>
    <s v="Cash"/>
    <s v="sabhishekkumar94@gmail.com"/>
    <x v="2"/>
    <s v="NCR"/>
    <s v="Abhishek Srivastava"/>
    <m/>
    <m/>
    <m/>
  </r>
  <r>
    <d v="2023-06-17T20:51:21"/>
    <x v="13"/>
    <x v="0"/>
    <m/>
    <n v="11"/>
    <x v="1"/>
    <n v="9625446093"/>
    <n v="200"/>
    <s v="Chemicals"/>
    <s v="Chemical"/>
    <m/>
    <n v="700"/>
    <m/>
    <m/>
    <s v="No"/>
    <s v="Hoshiyarpur sector 51 Noida"/>
    <s v="Sector 136"/>
    <n v="14"/>
    <s v="Sector 136"/>
    <m/>
    <m/>
    <m/>
    <s v="nitinp@handover.in"/>
    <x v="1"/>
    <s v="NCR"/>
    <s v="Abhishek Srivastava"/>
    <m/>
    <m/>
    <m/>
  </r>
  <r>
    <d v="2023-06-17T20:53:05"/>
    <x v="13"/>
    <x v="0"/>
    <m/>
    <n v="11"/>
    <x v="1"/>
    <n v="9625446093"/>
    <n v="450"/>
    <s v="Chemicals"/>
    <s v="Chemical"/>
    <m/>
    <n v="650"/>
    <m/>
    <m/>
    <s v="No"/>
    <s v="Hoshiyarpur sector 51 Noida"/>
    <s v="Vasundhara"/>
    <n v="13"/>
    <s v="Vasundhara"/>
    <m/>
    <m/>
    <m/>
    <s v="nitinp@handover.in"/>
    <x v="1"/>
    <s v="NCR"/>
    <s v="Abhishek Srivastava"/>
    <m/>
    <m/>
    <m/>
  </r>
  <r>
    <d v="2023-06-17T20:54:38"/>
    <x v="13"/>
    <x v="0"/>
    <m/>
    <n v="11"/>
    <x v="1"/>
    <n v="9625446093"/>
    <n v="600"/>
    <s v="Chemicals"/>
    <s v="Chemical"/>
    <m/>
    <n v="600"/>
    <m/>
    <m/>
    <s v="No"/>
    <s v="Hoshiyarpur sector 51 Noida"/>
    <s v="Sahibabad industrial area"/>
    <n v="12"/>
    <s v="Sahibabad industrial area"/>
    <m/>
    <m/>
    <m/>
    <s v="nitinp@handover.in"/>
    <x v="1"/>
    <s v="NCR"/>
    <s v="Abhishek Srivastava"/>
    <m/>
    <m/>
    <m/>
  </r>
  <r>
    <d v="2023-06-18T21:22:01"/>
    <x v="14"/>
    <x v="0"/>
    <m/>
    <n v="38"/>
    <x v="5"/>
    <s v="+91 99990 38132"/>
    <n v="200"/>
    <s v="PVC Panels &amp; Tiles"/>
    <s v="Pvc"/>
    <n v="1"/>
    <n v="800"/>
    <m/>
    <m/>
    <s v="No"/>
    <s v="Site 4 sahibabaad ghaziabad"/>
    <s v="Azadpur Mandi"/>
    <n v="22"/>
    <s v="Shahibabad"/>
    <m/>
    <m/>
    <m/>
    <s v="avinishk@handover.in"/>
    <x v="0"/>
    <s v="NCR"/>
    <s v="Abhishek Srivastava"/>
    <m/>
    <m/>
    <m/>
  </r>
  <r>
    <d v="2023-06-18T21:24:28"/>
    <x v="14"/>
    <x v="0"/>
    <m/>
    <n v="38"/>
    <x v="5"/>
    <s v="+91 99990 38132"/>
    <n v="300"/>
    <s v="PVC Panels &amp; Tiles"/>
    <s v="Sheet"/>
    <n v="1"/>
    <n v="1500"/>
    <m/>
    <m/>
    <s v="No"/>
    <s v="Site 4 sahibabaad ghaziabad"/>
    <s v="Gurgaon"/>
    <n v="40"/>
    <s v="Ghaziabad"/>
    <m/>
    <m/>
    <m/>
    <s v="avinishk@handover.in"/>
    <x v="0"/>
    <s v="NCR"/>
    <s v="Abhishek Srivastava"/>
    <m/>
    <m/>
    <m/>
  </r>
  <r>
    <d v="2023-06-19T19:28:37"/>
    <x v="15"/>
    <x v="0"/>
    <m/>
    <n v="11"/>
    <x v="1"/>
    <n v="9625446093"/>
    <n v="320"/>
    <s v="Chemicals"/>
    <s v="Chemical"/>
    <m/>
    <n v="700"/>
    <m/>
    <m/>
    <s v="No"/>
    <s v="Hoshiyarpur sector 51 Noida"/>
    <s v="Sector 156 Noida"/>
    <n v="13"/>
    <s v="Sector 156 Noida"/>
    <m/>
    <m/>
    <m/>
    <s v="nitinp@handover.in"/>
    <x v="1"/>
    <s v="NCR"/>
    <s v="Abhishek Srivastava"/>
    <m/>
    <m/>
    <m/>
  </r>
  <r>
    <d v="2023-06-19T19:31:24"/>
    <x v="15"/>
    <x v="0"/>
    <m/>
    <n v="11"/>
    <x v="1"/>
    <n v="9625446093"/>
    <n v="200"/>
    <s v="Chemicals"/>
    <s v="Chemical"/>
    <m/>
    <n v="500"/>
    <m/>
    <m/>
    <s v="No"/>
    <s v="Hoshiyarpur sector 51 Noida"/>
    <s v="Sector 74 Noida"/>
    <n v="10"/>
    <s v="Sector 74"/>
    <m/>
    <m/>
    <m/>
    <s v="nitinp@handover.in"/>
    <x v="1"/>
    <s v="NCR"/>
    <s v="Abhishek Srivastava"/>
    <m/>
    <m/>
    <m/>
  </r>
  <r>
    <d v="2023-06-19T20:56:39"/>
    <x v="15"/>
    <x v="0"/>
    <m/>
    <n v="38"/>
    <x v="5"/>
    <s v="99990 38132"/>
    <n v="100"/>
    <s v="PVC Panels &amp; Tiles"/>
    <s v="Sheet"/>
    <n v="1"/>
    <n v="1000"/>
    <m/>
    <m/>
    <s v="No"/>
    <s v="Site 4 sahibabaad ghaziabad"/>
    <s v="Noida sec 18"/>
    <n v="22"/>
    <s v="Ghaziabad"/>
    <m/>
    <m/>
    <m/>
    <s v="avinishk@handover.in"/>
    <x v="0"/>
    <s v="NCR"/>
    <s v="Abhishek Srivastava"/>
    <m/>
    <m/>
    <m/>
  </r>
  <r>
    <d v="2023-06-19T20:58:21"/>
    <x v="15"/>
    <x v="0"/>
    <m/>
    <n v="38"/>
    <x v="5"/>
    <n v="200"/>
    <n v="200"/>
    <s v="PVC Panels &amp; Tiles"/>
    <s v="Pvc"/>
    <n v="1"/>
    <n v="500"/>
    <m/>
    <m/>
    <s v="No"/>
    <s v="Site 4 sahibabaad ghaziabad"/>
    <s v="Krishna nagar jagatpuri"/>
    <n v="11"/>
    <s v="Shahibabad"/>
    <m/>
    <m/>
    <m/>
    <s v="avinishk@handover.in"/>
    <x v="0"/>
    <s v="NCR"/>
    <s v="Abhishek Srivastava"/>
    <m/>
    <m/>
    <m/>
  </r>
  <r>
    <d v="2023-06-21T13:48:14"/>
    <x v="16"/>
    <x v="0"/>
    <m/>
    <n v="38"/>
    <x v="7"/>
    <n v="9205133965"/>
    <n v="10"/>
    <s v="Pharmacy"/>
    <s v="Todfe"/>
    <n v="800"/>
    <n v="800"/>
    <m/>
    <m/>
    <s v="No"/>
    <s v="Site 4 sahibabaad ghaziabad"/>
    <s v="Azadpur Mandi"/>
    <n v="21"/>
    <s v="Azadpur"/>
    <m/>
    <m/>
    <m/>
    <s v="fa8802528717@gmail.com"/>
    <x v="3"/>
    <s v="NCR"/>
    <s v="Abhishek Srivastava"/>
    <m/>
    <m/>
    <m/>
  </r>
  <r>
    <d v="2023-06-21T13:49:49"/>
    <x v="16"/>
    <x v="0"/>
    <m/>
    <n v="39"/>
    <x v="7"/>
    <n v="9205133965"/>
    <n v="20"/>
    <s v="Electrical Hardware"/>
    <s v="Electric"/>
    <n v="500"/>
    <n v="500"/>
    <m/>
    <m/>
    <s v="No"/>
    <s v="Azadpur"/>
    <s v="Sahlimar bagh"/>
    <n v="5"/>
    <s v="Shaljmar bagh"/>
    <m/>
    <m/>
    <m/>
    <s v="fa8802528717@gmail.com"/>
    <x v="3"/>
    <s v="NCR"/>
    <s v="Abhishek Srivastava"/>
    <m/>
    <m/>
    <m/>
  </r>
  <r>
    <d v="2023-06-21T15:16:43"/>
    <x v="16"/>
    <x v="0"/>
    <m/>
    <n v="42"/>
    <x v="8"/>
    <n v="9821000310"/>
    <n v="200"/>
    <s v="Furniture"/>
    <s v="Plywood"/>
    <m/>
    <n v="1500"/>
    <m/>
    <m/>
    <s v="No"/>
    <s v="GT road mohan nagar"/>
    <s v="Ghitorni"/>
    <n v="32"/>
    <s v="Ghitorni"/>
    <m/>
    <m/>
    <m/>
    <s v="nitinp@handover.in"/>
    <x v="1"/>
    <s v="NCR"/>
    <s v="Abhishek Srivastava"/>
    <m/>
    <m/>
    <m/>
  </r>
  <r>
    <d v="2023-06-21T19:00:31"/>
    <x v="17"/>
    <x v="0"/>
    <m/>
    <n v="43"/>
    <x v="9"/>
    <n v="9911166425"/>
    <n v="100"/>
    <s v="Electrical Appliances"/>
    <s v="Electical"/>
    <m/>
    <n v="400"/>
    <m/>
    <m/>
    <s v="No"/>
    <s v="Hoshiyarpur sector 51 Noida"/>
    <s v="Sector 116"/>
    <n v="8"/>
    <s v="Hoshiyarpur sector 51"/>
    <m/>
    <m/>
    <m/>
    <s v="nitinp@handover.in"/>
    <x v="1"/>
    <s v="NCR"/>
    <s v="Abhishek Srivastava"/>
    <m/>
    <m/>
    <m/>
  </r>
  <r>
    <d v="2023-06-21T19:04:07"/>
    <x v="17"/>
    <x v="0"/>
    <m/>
    <n v="44"/>
    <x v="10"/>
    <n v="9311443386"/>
    <n v="200"/>
    <s v="Sanitary"/>
    <s v="Tiles"/>
    <m/>
    <n v="700"/>
    <m/>
    <m/>
    <s v="No"/>
    <s v="G 4 sector 9 Noida"/>
    <s v="Rajendra Nagar"/>
    <n v="17"/>
    <s v="Sector 9 Noida"/>
    <m/>
    <m/>
    <m/>
    <s v="nitinp@handover.in"/>
    <x v="1"/>
    <s v="NCR"/>
    <s v="Abhishek Srivastava"/>
    <m/>
    <m/>
    <m/>
  </r>
  <r>
    <d v="2023-06-21T19:21:18"/>
    <x v="17"/>
    <x v="0"/>
    <m/>
    <n v="37"/>
    <x v="4"/>
    <s v="+91 81301 82339"/>
    <n v="300"/>
    <s v="Bath fitting"/>
    <s v="Bath tub"/>
    <n v="1"/>
    <n v="500"/>
    <m/>
    <m/>
    <s v="No"/>
    <s v="Rajendra nagar shahibabad"/>
    <s v="Sector 63 noida"/>
    <n v="12"/>
    <s v="Sahibabad"/>
    <m/>
    <m/>
    <m/>
    <s v="avanishsingh442@gmail.com"/>
    <x v="0"/>
    <s v="NCR"/>
    <s v="Abhishek Srivastava"/>
    <m/>
    <m/>
    <m/>
  </r>
  <r>
    <d v="2023-06-21T19:23:24"/>
    <x v="17"/>
    <x v="0"/>
    <m/>
    <n v="37"/>
    <x v="4"/>
    <s v="+91 81301 82339"/>
    <n v="200"/>
    <s v="Luxury Furniture"/>
    <s v="Bed"/>
    <n v="1"/>
    <n v="800"/>
    <m/>
    <m/>
    <s v="No"/>
    <s v="Rajendra nagar shahibabad"/>
    <s v="Azadpur Mandi"/>
    <n v="22"/>
    <s v="Sahibabad"/>
    <m/>
    <m/>
    <m/>
    <s v="avanishsingh442@gmail.com"/>
    <x v="0"/>
    <s v="NCR"/>
    <s v="Abhishek Srivastava"/>
    <m/>
    <m/>
    <m/>
  </r>
  <r>
    <d v="2023-06-21T19:26:39"/>
    <x v="17"/>
    <x v="0"/>
    <m/>
    <n v="37"/>
    <x v="4"/>
    <s v="+91 81301 82339"/>
    <n v="300"/>
    <s v="Luxury Furniture"/>
    <s v="Shofa"/>
    <n v="1"/>
    <n v="800"/>
    <m/>
    <m/>
    <s v="No"/>
    <s v="Azadpur"/>
    <s v="Shaheed nagar"/>
    <n v="22"/>
    <s v="Shahibabad"/>
    <m/>
    <m/>
    <m/>
    <s v="avanishsingh442@gmail.com"/>
    <x v="0"/>
    <s v="NCR"/>
    <s v="Abhishek Srivastava"/>
    <m/>
    <m/>
    <m/>
  </r>
  <r>
    <d v="2023-06-23T00:20:02"/>
    <x v="18"/>
    <x v="0"/>
    <m/>
    <n v="38"/>
    <x v="5"/>
    <n v="9999038132"/>
    <n v="100"/>
    <s v="PVC Panels &amp; Tiles"/>
    <s v="Sheet"/>
    <n v="1"/>
    <n v="800"/>
    <m/>
    <m/>
    <s v="No"/>
    <s v="Site 4 sahibabaad ghaziabad"/>
    <s v="Azadpur Mandi"/>
    <n v="22"/>
    <s v="Sahibabaad"/>
    <m/>
    <m/>
    <m/>
    <s v="nitinkumar.singh9628@gmail.com"/>
    <x v="0"/>
    <s v="NCR"/>
    <s v="Abhishek Srivastava"/>
    <m/>
    <m/>
    <m/>
  </r>
  <r>
    <d v="2023-06-23T00:21:46"/>
    <x v="18"/>
    <x v="0"/>
    <m/>
    <n v="38"/>
    <x v="5"/>
    <n v="9999038132"/>
    <n v="200"/>
    <s v="PVC Panels &amp; Tiles"/>
    <s v="Sheet"/>
    <n v="1"/>
    <n v="800"/>
    <m/>
    <m/>
    <s v="No"/>
    <s v="Azadpur"/>
    <s v="Shaheed nagar"/>
    <n v="22"/>
    <s v="Sahibabaad"/>
    <m/>
    <m/>
    <m/>
    <s v="nitinkumar.singh9628@gmail.com"/>
    <x v="0"/>
    <s v="NCR"/>
    <s v="Abhishek Srivastava"/>
    <m/>
    <m/>
    <m/>
  </r>
  <r>
    <d v="2023-06-23T00:24:19"/>
    <x v="18"/>
    <x v="0"/>
    <m/>
    <n v="38"/>
    <x v="5"/>
    <n v="9999038132"/>
    <n v="300"/>
    <s v="PVC Panels &amp; Tiles"/>
    <s v="Sheet"/>
    <m/>
    <n v="400"/>
    <m/>
    <m/>
    <s v="No"/>
    <s v="Site 4 sahibabaad ghaziabad"/>
    <s v="Krishna nagar jagatpuri"/>
    <n v="10"/>
    <s v="Sahibabaad"/>
    <m/>
    <m/>
    <m/>
    <s v="nitinkumar.singh9628@gmail.com"/>
    <x v="0"/>
    <s v="NCR"/>
    <s v="Abhishek Srivastava"/>
    <m/>
    <m/>
    <m/>
  </r>
  <r>
    <d v="2023-06-23T23:07:46"/>
    <x v="19"/>
    <x v="0"/>
    <m/>
    <n v="11"/>
    <x v="1"/>
    <n v="9625446093"/>
    <n v="600"/>
    <s v="Chemicals"/>
    <s v="Chemical"/>
    <m/>
    <n v="1500"/>
    <m/>
    <m/>
    <s v="No"/>
    <s v="Hoshiyarpur sector 51 Noida"/>
    <s v="Kasna greater Noida"/>
    <n v="32"/>
    <s v="Hoshiyarpur sector 51"/>
    <m/>
    <m/>
    <m/>
    <s v="nitinp@handover.in"/>
    <x v="1"/>
    <s v="NCR"/>
    <s v="Abhishek Srivastava"/>
    <m/>
    <m/>
    <m/>
  </r>
  <r>
    <d v="2023-06-23T23:09:28"/>
    <x v="19"/>
    <x v="0"/>
    <m/>
    <n v="11"/>
    <x v="1"/>
    <m/>
    <n v="650"/>
    <s v="Chemicals"/>
    <s v="Chemical"/>
    <m/>
    <n v="1500"/>
    <m/>
    <m/>
    <s v="No"/>
    <s v="Hoshiyarpur sector 51 Noida"/>
    <s v="Sikandrabad industrial area"/>
    <n v="35"/>
    <s v="Hoshiyarpur sector 51"/>
    <m/>
    <m/>
    <m/>
    <s v="nitinp@handover.in"/>
    <x v="1"/>
    <s v="NCR"/>
    <s v="Abhishek Srivastava"/>
    <m/>
    <m/>
    <m/>
  </r>
  <r>
    <d v="2023-06-23T23:12:00"/>
    <x v="19"/>
    <x v="0"/>
    <m/>
    <n v="11"/>
    <x v="1"/>
    <n v="9625446093"/>
    <n v="550"/>
    <s v="Chemicals"/>
    <s v="Chemical"/>
    <m/>
    <n v="600"/>
    <m/>
    <m/>
    <s v="No"/>
    <s v="Hoshiyarpur sector 51 Noida"/>
    <s v="NSEZ noida"/>
    <n v="13"/>
    <s v="Hoshiyarpur sector 51"/>
    <m/>
    <m/>
    <m/>
    <s v="nitinp@handover.in"/>
    <x v="1"/>
    <s v="NCR"/>
    <s v="Abhishek Srivastava"/>
    <m/>
    <m/>
    <m/>
  </r>
  <r>
    <d v="2023-06-24T21:43:52"/>
    <x v="20"/>
    <x v="0"/>
    <m/>
    <n v="11"/>
    <x v="1"/>
    <n v="9625446093"/>
    <n v="200"/>
    <s v="Chemicals"/>
    <s v="Chemical"/>
    <m/>
    <n v="400"/>
    <m/>
    <m/>
    <s v="No"/>
    <s v="Hoshiyarpur sector 51 Noida"/>
    <s v="Kaushambi"/>
    <n v="8"/>
    <s v="Hoshiyarpur sector 51"/>
    <m/>
    <m/>
    <m/>
    <s v="nitinp@handover.in"/>
    <x v="1"/>
    <s v="NCR"/>
    <s v="Abhishek Srivastava"/>
    <m/>
    <m/>
    <m/>
  </r>
  <r>
    <d v="2023-06-24T21:45:07"/>
    <x v="20"/>
    <x v="0"/>
    <m/>
    <n v="11"/>
    <x v="1"/>
    <n v="9625446096"/>
    <n v="300"/>
    <s v="Chemicals"/>
    <s v="Chemical"/>
    <m/>
    <n v="700"/>
    <m/>
    <m/>
    <s v="No"/>
    <s v="Hoshiyarpur sector 51 Noida"/>
    <s v="Noida phase 2"/>
    <n v="14"/>
    <s v="Hoshiyarpur sector 51"/>
    <m/>
    <m/>
    <m/>
    <s v="nitinp@handover.in"/>
    <x v="1"/>
    <s v="NCR"/>
    <s v="Abhishek Srivastava"/>
    <m/>
    <m/>
    <m/>
  </r>
  <r>
    <d v="2023-06-24T21:55:39"/>
    <x v="20"/>
    <x v="0"/>
    <m/>
    <n v="38"/>
    <x v="5"/>
    <n v="9999038132"/>
    <n v="200"/>
    <s v="PVC Panels &amp; Tiles"/>
    <s v="Pvc"/>
    <n v="1"/>
    <n v="800"/>
    <m/>
    <m/>
    <s v="No"/>
    <s v="Site 4 sahibabaad ghaziabad"/>
    <s v="Azadpur Mandi"/>
    <n v="22"/>
    <s v="Sahibabaad"/>
    <m/>
    <m/>
    <m/>
    <s v="avinishk@handover.in"/>
    <x v="0"/>
    <s v="NCR"/>
    <s v="Abhishek Srivastava"/>
    <m/>
    <m/>
    <m/>
  </r>
  <r>
    <d v="2023-06-24T22:04:21"/>
    <x v="20"/>
    <x v="0"/>
    <m/>
    <n v="38"/>
    <x v="5"/>
    <n v="9999038132"/>
    <n v="100"/>
    <s v="PVC Panels &amp; Tiles"/>
    <s v="Sheet"/>
    <n v="1"/>
    <n v="700"/>
    <m/>
    <m/>
    <s v="No"/>
    <s v="Site 4 sahibabaad ghaziabad"/>
    <s v="Shastri nagar"/>
    <n v="18"/>
    <s v="Ghaziabad"/>
    <m/>
    <m/>
    <m/>
    <s v="avinishk@handover.in"/>
    <x v="0"/>
    <s v="NCR"/>
    <s v="Abhishek Srivastava"/>
    <m/>
    <m/>
    <m/>
  </r>
  <r>
    <d v="2023-06-26T21:39:06"/>
    <x v="21"/>
    <x v="0"/>
    <m/>
    <n v="38"/>
    <x v="5"/>
    <n v="919999038132"/>
    <n v="300"/>
    <s v="PVC Panels &amp; Tiles"/>
    <s v="Sheet"/>
    <m/>
    <n v="1100"/>
    <m/>
    <m/>
    <s v="No"/>
    <s v="Site 4 sahibabaad ghaziabad"/>
    <s v="Kirti nagar industrial area"/>
    <n v="26"/>
    <s v="Shahibabad"/>
    <m/>
    <m/>
    <m/>
    <s v="avanishsingh442@gmail.com"/>
    <x v="0"/>
    <s v="NCR"/>
    <s v="Abhishek Srivastava"/>
    <m/>
    <m/>
    <m/>
  </r>
  <r>
    <d v="2023-06-26T21:40:27"/>
    <x v="21"/>
    <x v="0"/>
    <m/>
    <n v="38"/>
    <x v="5"/>
    <n v="919999038132"/>
    <n v="200"/>
    <s v="PVC Panels &amp; Tiles"/>
    <s v="Sheet"/>
    <m/>
    <n v="800"/>
    <m/>
    <m/>
    <s v="No"/>
    <s v="Site 4 sahibabaad ghaziabad"/>
    <s v="Azadpur Mandi"/>
    <n v="22"/>
    <s v="Shahibabad"/>
    <m/>
    <m/>
    <m/>
    <s v="avanishsingh442@gmail.com"/>
    <x v="0"/>
    <s v="NCR"/>
    <s v="Abhishek Srivastava"/>
    <m/>
    <m/>
    <m/>
  </r>
  <r>
    <d v="2023-06-27T22:12:22"/>
    <x v="22"/>
    <x v="0"/>
    <m/>
    <n v="38"/>
    <x v="5"/>
    <n v="919999038132"/>
    <n v="150"/>
    <s v="PVC Panels &amp; Tiles"/>
    <s v="Sheet"/>
    <m/>
    <n v="1000"/>
    <m/>
    <m/>
    <s v="No"/>
    <s v="Site 4 sahibabaad ghaziabad"/>
    <s v="Kirti nagar industrial area"/>
    <n v="25"/>
    <s v="Shahibabad"/>
    <m/>
    <m/>
    <m/>
    <s v="avinishk@handover.in"/>
    <x v="0"/>
    <s v="NCR"/>
    <s v="Abhishek Srivastava"/>
    <m/>
    <m/>
    <m/>
  </r>
  <r>
    <d v="2023-06-27T22:13:58"/>
    <x v="22"/>
    <x v="0"/>
    <m/>
    <n v="38"/>
    <x v="5"/>
    <n v="919999038132"/>
    <n v="200"/>
    <s v="PVC Panels &amp; Tiles"/>
    <s v="Sheet"/>
    <m/>
    <n v="500"/>
    <m/>
    <m/>
    <s v="No"/>
    <s v="Site 4 sahibabaad ghaziabad"/>
    <s v="Indrapuram"/>
    <n v="14"/>
    <s v="Shahibabad"/>
    <m/>
    <m/>
    <m/>
    <s v="avinishk@handover.in"/>
    <x v="0"/>
    <s v="NCR"/>
    <s v="Abhishek Srivastava"/>
    <m/>
    <m/>
    <m/>
  </r>
  <r>
    <d v="2023-06-28T21:59:03"/>
    <x v="23"/>
    <x v="0"/>
    <m/>
    <n v="38"/>
    <x v="5"/>
    <n v="919999038132"/>
    <n v="300"/>
    <s v="PVC Panels &amp; Tiles"/>
    <s v="Sheet"/>
    <m/>
    <n v="1300"/>
    <m/>
    <m/>
    <s v="No"/>
    <s v="Site 4 sahibabaad ghaziabad"/>
    <s v="Kirti nagar industrial area"/>
    <n v="26"/>
    <s v="Shahibabad"/>
    <m/>
    <m/>
    <m/>
    <s v="avinishk@handover.in"/>
    <x v="0"/>
    <s v="NCR"/>
    <s v="Abhishek Srivastava"/>
    <m/>
    <m/>
    <m/>
  </r>
  <r>
    <d v="2023-06-28T22:00:21"/>
    <x v="23"/>
    <x v="0"/>
    <m/>
    <n v="38"/>
    <x v="5"/>
    <n v="919999038132"/>
    <n v="150"/>
    <s v="PVC Panels &amp; Tiles"/>
    <s v="Sheet"/>
    <m/>
    <n v="600"/>
    <m/>
    <m/>
    <s v="No"/>
    <s v="Site 4 sahibabaad ghaziabad"/>
    <s v="Jagat puri"/>
    <n v="15"/>
    <s v="Shahibabad"/>
    <m/>
    <m/>
    <m/>
    <s v="avinishk@handover.in"/>
    <x v="0"/>
    <s v="NCR"/>
    <s v="Abhishek Srivastava"/>
    <m/>
    <m/>
    <m/>
  </r>
  <r>
    <d v="2023-06-28T22:01:42"/>
    <x v="23"/>
    <x v="0"/>
    <m/>
    <n v="38"/>
    <x v="5"/>
    <n v="919999038132"/>
    <n v="100"/>
    <s v="PVC Panels &amp; Tiles"/>
    <s v="Sheet"/>
    <m/>
    <n v="600"/>
    <m/>
    <m/>
    <s v="No"/>
    <s v="Krishna nagar"/>
    <s v="Sahibabad industrial area"/>
    <n v="15"/>
    <s v="Shahibabad"/>
    <m/>
    <m/>
    <m/>
    <s v="avinishk@handover.in"/>
    <x v="0"/>
    <s v="NCR"/>
    <s v="Abhishek Srivastava"/>
    <m/>
    <m/>
    <m/>
  </r>
  <r>
    <d v="2023-06-28T22:03:18"/>
    <x v="23"/>
    <x v="0"/>
    <m/>
    <n v="11"/>
    <x v="1"/>
    <n v="9625446093"/>
    <n v="400"/>
    <s v="Chemicals"/>
    <s v="Chemical"/>
    <m/>
    <n v="1400"/>
    <m/>
    <m/>
    <s v="No"/>
    <s v="Hoshiyarpur sector 51 Noida"/>
    <s v="Dwarka Delhi"/>
    <n v="28"/>
    <s v="Hoshiyarpur sector 51"/>
    <m/>
    <m/>
    <m/>
    <s v="nitinp@handover.in"/>
    <x v="1"/>
    <s v="NCR"/>
    <s v="Abhishek Srivastava"/>
    <m/>
    <m/>
    <m/>
  </r>
  <r>
    <d v="2023-06-28T22:04:38"/>
    <x v="23"/>
    <x v="0"/>
    <m/>
    <n v="11"/>
    <x v="1"/>
    <n v="9625446093"/>
    <n v="200"/>
    <s v="Chemicals"/>
    <s v="Chemical"/>
    <m/>
    <n v="600"/>
    <m/>
    <m/>
    <s v="No"/>
    <s v="Hoshiyarpur sector 51 Noida"/>
    <s v="NSEZ noida"/>
    <n v="12"/>
    <s v="Hoshiyarpur sector 51"/>
    <m/>
    <m/>
    <m/>
    <s v="nitinp@handover.in"/>
    <x v="1"/>
    <s v="NCR"/>
    <s v="Abhishek Srivastava"/>
    <m/>
    <m/>
    <m/>
  </r>
  <r>
    <d v="2023-06-28T22:07:33"/>
    <x v="23"/>
    <x v="0"/>
    <m/>
    <n v="43"/>
    <x v="9"/>
    <n v="9911166425"/>
    <n v="150"/>
    <s v="Electrical Hardware"/>
    <s v="Wire"/>
    <m/>
    <n v="500"/>
    <m/>
    <m/>
    <s v="No"/>
    <s v="Sector 9 Noida"/>
    <s v="Sector 62 Noida"/>
    <n v="9"/>
    <s v="Sector 9 Noida"/>
    <m/>
    <m/>
    <m/>
    <s v="nitinp@handover.in"/>
    <x v="1"/>
    <s v="NCR"/>
    <s v="Abhishek Srivastava"/>
    <m/>
    <m/>
    <m/>
  </r>
  <r>
    <d v="2023-06-29T21:25:54"/>
    <x v="24"/>
    <x v="0"/>
    <m/>
    <n v="11"/>
    <x v="1"/>
    <n v="9625446093"/>
    <n v="300"/>
    <s v="Chemicals"/>
    <s v="Chemical"/>
    <m/>
    <n v="700"/>
    <m/>
    <m/>
    <s v="No"/>
    <s v="Hoshiyarpur sector 51 Noida"/>
    <s v="Sector 110"/>
    <n v="13"/>
    <s v="Hoshiyarpur sector 51"/>
    <m/>
    <m/>
    <m/>
    <s v="nitinp@handover.in"/>
    <x v="1"/>
    <s v="NCR"/>
    <s v="Abhishek Srivastava"/>
    <m/>
    <m/>
    <m/>
  </r>
  <r>
    <d v="2023-06-29T21:29:49"/>
    <x v="24"/>
    <x v="0"/>
    <m/>
    <n v="11"/>
    <x v="1"/>
    <n v="9625446093"/>
    <n v="320"/>
    <s v="Chemicals"/>
    <s v="Chemical"/>
    <m/>
    <n v="800"/>
    <m/>
    <m/>
    <s v="No"/>
    <s v="Hoshiyarpur sector 51 Noida"/>
    <s v="Sector 2"/>
    <n v="15"/>
    <s v="Hoshiyarpur sector 51"/>
    <m/>
    <m/>
    <m/>
    <s v="nitinp@handover.in"/>
    <x v="1"/>
    <s v="NCR"/>
    <s v="Abhishek Srivastava"/>
    <m/>
    <m/>
    <m/>
  </r>
  <r>
    <d v="2023-06-29T21:32:58"/>
    <x v="24"/>
    <x v="0"/>
    <m/>
    <n v="44"/>
    <x v="10"/>
    <n v="7417925777"/>
    <n v="530"/>
    <s v="Luxury Furniture"/>
    <s v="Boards"/>
    <m/>
    <n v="500"/>
    <m/>
    <m/>
    <s v="No"/>
    <s v="Sector 9 Noida"/>
    <s v="Sector 62 Noida"/>
    <n v="10"/>
    <s v="Sector 9 Noida"/>
    <m/>
    <m/>
    <m/>
    <s v="nitinp@handover.in"/>
    <x v="1"/>
    <s v="NCR"/>
    <s v="Abhishek Srivastava"/>
    <m/>
    <m/>
    <m/>
  </r>
  <r>
    <d v="2023-06-29T22:35:44"/>
    <x v="24"/>
    <x v="0"/>
    <m/>
    <n v="38"/>
    <x v="5"/>
    <s v="+91 99990 38132"/>
    <n v="200"/>
    <s v="PVC Panels &amp; Tiles"/>
    <s v="Sheet"/>
    <n v="1000"/>
    <n v="1000"/>
    <m/>
    <m/>
    <s v="No"/>
    <s v="Site 4 sahibabaad ghaziabad"/>
    <s v="Kirti nagar industrial area"/>
    <n v="25"/>
    <s v="Shahibabad gaziyabad"/>
    <m/>
    <m/>
    <m/>
    <s v="avinishk@handover.in"/>
    <x v="0"/>
    <s v="NCR"/>
    <s v="Abhishek Srivastava"/>
    <m/>
    <m/>
    <m/>
  </r>
  <r>
    <d v="2023-06-29T22:37:27"/>
    <x v="24"/>
    <x v="0"/>
    <m/>
    <n v="38"/>
    <x v="5"/>
    <s v="+91 99990 38132"/>
    <n v="100"/>
    <s v="PVC Panels &amp; Tiles"/>
    <s v="Sheet"/>
    <m/>
    <n v="300"/>
    <m/>
    <m/>
    <s v="No"/>
    <s v="Krishna nagar"/>
    <s v="Jagat puri"/>
    <n v="4"/>
    <s v="Shahibabad"/>
    <m/>
    <m/>
    <m/>
    <s v="avinishk@handover.in"/>
    <x v="0"/>
    <s v="NCR"/>
    <s v="Abhishek Srivastava"/>
    <m/>
    <m/>
    <m/>
  </r>
  <r>
    <d v="2023-06-29T22:38:59"/>
    <x v="24"/>
    <x v="0"/>
    <m/>
    <n v="38"/>
    <x v="5"/>
    <s v="+91 99990 38132"/>
    <n v="300"/>
    <s v="PVC Panels &amp; Tiles"/>
    <s v="Sheet"/>
    <m/>
    <n v="500"/>
    <m/>
    <m/>
    <s v="No"/>
    <s v="Shahadara"/>
    <s v="Raj nagar extension"/>
    <n v="15"/>
    <s v="Sahibabad"/>
    <m/>
    <m/>
    <m/>
    <s v="avinishk@handover.in"/>
    <x v="0"/>
    <s v="NCR"/>
    <s v="Abhishek Srivastava"/>
    <m/>
    <m/>
    <m/>
  </r>
  <r>
    <d v="2023-06-30T21:14:55"/>
    <x v="25"/>
    <x v="0"/>
    <m/>
    <n v="11"/>
    <x v="1"/>
    <n v="9625446093"/>
    <n v="550"/>
    <s v="Chemicals"/>
    <s v="Chemical"/>
    <m/>
    <n v="800"/>
    <m/>
    <m/>
    <s v="No"/>
    <s v="Hoshiyarpur sector 51 Noida"/>
    <s v="Sector 136"/>
    <n v="16"/>
    <s v="Hoshiyarpur sector 51"/>
    <m/>
    <m/>
    <m/>
    <s v="nitinp@handover.in"/>
    <x v="1"/>
    <s v="NCR"/>
    <s v="Abhishek Srivastava"/>
    <m/>
    <m/>
    <m/>
  </r>
  <r>
    <d v="2023-06-30T21:17:04"/>
    <x v="25"/>
    <x v="0"/>
    <m/>
    <n v="44"/>
    <x v="10"/>
    <n v="7417925777"/>
    <n v="200"/>
    <s v="Furniture"/>
    <s v="Board"/>
    <m/>
    <n v="600"/>
    <m/>
    <m/>
    <s v="No"/>
    <s v="Sector 9 Noida"/>
    <s v="Sector 74 Noida"/>
    <n v="14"/>
    <s v="Sector 9 Noida"/>
    <m/>
    <m/>
    <m/>
    <s v="nitinp@handover.in"/>
    <x v="1"/>
    <s v="NCR"/>
    <s v="Abhishek Srivastava"/>
    <m/>
    <m/>
    <m/>
  </r>
  <r>
    <d v="2023-06-30T23:31:33"/>
    <x v="25"/>
    <x v="0"/>
    <m/>
    <n v="37"/>
    <x v="4"/>
    <s v="+91 81301 82339"/>
    <n v="200"/>
    <s v="Bath fitting"/>
    <s v="Tub"/>
    <n v="800"/>
    <n v="800"/>
    <m/>
    <m/>
    <s v="No"/>
    <s v="Rajendra nagar shahibabad"/>
    <s v="Gtb nagar"/>
    <n v="22"/>
    <s v="Sahibabad"/>
    <m/>
    <m/>
    <m/>
    <s v="avinishk@handover.in"/>
    <x v="0"/>
    <s v="NCR"/>
    <s v="Abhishek Srivastava"/>
    <m/>
    <m/>
    <m/>
  </r>
  <r>
    <d v="2023-06-30T23:33:32"/>
    <x v="25"/>
    <x v="0"/>
    <m/>
    <n v="37"/>
    <x v="4"/>
    <s v="+91 81301 82339"/>
    <n v="300"/>
    <s v="Bath fitting"/>
    <s v="Tub"/>
    <n v="1000"/>
    <n v="1000"/>
    <m/>
    <m/>
    <s v="No"/>
    <s v="Azadpur"/>
    <s v="Arthala metro station"/>
    <n v="28"/>
    <s v="Sahibabad"/>
    <m/>
    <m/>
    <m/>
    <s v="avinishk@handover.in"/>
    <x v="0"/>
    <s v="NCR"/>
    <s v="Abhishek Srivastava"/>
    <m/>
    <m/>
    <m/>
  </r>
  <r>
    <d v="2023-07-01T21:32:49"/>
    <x v="26"/>
    <x v="1"/>
    <s v="1 Week"/>
    <n v="11"/>
    <x v="1"/>
    <s v="+91 72176 55173"/>
    <n v="300"/>
    <s v="Chemicals"/>
    <s v="Pidilite product"/>
    <m/>
    <n v="1100"/>
    <m/>
    <m/>
    <s v="No"/>
    <s v="Hoshiyarpur sector 51 Noida"/>
    <s v="Kashan"/>
    <n v="30"/>
    <s v="Noida"/>
    <m/>
    <m/>
    <m/>
    <s v="avinishk@handover.in"/>
    <x v="0"/>
    <s v="NCR"/>
    <s v="Abhishek Srivastava"/>
    <m/>
    <m/>
    <m/>
  </r>
  <r>
    <d v="2023-07-01T23:06:17"/>
    <x v="26"/>
    <x v="1"/>
    <s v="1 Week"/>
    <n v="37"/>
    <x v="4"/>
    <s v="+91 81301 82339"/>
    <n v="400"/>
    <s v="Bath fitting"/>
    <s v="Bath tub"/>
    <m/>
    <n v="800"/>
    <m/>
    <m/>
    <s v="No"/>
    <s v="Site 4 sahibabaad ghaziabad"/>
    <s v="Azadpur Mandi"/>
    <n v="24"/>
    <s v="Shahibabad"/>
    <m/>
    <m/>
    <m/>
    <s v="avinishk@handover.in"/>
    <x v="0"/>
    <s v="NCR"/>
    <s v="Abhishek Srivastava"/>
    <m/>
    <m/>
    <m/>
  </r>
  <r>
    <d v="2023-07-01T23:07:56"/>
    <x v="26"/>
    <x v="1"/>
    <s v="1 Week"/>
    <n v="37"/>
    <x v="4"/>
    <s v="+91 81301 82339"/>
    <n v="200"/>
    <s v="Bath fitting"/>
    <s v="Bath tub"/>
    <m/>
    <n v="1500"/>
    <m/>
    <m/>
    <s v="No"/>
    <s v="Azadpur"/>
    <s v="Faridabad"/>
    <n v="36"/>
    <s v="Shahibabad"/>
    <m/>
    <m/>
    <m/>
    <s v="avinishk@handover.in"/>
    <x v="0"/>
    <s v="NCR"/>
    <s v="Abhishek Srivastava"/>
    <m/>
    <m/>
    <m/>
  </r>
  <r>
    <d v="2023-07-04T10:38:57"/>
    <x v="27"/>
    <x v="1"/>
    <s v="1 Week"/>
    <n v="62"/>
    <x v="11"/>
    <s v="98998 05074"/>
    <n v="200"/>
    <s v="Electrical Appliances"/>
    <s v="Battery"/>
    <m/>
    <n v="350"/>
    <m/>
    <m/>
    <s v="No"/>
    <s v="Gita colony"/>
    <s v="Gita colony"/>
    <n v="5"/>
    <s v="Delhi"/>
    <m/>
    <m/>
    <m/>
    <s v="avinishk@handover.in"/>
    <x v="0"/>
    <s v="NCR"/>
    <s v="Abhishek Srivastava"/>
    <m/>
    <m/>
    <m/>
  </r>
  <r>
    <d v="2023-07-04T10:41:06"/>
    <x v="27"/>
    <x v="1"/>
    <s v="1 Week"/>
    <n v="62"/>
    <x v="11"/>
    <s v="98998 05074"/>
    <n v="300"/>
    <s v="Electrical Appliances"/>
    <s v="Inverter battery"/>
    <m/>
    <n v="500"/>
    <m/>
    <m/>
    <s v="Yes"/>
    <s v="Gita colony"/>
    <s v="Mansharovar park"/>
    <n v="15"/>
    <s v="Delhi"/>
    <m/>
    <m/>
    <m/>
    <s v="avinishk@handover.in"/>
    <x v="0"/>
    <s v="NCR"/>
    <s v="Abhishek Srivastava"/>
    <m/>
    <m/>
    <m/>
  </r>
  <r>
    <d v="2023-07-04T10:43:07"/>
    <x v="27"/>
    <x v="1"/>
    <s v="1 Week"/>
    <n v="62"/>
    <x v="11"/>
    <s v="98998 05074"/>
    <n v="100"/>
    <s v="Electrical Appliances"/>
    <s v="Battery"/>
    <m/>
    <n v="500"/>
    <m/>
    <m/>
    <s v="No"/>
    <s v="Gita colony"/>
    <s v="Gazipur"/>
    <n v="14"/>
    <s v="Delhi"/>
    <m/>
    <m/>
    <m/>
    <s v="avinishk@handover.in"/>
    <x v="0"/>
    <s v="NCR"/>
    <s v="Abhishek Srivastava"/>
    <m/>
    <m/>
    <m/>
  </r>
  <r>
    <d v="2023-07-04T19:58:11"/>
    <x v="28"/>
    <x v="1"/>
    <s v="1 Week"/>
    <n v="38"/>
    <x v="5"/>
    <s v="+91 99990 38132"/>
    <n v="200"/>
    <s v="PVC Panels &amp; Tiles"/>
    <s v="Sheet"/>
    <m/>
    <n v="800"/>
    <m/>
    <m/>
    <s v="No"/>
    <s v="Site 4 sahibabaad ghaziabad"/>
    <s v="Azadpur Mandi"/>
    <n v="24"/>
    <s v="Shaheed nagar"/>
    <m/>
    <m/>
    <m/>
    <s v="avinishk@handover.in"/>
    <x v="0"/>
    <s v="NCR"/>
    <s v="Abhishek Srivastava"/>
    <m/>
    <m/>
    <m/>
  </r>
  <r>
    <d v="2023-07-04T20:00:34"/>
    <x v="28"/>
    <x v="1"/>
    <s v="1 Week"/>
    <n v="38"/>
    <x v="5"/>
    <s v="+91 99990 38132"/>
    <n v="300"/>
    <s v="PVC Panels &amp; Tiles"/>
    <s v="Plywood"/>
    <m/>
    <n v="850"/>
    <m/>
    <m/>
    <s v="No"/>
    <s v="Azadpur"/>
    <s v="Jagat puri"/>
    <n v="26"/>
    <s v="Shahibabad"/>
    <m/>
    <m/>
    <m/>
    <s v="avinishk@handover.in"/>
    <x v="0"/>
    <s v="NCR"/>
    <s v="Abhishek Srivastava"/>
    <m/>
    <m/>
    <m/>
  </r>
  <r>
    <d v="2023-07-05T23:01:23"/>
    <x v="29"/>
    <x v="1"/>
    <s v="1 Week"/>
    <n v="38"/>
    <x v="5"/>
    <s v="+91 99990 38132"/>
    <n v="200"/>
    <s v="PVC Panels &amp; Tiles"/>
    <s v="Sheet"/>
    <m/>
    <n v="500"/>
    <m/>
    <m/>
    <s v="No"/>
    <s v="Site 4 sahibabaad ghaziabad"/>
    <s v="Lalkuan"/>
    <n v="16"/>
    <s v="Shahibabad"/>
    <m/>
    <m/>
    <m/>
    <s v="avinishk@handover.in"/>
    <x v="0"/>
    <s v="NCR"/>
    <s v="Abhishek Srivastava"/>
    <m/>
    <m/>
    <m/>
  </r>
  <r>
    <d v="2023-07-05T23:02:57"/>
    <x v="29"/>
    <x v="1"/>
    <s v="1 Week"/>
    <n v="38"/>
    <x v="5"/>
    <s v="+91 99990 38132"/>
    <n v="300"/>
    <s v="PVC Panels &amp; Tiles"/>
    <s v="Sheet"/>
    <m/>
    <n v="1000"/>
    <m/>
    <m/>
    <s v="No"/>
    <s v="Site 4 sahibabaad ghaziabad"/>
    <s v="Kotla"/>
    <n v="25"/>
    <s v="Sahibabad"/>
    <m/>
    <m/>
    <m/>
    <s v="avinishk@handover.in"/>
    <x v="0"/>
    <s v="NCR"/>
    <s v="Abhishek Srivastava"/>
    <m/>
    <m/>
    <m/>
  </r>
  <r>
    <d v="2023-06-30T16:30:56"/>
    <x v="29"/>
    <x v="1"/>
    <s v="1 Week"/>
    <n v="0"/>
    <x v="12"/>
    <s v="N.a"/>
    <n v="100"/>
    <s v="Sofa set repair"/>
    <m/>
    <m/>
    <n v="20"/>
    <m/>
    <m/>
    <m/>
    <m/>
    <s v="Shastri nagar"/>
    <n v="2.5"/>
    <m/>
    <m/>
    <m/>
    <m/>
    <m/>
    <x v="4"/>
    <s v="Kanpur"/>
    <s v="Rahul Rai"/>
    <m/>
    <m/>
    <m/>
  </r>
  <r>
    <d v="2023-07-06T12:01:33"/>
    <x v="29"/>
    <x v="1"/>
    <s v="1 Week"/>
    <n v="38"/>
    <x v="5"/>
    <n v="919667090212"/>
    <n v="300"/>
    <s v="Pvc sheets"/>
    <m/>
    <m/>
    <n v="0"/>
    <m/>
    <m/>
    <m/>
    <m/>
    <s v="Kirti nagar industrial area"/>
    <n v="25"/>
    <m/>
    <m/>
    <m/>
    <m/>
    <m/>
    <x v="0"/>
    <s v="NCR"/>
    <s v="Abhishek Srivastava"/>
    <m/>
    <m/>
    <m/>
  </r>
  <r>
    <d v="2023-07-06T22:10:22"/>
    <x v="30"/>
    <x v="1"/>
    <s v="1 Week"/>
    <n v="38"/>
    <x v="5"/>
    <s v="+91 99990 38132"/>
    <n v="200"/>
    <s v="PVC Panels &amp; Tiles"/>
    <s v="Sheet"/>
    <m/>
    <n v="800"/>
    <m/>
    <m/>
    <s v="No"/>
    <s v="Site 4 sahibabaad ghaziabad"/>
    <s v="Kirti nagar industrial area"/>
    <n v="22"/>
    <s v="Sahibabad"/>
    <m/>
    <m/>
    <m/>
    <s v="avinishk@handover.in"/>
    <x v="0"/>
    <s v="NCR"/>
    <s v="Abhishek Srivastava"/>
    <m/>
    <m/>
    <m/>
  </r>
  <r>
    <d v="2023-07-06T22:11:55"/>
    <x v="30"/>
    <x v="1"/>
    <s v="1 Week"/>
    <n v="38"/>
    <x v="5"/>
    <s v="+91 99990 38132"/>
    <n v="100"/>
    <s v="PVC Panels &amp; Tiles"/>
    <s v="Sheet"/>
    <m/>
    <n v="300"/>
    <m/>
    <m/>
    <s v="No"/>
    <s v="Dilshad garden"/>
    <s v="Shaheed nagar"/>
    <n v="4"/>
    <s v="Shahibabad"/>
    <m/>
    <m/>
    <m/>
    <s v="avinishk@handover.in"/>
    <x v="0"/>
    <s v="NCR"/>
    <s v="Abhishek Srivastava"/>
    <m/>
    <m/>
    <m/>
  </r>
  <r>
    <d v="2023-07-06T22:16:10"/>
    <x v="30"/>
    <x v="1"/>
    <s v="1 Week"/>
    <n v="62"/>
    <x v="11"/>
    <s v="98998 05074"/>
    <n v="200"/>
    <s v="Battery"/>
    <m/>
    <m/>
    <n v="100"/>
    <m/>
    <m/>
    <m/>
    <m/>
    <s v="Faridabad"/>
    <n v="30"/>
    <m/>
    <m/>
    <m/>
    <m/>
    <m/>
    <x v="0"/>
    <s v="NCR"/>
    <s v="Abhishek Srivastava"/>
    <m/>
    <m/>
    <m/>
  </r>
  <r>
    <d v="2023-07-06T22:18:03"/>
    <x v="30"/>
    <x v="1"/>
    <s v="1 Week"/>
    <n v="62"/>
    <x v="11"/>
    <m/>
    <n v="100"/>
    <s v="Battery"/>
    <m/>
    <m/>
    <n v="50"/>
    <m/>
    <m/>
    <m/>
    <m/>
    <s v="Jhilmil"/>
    <n v="18"/>
    <m/>
    <m/>
    <m/>
    <m/>
    <m/>
    <x v="0"/>
    <s v="NCR"/>
    <s v="Abhishek Srivastava"/>
    <m/>
    <m/>
    <m/>
  </r>
  <r>
    <d v="2023-07-06T22:42:31"/>
    <x v="30"/>
    <x v="1"/>
    <s v="1 Week"/>
    <n v="11"/>
    <x v="1"/>
    <n v="9625446093"/>
    <n v="700"/>
    <s v="Chemical"/>
    <m/>
    <m/>
    <n v="130"/>
    <m/>
    <m/>
    <m/>
    <m/>
    <s v="Ballabgarh Faridabad"/>
    <n v="26"/>
    <m/>
    <m/>
    <m/>
    <m/>
    <m/>
    <x v="1"/>
    <s v="NCR"/>
    <s v="Abhishek Srivastava"/>
    <m/>
    <m/>
    <m/>
  </r>
  <r>
    <d v="2023-07-06T22:51:55"/>
    <x v="30"/>
    <x v="1"/>
    <s v="1 Week"/>
    <n v="11"/>
    <x v="1"/>
    <n v="9625446093"/>
    <n v="100"/>
    <s v="Chemical"/>
    <m/>
    <m/>
    <n v="50"/>
    <m/>
    <m/>
    <m/>
    <m/>
    <s v="sector 51 Noida"/>
    <n v="11"/>
    <m/>
    <m/>
    <m/>
    <m/>
    <m/>
    <x v="1"/>
    <s v="NCR"/>
    <s v="Abhishek Srivastava"/>
    <m/>
    <m/>
    <m/>
  </r>
  <r>
    <d v="2023-07-07T11:59:19"/>
    <x v="30"/>
    <x v="1"/>
    <s v="1 Week"/>
    <s v="NCR"/>
    <x v="6"/>
    <n v="8851709860"/>
    <n v="700"/>
    <s v="House Hold"/>
    <s v="Kriti nagar"/>
    <m/>
    <n v="200"/>
    <m/>
    <m/>
    <m/>
    <m/>
    <s v="Kirti nagar industrial area"/>
    <n v="45"/>
    <m/>
    <m/>
    <m/>
    <m/>
    <m/>
    <x v="2"/>
    <s v="NCR"/>
    <s v="Abhishek Srivastava"/>
    <m/>
    <m/>
    <m/>
  </r>
  <r>
    <d v="2023-07-07T22:05:41"/>
    <x v="31"/>
    <x v="1"/>
    <s v="2 Week"/>
    <n v="38"/>
    <x v="5"/>
    <s v="+91 99990 38132"/>
    <n v="200"/>
    <s v="PVC Panels &amp; Tiles"/>
    <s v="Sheet"/>
    <n v="800"/>
    <n v="800"/>
    <m/>
    <m/>
    <s v="No"/>
    <s v="Site 4 sahibabaad ghaziabad"/>
    <s v="Paharganj"/>
    <n v="20"/>
    <s v="Shahibabad"/>
    <m/>
    <m/>
    <m/>
    <s v="avinishk@handover.in"/>
    <x v="0"/>
    <s v="NCR"/>
    <s v="Abhishek Srivastava"/>
    <m/>
    <m/>
    <m/>
  </r>
  <r>
    <d v="2023-07-07T22:07:07"/>
    <x v="31"/>
    <x v="1"/>
    <s v="2 Week"/>
    <n v="38"/>
    <x v="5"/>
    <s v="+91 99990 38132"/>
    <n v="100"/>
    <s v="PVC Panels &amp; Tiles"/>
    <s v="Sheet"/>
    <m/>
    <n v="500"/>
    <m/>
    <m/>
    <s v="No"/>
    <s v="Paharganj"/>
    <s v="Noida sec 9"/>
    <n v="18"/>
    <s v="Shahibabad"/>
    <m/>
    <m/>
    <m/>
    <s v="avinishk@handover.in"/>
    <x v="0"/>
    <s v="NCR"/>
    <s v="Abhishek Srivastava"/>
    <m/>
    <m/>
    <m/>
  </r>
  <r>
    <d v="2023-07-07T22:09:27"/>
    <x v="31"/>
    <x v="1"/>
    <s v="2 Week"/>
    <n v="62"/>
    <x v="11"/>
    <s v="98998 05074"/>
    <n v="200"/>
    <s v="Electrical Appliances"/>
    <s v="Battery anverter"/>
    <m/>
    <n v="500"/>
    <m/>
    <m/>
    <s v="No"/>
    <s v="Gita colony"/>
    <s v="Shaheed nagar"/>
    <n v="14"/>
    <s v="Shahibabad"/>
    <m/>
    <m/>
    <m/>
    <s v="avinishk@handover.in"/>
    <x v="0"/>
    <s v="NCR"/>
    <s v="Abhishek Srivastava"/>
    <m/>
    <m/>
    <m/>
  </r>
  <r>
    <d v="2023-07-07T22:11:05"/>
    <x v="31"/>
    <x v="1"/>
    <s v="2 Week"/>
    <n v="62"/>
    <x v="11"/>
    <s v="98998 05074"/>
    <n v="100"/>
    <s v="Electrical Hardware"/>
    <s v="Battery"/>
    <m/>
    <n v="400"/>
    <m/>
    <m/>
    <s v="No"/>
    <s v="Dilshad garden"/>
    <s v="Gita colony"/>
    <n v="12"/>
    <s v="Sahibabad"/>
    <m/>
    <m/>
    <m/>
    <s v="avinishk@handover.in"/>
    <x v="0"/>
    <s v="NCR"/>
    <s v="Abhishek Srivastava"/>
    <m/>
    <m/>
    <m/>
  </r>
  <r>
    <d v="2023-07-07T21:11:26"/>
    <x v="31"/>
    <x v="1"/>
    <s v="2 Week"/>
    <m/>
    <x v="6"/>
    <n v="8851709860"/>
    <n v="100"/>
    <s v="Mattress"/>
    <s v="IMT Manesar"/>
    <m/>
    <n v="50"/>
    <m/>
    <m/>
    <m/>
    <m/>
    <m/>
    <n v="16"/>
    <m/>
    <m/>
    <m/>
    <m/>
    <m/>
    <x v="2"/>
    <s v="NCR"/>
    <s v="Abhishek Srivastava"/>
    <m/>
    <m/>
    <m/>
  </r>
  <r>
    <d v="2023-07-07T21:14:33"/>
    <x v="31"/>
    <x v="1"/>
    <s v="2 Week"/>
    <m/>
    <x v="6"/>
    <n v="8851709860"/>
    <n v="100"/>
    <s v="Mattress"/>
    <s v="IMT Manesar"/>
    <m/>
    <n v="50"/>
    <m/>
    <m/>
    <m/>
    <m/>
    <m/>
    <n v="17"/>
    <m/>
    <m/>
    <m/>
    <m/>
    <m/>
    <x v="2"/>
    <s v="NCR"/>
    <s v="Abhishek Srivastava"/>
    <m/>
    <m/>
    <m/>
  </r>
  <r>
    <d v="2023-07-07T23:06:30"/>
    <x v="31"/>
    <x v="1"/>
    <s v="2 Week"/>
    <m/>
    <x v="13"/>
    <n v="8527928175"/>
    <n v="1800"/>
    <s v="Chemical"/>
    <s v="NIT Faridabad"/>
    <m/>
    <n v="200"/>
    <m/>
    <m/>
    <m/>
    <m/>
    <m/>
    <n v="40"/>
    <m/>
    <m/>
    <m/>
    <m/>
    <m/>
    <x v="1"/>
    <s v="NCR"/>
    <s v="Abhishek Srivastava"/>
    <m/>
    <m/>
    <m/>
  </r>
  <r>
    <d v="2023-07-07T23:12:10"/>
    <x v="31"/>
    <x v="1"/>
    <s v="2 Week"/>
    <m/>
    <x v="10"/>
    <n v="7417925777"/>
    <n v="450"/>
    <s v="Tiles"/>
    <s v="Sector 62 Noida"/>
    <m/>
    <n v="100"/>
    <m/>
    <m/>
    <m/>
    <m/>
    <m/>
    <n v="16"/>
    <m/>
    <m/>
    <m/>
    <m/>
    <m/>
    <x v="1"/>
    <s v="NCR"/>
    <s v="Abhishek Srivastava"/>
    <m/>
    <m/>
    <m/>
  </r>
  <r>
    <d v="2023-07-08T11:17:51"/>
    <x v="31"/>
    <x v="1"/>
    <s v="2 Week"/>
    <m/>
    <x v="14"/>
    <n v="9205133965"/>
    <n v="300"/>
    <s v="Lights"/>
    <m/>
    <m/>
    <n v="1000"/>
    <m/>
    <m/>
    <m/>
    <m/>
    <m/>
    <n v="101"/>
    <m/>
    <m/>
    <m/>
    <m/>
    <m/>
    <x v="3"/>
    <s v="NCR"/>
    <s v="Abhishek Srivastava"/>
    <m/>
    <m/>
    <m/>
  </r>
  <r>
    <d v="2023-07-08T22:00:43"/>
    <x v="32"/>
    <x v="1"/>
    <s v="2 Week"/>
    <n v="38"/>
    <x v="5"/>
    <s v="+91 99990 38132"/>
    <n v="300"/>
    <s v="PVC Panels &amp; Tiles"/>
    <s v="Sheet"/>
    <m/>
    <n v="600"/>
    <m/>
    <m/>
    <s v="No"/>
    <s v="Shahadara"/>
    <s v="Rajnagar extension"/>
    <n v="16"/>
    <s v="Shahibabad"/>
    <m/>
    <m/>
    <m/>
    <s v="avinishk@handover.in"/>
    <x v="0"/>
    <s v="NCR"/>
    <s v="Abhishek Srivastava"/>
    <m/>
    <m/>
    <m/>
  </r>
  <r>
    <d v="2023-07-08T22:02:48"/>
    <x v="32"/>
    <x v="1"/>
    <s v="2 Week"/>
    <n v="38"/>
    <x v="5"/>
    <s v="+91 99990 38132"/>
    <n v="300"/>
    <s v="PVC Panels &amp; Tiles"/>
    <s v="Sheet"/>
    <m/>
    <n v="900"/>
    <m/>
    <m/>
    <s v="No"/>
    <s v="Rajnagar"/>
    <s v="Noida sec 112"/>
    <n v="24"/>
    <s v="Shahibabad"/>
    <m/>
    <m/>
    <m/>
    <s v="avinishk@handover.in"/>
    <x v="0"/>
    <s v="NCR"/>
    <s v="Abhishek Srivastava"/>
    <m/>
    <m/>
    <m/>
  </r>
  <r>
    <d v="2023-07-08T22:05:19"/>
    <x v="32"/>
    <x v="1"/>
    <s v="2 Week"/>
    <n v="11"/>
    <x v="1"/>
    <n v="7755023023"/>
    <n v="400"/>
    <s v="Chemicals"/>
    <s v="Building materials"/>
    <m/>
    <n v="1600"/>
    <m/>
    <m/>
    <s v="No"/>
    <s v="Noida"/>
    <s v="Gurgaon"/>
    <n v="40"/>
    <s v="Noida"/>
    <m/>
    <m/>
    <m/>
    <s v="avinishk@handover.in"/>
    <x v="0"/>
    <s v="NCR"/>
    <s v="Abhishek Srivastava"/>
    <m/>
    <m/>
    <m/>
  </r>
  <r>
    <d v="2023-07-10T10:26:10"/>
    <x v="32"/>
    <x v="1"/>
    <s v="2 Week"/>
    <m/>
    <x v="6"/>
    <m/>
    <n v="75"/>
    <s v="Mattress"/>
    <m/>
    <m/>
    <n v="50"/>
    <m/>
    <m/>
    <m/>
    <m/>
    <m/>
    <n v="17"/>
    <m/>
    <m/>
    <m/>
    <m/>
    <m/>
    <x v="2"/>
    <s v="NCR"/>
    <s v="Abhishek Srivastava"/>
    <m/>
    <m/>
    <m/>
  </r>
  <r>
    <d v="2023-07-10T11:40:00"/>
    <x v="32"/>
    <x v="1"/>
    <s v="2 Week"/>
    <m/>
    <x v="1"/>
    <n v="9625446093"/>
    <n v="423"/>
    <s v="Chemical"/>
    <m/>
    <m/>
    <n v="100"/>
    <m/>
    <m/>
    <m/>
    <m/>
    <m/>
    <n v="14"/>
    <m/>
    <m/>
    <m/>
    <m/>
    <m/>
    <x v="1"/>
    <s v="NCR"/>
    <s v="Abhishek Srivastava"/>
    <m/>
    <m/>
    <m/>
  </r>
  <r>
    <d v="2023-07-10T11:43:09"/>
    <x v="32"/>
    <x v="1"/>
    <s v="2 Week"/>
    <m/>
    <x v="1"/>
    <n v="9625446093"/>
    <n v="200"/>
    <s v="Chemical"/>
    <m/>
    <m/>
    <n v="50"/>
    <m/>
    <m/>
    <m/>
    <m/>
    <m/>
    <n v="10"/>
    <m/>
    <m/>
    <m/>
    <m/>
    <m/>
    <x v="1"/>
    <s v="NCR"/>
    <s v="Abhishek Srivastava"/>
    <m/>
    <m/>
    <m/>
  </r>
  <r>
    <d v="2023-07-10T11:45:43"/>
    <x v="32"/>
    <x v="1"/>
    <s v="2 Week"/>
    <m/>
    <x v="15"/>
    <n v="8505803872"/>
    <n v="50"/>
    <s v="Electrical"/>
    <m/>
    <m/>
    <n v="50"/>
    <m/>
    <m/>
    <m/>
    <m/>
    <m/>
    <n v="2.4"/>
    <m/>
    <m/>
    <m/>
    <m/>
    <m/>
    <x v="3"/>
    <s v="NCR"/>
    <s v="Abhishek Srivastava"/>
    <m/>
    <m/>
    <m/>
  </r>
  <r>
    <d v="2023-07-10T23:24:30"/>
    <x v="33"/>
    <x v="1"/>
    <s v="2 Week"/>
    <n v="38"/>
    <x v="5"/>
    <s v="+91 99990 38132"/>
    <n v="100"/>
    <s v="PVC Panels &amp; Tiles"/>
    <s v="Sheet"/>
    <m/>
    <n v="400"/>
    <m/>
    <m/>
    <s v="No"/>
    <s v="Site 4 sahibabaad ghaziabad"/>
    <s v="Noida"/>
    <n v="10"/>
    <s v="Sahibabad"/>
    <m/>
    <m/>
    <m/>
    <s v="avinishk@handover.in"/>
    <x v="0"/>
    <s v="NCR"/>
    <s v="Abhishek Srivastava"/>
    <m/>
    <m/>
    <m/>
  </r>
  <r>
    <d v="2023-07-10T23:27:21"/>
    <x v="33"/>
    <x v="1"/>
    <s v="2 Week"/>
    <m/>
    <x v="10"/>
    <n v="7417925777"/>
    <n v="100"/>
    <s v="Boards"/>
    <m/>
    <m/>
    <n v="50"/>
    <m/>
    <m/>
    <m/>
    <m/>
    <m/>
    <n v="10"/>
    <m/>
    <m/>
    <m/>
    <m/>
    <m/>
    <x v="1"/>
    <s v="NCR"/>
    <s v="Abhishek Srivastava"/>
    <m/>
    <m/>
    <m/>
  </r>
  <r>
    <d v="2023-07-10T23:30:10"/>
    <x v="33"/>
    <x v="1"/>
    <s v="2 Week"/>
    <m/>
    <x v="10"/>
    <n v="7417925777"/>
    <n v="400"/>
    <s v="Plywood"/>
    <m/>
    <m/>
    <n v="100"/>
    <m/>
    <m/>
    <m/>
    <m/>
    <m/>
    <n v="15"/>
    <m/>
    <m/>
    <m/>
    <m/>
    <m/>
    <x v="1"/>
    <s v="NCR"/>
    <s v="Abhishek Srivastava"/>
    <m/>
    <m/>
    <m/>
  </r>
  <r>
    <d v="2023-07-10T23:45:05"/>
    <x v="33"/>
    <x v="1"/>
    <s v="2 Week"/>
    <m/>
    <x v="15"/>
    <n v="8505803872"/>
    <n v="500"/>
    <s v="Electric"/>
    <m/>
    <m/>
    <n v="1000"/>
    <m/>
    <m/>
    <m/>
    <m/>
    <m/>
    <n v="104"/>
    <m/>
    <m/>
    <m/>
    <m/>
    <m/>
    <x v="3"/>
    <s v="NCR"/>
    <s v="Abhishek Srivastava"/>
    <m/>
    <m/>
    <m/>
  </r>
  <r>
    <d v="2023-07-10T23:46:30"/>
    <x v="33"/>
    <x v="1"/>
    <s v="2 Week"/>
    <m/>
    <x v="15"/>
    <n v="8505803872"/>
    <n v="250"/>
    <s v="Hangover electric"/>
    <m/>
    <m/>
    <n v="500"/>
    <m/>
    <m/>
    <m/>
    <m/>
    <m/>
    <n v="25"/>
    <m/>
    <m/>
    <m/>
    <m/>
    <m/>
    <x v="3"/>
    <s v="NCR"/>
    <s v="Abhishek Srivastava"/>
    <m/>
    <m/>
    <m/>
  </r>
  <r>
    <d v="2023-07-11T06:42:15"/>
    <x v="33"/>
    <x v="1"/>
    <s v="2 Week"/>
    <m/>
    <x v="16"/>
    <m/>
    <n v="200"/>
    <s v="Hardware"/>
    <m/>
    <m/>
    <n v="60"/>
    <m/>
    <m/>
    <m/>
    <m/>
    <m/>
    <n v="15"/>
    <m/>
    <m/>
    <m/>
    <m/>
    <m/>
    <x v="2"/>
    <s v="NCR"/>
    <s v="Abhishek Srivastava"/>
    <m/>
    <m/>
    <m/>
  </r>
  <r>
    <d v="2023-07-11T06:44:52"/>
    <x v="33"/>
    <x v="1"/>
    <s v="2 Week"/>
    <m/>
    <x v="2"/>
    <m/>
    <n v="150"/>
    <s v="Paint"/>
    <m/>
    <m/>
    <n v="90"/>
    <m/>
    <m/>
    <m/>
    <m/>
    <m/>
    <n v="21"/>
    <m/>
    <m/>
    <m/>
    <m/>
    <m/>
    <x v="2"/>
    <s v="NCR"/>
    <s v="Abhishek Srivastava"/>
    <m/>
    <m/>
    <m/>
  </r>
  <r>
    <d v="2023-07-11T23:58:34"/>
    <x v="34"/>
    <x v="1"/>
    <s v="2 Week"/>
    <m/>
    <x v="15"/>
    <n v="8505803872"/>
    <n v="500"/>
    <m/>
    <m/>
    <n v="24"/>
    <n v="500"/>
    <m/>
    <m/>
    <m/>
    <s v="jhilmil industrial area"/>
    <s v="Azadpur Mandi"/>
    <n v="24"/>
    <m/>
    <m/>
    <m/>
    <m/>
    <m/>
    <x v="3"/>
    <s v="NCR"/>
    <s v="Abhishek Srivastava"/>
    <m/>
    <m/>
    <m/>
  </r>
  <r>
    <d v="2023-07-12T08:39:45"/>
    <x v="34"/>
    <x v="1"/>
    <s v="2 Week"/>
    <m/>
    <x v="17"/>
    <n v="8851709860"/>
    <n v="275"/>
    <s v="Hardware"/>
    <s v="Manesar"/>
    <n v="28"/>
    <n v="350"/>
    <m/>
    <m/>
    <m/>
    <m/>
    <m/>
    <n v="28"/>
    <m/>
    <m/>
    <m/>
    <m/>
    <m/>
    <x v="2"/>
    <s v="NCR"/>
    <s v="Abhishek Srivastava"/>
    <m/>
    <m/>
    <m/>
  </r>
  <r>
    <d v="2023-07-11T23:58:21"/>
    <x v="34"/>
    <x v="1"/>
    <s v="2 Week"/>
    <n v="38"/>
    <x v="5"/>
    <s v="+91 99990 38132"/>
    <n v="400"/>
    <s v="PVC Panels &amp; Tiles"/>
    <s v="Sheet"/>
    <m/>
    <n v="1100"/>
    <m/>
    <m/>
    <s v="No"/>
    <s v="Site 4 sahibabaad ghaziabad"/>
    <s v="Kirti nagar industrial area"/>
    <n v="27"/>
    <s v="Sahibabad"/>
    <m/>
    <m/>
    <m/>
    <s v="avinishk@handover.in"/>
    <x v="0"/>
    <s v="NCR"/>
    <s v="Abhishek Srivastava"/>
    <m/>
    <m/>
    <m/>
  </r>
  <r>
    <d v="2023-07-12T11:12:42"/>
    <x v="34"/>
    <x v="1"/>
    <s v="2 Week"/>
    <n v="11"/>
    <x v="1"/>
    <n v="9625446093"/>
    <n v="600"/>
    <s v="Chemicals"/>
    <s v="Chemical"/>
    <n v="900"/>
    <n v="900"/>
    <m/>
    <m/>
    <s v="No"/>
    <s v="Hoshiyarpur sector 51 Noida"/>
    <s v="Sector 110"/>
    <n v="18"/>
    <s v="Hoshiyarpur sector 51"/>
    <m/>
    <m/>
    <m/>
    <s v="nitinp@handover.in"/>
    <x v="1"/>
    <s v="NCR"/>
    <s v="Abhishek Srivastava"/>
    <m/>
    <m/>
    <m/>
  </r>
  <r>
    <d v="2023-07-13T01:36:49"/>
    <x v="35"/>
    <x v="1"/>
    <s v="3 Week"/>
    <n v="38"/>
    <x v="5"/>
    <s v="+91 99990 38132"/>
    <n v="300"/>
    <s v="PVC Panels &amp; Tiles"/>
    <s v="Sheet"/>
    <m/>
    <n v="1100"/>
    <m/>
    <m/>
    <s v="No"/>
    <s v="Site 4 sahibabaad ghaziabad"/>
    <s v="Kirti nagar industrial area"/>
    <n v="26"/>
    <s v="Sahibabad"/>
    <m/>
    <m/>
    <m/>
    <s v="avinishk@handover.in"/>
    <x v="0"/>
    <s v="NCR"/>
    <s v="Abhishek Srivastava"/>
    <m/>
    <m/>
    <m/>
  </r>
  <r>
    <d v="2023-07-13T01:38:37"/>
    <x v="35"/>
    <x v="1"/>
    <s v="3 Week"/>
    <n v="38"/>
    <x v="5"/>
    <s v="+91 99990 38132"/>
    <n v="200"/>
    <s v="PVC Panels &amp; Tiles"/>
    <s v="Sheet"/>
    <m/>
    <n v="1100"/>
    <m/>
    <m/>
    <s v="No"/>
    <s v="Site 4 sahibabaad ghaziabad"/>
    <s v="Paharganj"/>
    <n v="25"/>
    <s v="Sahibabad"/>
    <m/>
    <m/>
    <m/>
    <s v="avinishk@handover.in"/>
    <x v="0"/>
    <s v="NCR"/>
    <s v="Abhishek Srivastava"/>
    <m/>
    <m/>
    <m/>
  </r>
  <r>
    <d v="2023-07-14T10:38:42"/>
    <x v="36"/>
    <x v="1"/>
    <s v="3 Week"/>
    <n v="56"/>
    <x v="18"/>
    <n v="9953970679"/>
    <n v="550"/>
    <s v="Electrical Appliances"/>
    <s v="Chimney"/>
    <n v="1000"/>
    <n v="1000"/>
    <m/>
    <m/>
    <s v="No"/>
    <s v="Hoshiyarpur sector 51 Noida"/>
    <s v="Pari chowk greater Noida"/>
    <n v="21"/>
    <s v="Sector 51"/>
    <m/>
    <m/>
    <m/>
    <s v="nitinp@handover.in"/>
    <x v="1"/>
    <s v="NCR"/>
    <s v="Abhishek Srivastava"/>
    <m/>
    <m/>
    <m/>
  </r>
  <r>
    <d v="2023-07-13T00:14:11"/>
    <x v="35"/>
    <x v="1"/>
    <s v="3 Week"/>
    <m/>
    <x v="15"/>
    <n v="8505803872"/>
    <n v="650"/>
    <m/>
    <m/>
    <m/>
    <n v="1000"/>
    <s v="Panipat"/>
    <m/>
    <s v="TATA Ace"/>
    <s v="Site 4 sahibabaad ghaziabad"/>
    <s v="Panipat industrial afea"/>
    <n v="104"/>
    <m/>
    <n v="76"/>
    <m/>
    <m/>
    <m/>
    <x v="3"/>
    <s v="NCR"/>
    <s v="Abhishek Srivastava"/>
    <m/>
    <m/>
    <m/>
  </r>
  <r>
    <d v="2023-07-13T00:15:55"/>
    <x v="35"/>
    <x v="1"/>
    <s v="3 Week"/>
    <m/>
    <x v="15"/>
    <n v="8505803872"/>
    <n v="300"/>
    <m/>
    <m/>
    <m/>
    <n v="500"/>
    <s v="Azadpur Mandi"/>
    <m/>
    <s v="TATA Ace"/>
    <s v="jhilmil industrial area"/>
    <s v="Azadpur Mandi"/>
    <n v="24"/>
    <m/>
    <n v="76"/>
    <m/>
    <m/>
    <m/>
    <x v="3"/>
    <s v="NCR"/>
    <s v="Abhishek Srivastava"/>
    <m/>
    <m/>
    <m/>
  </r>
  <r>
    <d v="2023-07-14T11:18:56"/>
    <x v="35"/>
    <x v="1"/>
    <s v="3 Week"/>
    <m/>
    <x v="1"/>
    <n v="9625446093"/>
    <n v="200"/>
    <m/>
    <m/>
    <m/>
    <n v="200"/>
    <s v="Noida"/>
    <m/>
    <s v="TATA Ace"/>
    <s v="Hoshiyarpur sector 51 Noida"/>
    <s v="Sector 74 Noida"/>
    <n v="13"/>
    <m/>
    <n v="11"/>
    <m/>
    <m/>
    <m/>
    <x v="1"/>
    <s v="NCR"/>
    <s v="Abhishek Srivastava"/>
    <m/>
    <m/>
    <m/>
  </r>
  <r>
    <d v="2023-07-14T11:25:06"/>
    <x v="35"/>
    <x v="1"/>
    <s v="3 Week"/>
    <m/>
    <x v="10"/>
    <n v="7417925777"/>
    <n v="400"/>
    <m/>
    <m/>
    <m/>
    <n v="150"/>
    <s v="Noida"/>
    <m/>
    <s v="Truck"/>
    <s v="Sector 9 Noida"/>
    <s v="Sector 63 noida"/>
    <n v="12"/>
    <m/>
    <n v="46"/>
    <m/>
    <m/>
    <m/>
    <x v="1"/>
    <s v="NCR"/>
    <s v="Abhishek Srivastava"/>
    <m/>
    <m/>
    <m/>
  </r>
  <r>
    <d v="2023-07-14T11:57:50"/>
    <x v="35"/>
    <x v="1"/>
    <s v="3 Week"/>
    <m/>
    <x v="19"/>
    <n v="9362531613"/>
    <n v="1.5"/>
    <m/>
    <m/>
    <m/>
    <n v="250"/>
    <s v="Gurgaon"/>
    <m/>
    <s v="Pick up Truck"/>
    <s v="Sikanderpur"/>
    <s v="Manesar"/>
    <n v="27"/>
    <m/>
    <n v="30"/>
    <m/>
    <m/>
    <m/>
    <x v="2"/>
    <s v="NCR"/>
    <s v="Abhishek Srivastava"/>
    <m/>
    <m/>
    <m/>
  </r>
  <r>
    <d v="2023-07-13T19:00:33"/>
    <x v="35"/>
    <x v="1"/>
    <s v="3 Week"/>
    <m/>
    <x v="5"/>
    <s v="+91 99990 38132"/>
    <n v="300"/>
    <m/>
    <m/>
    <m/>
    <n v="100"/>
    <s v="Delhi"/>
    <m/>
    <s v="EV 3W"/>
    <s v="Site 4 sahibabaad ghaziabad"/>
    <s v="Paharganj"/>
    <n v="26"/>
    <m/>
    <n v="38"/>
    <m/>
    <m/>
    <m/>
    <x v="0"/>
    <s v="NCR"/>
    <s v="Abhishek Srivastava"/>
    <m/>
    <m/>
    <m/>
  </r>
  <r>
    <d v="2023-07-17T11:15:50"/>
    <x v="36"/>
    <x v="1"/>
    <s v="3 Week"/>
    <m/>
    <x v="20"/>
    <n v="9956751666"/>
    <n v="2500"/>
    <s v="Gas Cylinder"/>
    <m/>
    <s v="Kanpur"/>
    <n v="500"/>
    <m/>
    <s v="Pick up Truck"/>
    <s v="UP78FN8090"/>
    <n v="9935056464"/>
    <n v="800"/>
    <n v="30"/>
    <n v="81"/>
    <m/>
    <n v="23"/>
    <m/>
    <m/>
    <x v="4"/>
    <s v="Kanpur"/>
    <s v="Rahul Rai"/>
    <m/>
    <m/>
    <m/>
  </r>
  <r>
    <d v="2023-07-13T19:02:36"/>
    <x v="36"/>
    <x v="1"/>
    <s v="3 Week"/>
    <m/>
    <x v="5"/>
    <s v="+91 99990 38132"/>
    <n v="200"/>
    <m/>
    <m/>
    <m/>
    <n v="70"/>
    <s v="Delhi"/>
    <m/>
    <s v="EV 3W"/>
    <s v="Site 4 sahibabaad ghaziabad"/>
    <s v="Indralok"/>
    <n v="21"/>
    <m/>
    <n v="30"/>
    <m/>
    <m/>
    <m/>
    <x v="0"/>
    <s v="NCR"/>
    <s v="Abhishek Srivastava"/>
    <m/>
    <m/>
    <m/>
  </r>
  <r>
    <d v="2023-07-14T08:45:20"/>
    <x v="36"/>
    <x v="1"/>
    <s v="3 Week"/>
    <m/>
    <x v="21"/>
    <n v="9560599239"/>
    <n v="1.25"/>
    <m/>
    <m/>
    <m/>
    <n v="350"/>
    <s v="Gurgaon"/>
    <m/>
    <s v="Pick up Truck"/>
    <s v="Sikanderpur"/>
    <s v="Nuh"/>
    <n v="55"/>
    <m/>
    <n v="31"/>
    <m/>
    <m/>
    <m/>
    <x v="2"/>
    <s v="NCR"/>
    <s v="Abhishek Srivastava"/>
    <m/>
    <m/>
    <m/>
  </r>
  <r>
    <d v="2023-07-14T10:58:30"/>
    <x v="36"/>
    <x v="1"/>
    <s v="3 Week"/>
    <m/>
    <x v="5"/>
    <s v="+91 99990 38132"/>
    <n v="100"/>
    <m/>
    <m/>
    <m/>
    <n v="30"/>
    <s v="Sahibabad"/>
    <m/>
    <s v="EV 3W"/>
    <s v="Site 4 sahibabaad ghaziabad"/>
    <s v="Indrapuram"/>
    <n v="8"/>
    <m/>
    <n v="30"/>
    <m/>
    <m/>
    <m/>
    <x v="0"/>
    <s v="NCR"/>
    <s v="Abhishek Srivastava"/>
    <m/>
    <m/>
    <m/>
  </r>
  <r>
    <d v="2023-07-14T23:18:04"/>
    <x v="37"/>
    <x v="1"/>
    <s v="3 Week"/>
    <n v="38"/>
    <x v="5"/>
    <s v="+91 99990 38132"/>
    <n v="200"/>
    <s v="PVC Panels &amp; Tiles"/>
    <s v="Sheet"/>
    <m/>
    <n v="500"/>
    <m/>
    <m/>
    <s v="No"/>
    <s v="Site 4 sahibabaad ghaziabad"/>
    <s v="sector 51 Noida"/>
    <n v="15"/>
    <s v="Sahibabad"/>
    <m/>
    <m/>
    <m/>
    <s v="avinishk@handover.in"/>
    <x v="0"/>
    <s v="NCR"/>
    <s v="Abhishek Srivastava"/>
    <m/>
    <m/>
    <m/>
  </r>
  <r>
    <d v="2023-07-15T20:14:54"/>
    <x v="38"/>
    <x v="1"/>
    <s v="3 Week"/>
    <n v="38"/>
    <x v="5"/>
    <s v="+91 99990 38132"/>
    <n v="200"/>
    <s v="PVC Panels &amp; Tiles"/>
    <s v="Sheet"/>
    <m/>
    <n v="700"/>
    <m/>
    <m/>
    <s v="No"/>
    <s v="Site 4 sahibabaad ghaziabad"/>
    <s v="Paharganj"/>
    <n v="21"/>
    <s v="Sahibabad"/>
    <m/>
    <m/>
    <m/>
    <s v="avinishk@handover.in"/>
    <x v="0"/>
    <s v="NCR"/>
    <s v="Abhishek Srivastava"/>
    <m/>
    <m/>
    <m/>
  </r>
  <r>
    <d v="2023-07-15T20:16:18"/>
    <x v="38"/>
    <x v="1"/>
    <s v="3 Week"/>
    <n v="38"/>
    <x v="5"/>
    <s v="+91 99990 38132"/>
    <n v="100"/>
    <s v="Furniture"/>
    <s v="Sofa"/>
    <m/>
    <n v="800"/>
    <m/>
    <m/>
    <s v="No"/>
    <s v="Paharganj"/>
    <s v="Noida"/>
    <n v="27"/>
    <s v="Sahibabad"/>
    <m/>
    <m/>
    <m/>
    <s v="avinishk@handover.in"/>
    <x v="0"/>
    <s v="NCR"/>
    <s v="Abhishek Srivastava"/>
    <m/>
    <m/>
    <m/>
  </r>
  <r>
    <d v="2023-07-16T19:10:47"/>
    <x v="38"/>
    <x v="1"/>
    <s v="3 Week"/>
    <m/>
    <x v="15"/>
    <n v="8505803872"/>
    <n v="100"/>
    <s v="furniture"/>
    <m/>
    <s v="Uttar Pradesh"/>
    <n v="500"/>
    <m/>
    <s v="TATA Ace"/>
    <s v="DL1LAE5085"/>
    <n v="8505803872"/>
    <n v="1100"/>
    <n v="24"/>
    <n v="75"/>
    <m/>
    <m/>
    <m/>
    <m/>
    <x v="3"/>
    <s v="NCR"/>
    <s v="Abhishek Srivastava"/>
    <m/>
    <m/>
    <m/>
  </r>
  <r>
    <d v="2023-07-16T19:15:19"/>
    <x v="38"/>
    <x v="1"/>
    <s v="3 Week"/>
    <m/>
    <x v="15"/>
    <n v="8505803872"/>
    <n v="650"/>
    <s v="pipe"/>
    <m/>
    <s v="Uttar Pradesh"/>
    <n v="1000"/>
    <m/>
    <s v="Pick up Truck"/>
    <s v="DL12H2658"/>
    <n v="8505803872"/>
    <n v="10000"/>
    <n v="161"/>
    <n v="75"/>
    <m/>
    <m/>
    <m/>
    <m/>
    <x v="3"/>
    <s v="NCR"/>
    <s v="Abhishek Srivastava"/>
    <m/>
    <m/>
    <m/>
  </r>
  <r>
    <d v="2023-07-17T10:27:46"/>
    <x v="38"/>
    <x v="1"/>
    <s v="3 Week"/>
    <m/>
    <x v="22"/>
    <n v="9718826697"/>
    <n v="1500"/>
    <s v="Tiles"/>
    <m/>
    <s v="Gurgaon"/>
    <n v="150"/>
    <m/>
    <s v="Pick up Truck"/>
    <s v="DL1LAL1462"/>
    <n v="9990441549"/>
    <n v="1550"/>
    <n v="35"/>
    <n v="65"/>
    <m/>
    <m/>
    <m/>
    <m/>
    <x v="2"/>
    <s v="NCR"/>
    <s v="Abhishek Srivastava"/>
    <m/>
    <m/>
    <m/>
  </r>
  <r>
    <d v="2023-07-17T11:03:01"/>
    <x v="38"/>
    <x v="1"/>
    <s v="3 Week"/>
    <m/>
    <x v="20"/>
    <n v="9956751666"/>
    <n v="2000"/>
    <s v="Gas Cylinder"/>
    <m/>
    <s v="Kanpur"/>
    <n v="100"/>
    <m/>
    <s v="ICE 3W"/>
    <s v="UP78FN 8090"/>
    <n v="9935056464"/>
    <n v="1000"/>
    <n v="48"/>
    <n v="81"/>
    <m/>
    <m/>
    <m/>
    <m/>
    <x v="4"/>
    <s v="Kanpur"/>
    <s v="Rahul Rai"/>
    <m/>
    <m/>
    <m/>
  </r>
  <r>
    <d v="2023-07-18T10:25:55"/>
    <x v="39"/>
    <x v="1"/>
    <s v="3 Week"/>
    <m/>
    <x v="15"/>
    <n v="8505803872"/>
    <n v="101"/>
    <s v="Furniture"/>
    <m/>
    <m/>
    <n v="100"/>
    <s v="Delhi"/>
    <m/>
    <s v="Pick up Truck"/>
    <s v="Naveen Shahdara delhi"/>
    <s v="Shalimar. baghh"/>
    <n v="27"/>
    <m/>
    <n v="75"/>
    <m/>
    <n v="75"/>
    <m/>
    <x v="3"/>
    <s v="NCR"/>
    <s v="Abhishek Srivastava"/>
    <m/>
    <m/>
    <m/>
  </r>
  <r>
    <d v="2023-07-18T10:43:59"/>
    <x v="39"/>
    <x v="1"/>
    <s v="3 Week"/>
    <m/>
    <x v="19"/>
    <n v="9560599239"/>
    <n v="700"/>
    <s v="Furniture"/>
    <m/>
    <m/>
    <n v="200"/>
    <s v="Gurgaon"/>
    <m/>
    <s v="Pick up Truck"/>
    <s v="Gaur City Noida"/>
    <s v="Maruti kunj"/>
    <n v="65"/>
    <m/>
    <n v="30"/>
    <m/>
    <s v="Google form update"/>
    <m/>
    <x v="2"/>
    <s v="NCR"/>
    <s v="Abhishek Srivastava"/>
    <m/>
    <m/>
    <m/>
  </r>
  <r>
    <d v="2023-07-18T01:59:43"/>
    <x v="39"/>
    <x v="1"/>
    <s v="3 Week"/>
    <n v="38"/>
    <x v="5"/>
    <s v="+91 99990 38132"/>
    <n v="100"/>
    <s v="PVC Panels &amp; Tiles"/>
    <m/>
    <m/>
    <n v="1200"/>
    <m/>
    <m/>
    <s v="No"/>
    <s v="Sheet"/>
    <m/>
    <n v="28"/>
    <s v="Sahibabad"/>
    <m/>
    <m/>
    <m/>
    <s v="avinishk@handover.in"/>
    <x v="0"/>
    <s v="NCR"/>
    <s v="Abhishek Srivastava"/>
    <m/>
    <m/>
    <m/>
  </r>
  <r>
    <d v="2023-07-18T19:49:15"/>
    <x v="40"/>
    <x v="1"/>
    <s v="3 Week"/>
    <n v="11"/>
    <x v="1"/>
    <s v="+91 72176 55173"/>
    <n v="300"/>
    <s v="Chemicals"/>
    <m/>
    <m/>
    <n v="500"/>
    <m/>
    <m/>
    <s v="No"/>
    <s v="Favicol"/>
    <m/>
    <n v="16"/>
    <s v="Noida"/>
    <m/>
    <m/>
    <m/>
    <s v="avinishk@handover.in"/>
    <x v="0"/>
    <s v="NCR"/>
    <s v="Abhishek Srivastava"/>
    <m/>
    <m/>
    <m/>
  </r>
  <r>
    <d v="2023-07-18T19:39:44"/>
    <x v="40"/>
    <x v="1"/>
    <s v="3 Week"/>
    <m/>
    <x v="5"/>
    <s v="+91 99990 38132"/>
    <n v="100"/>
    <s v="Plywood"/>
    <m/>
    <m/>
    <n v="30"/>
    <s v="Up"/>
    <s v="Up"/>
    <m/>
    <m/>
    <m/>
    <n v="4"/>
    <n v="300"/>
    <m/>
    <n v="38"/>
    <m/>
    <m/>
    <x v="0"/>
    <s v="NCR"/>
    <s v="Abhishek Srivastava"/>
    <n v="12"/>
    <m/>
    <m/>
  </r>
  <r>
    <d v="2023-07-18T19:41:41"/>
    <x v="40"/>
    <x v="1"/>
    <s v="3 Week"/>
    <m/>
    <x v="5"/>
    <s v="+91 99990 38132"/>
    <n v="200"/>
    <s v="Sheet"/>
    <m/>
    <m/>
    <n v="40"/>
    <s v="Up"/>
    <s v="Up"/>
    <m/>
    <m/>
    <m/>
    <n v="6"/>
    <n v="400"/>
    <m/>
    <n v="38"/>
    <m/>
    <m/>
    <x v="0"/>
    <s v="NCR"/>
    <s v="Abhishek Srivastava"/>
    <n v="12"/>
    <m/>
    <m/>
  </r>
  <r>
    <d v="2023-07-18T19:43:21"/>
    <x v="40"/>
    <x v="1"/>
    <s v="3 Week"/>
    <m/>
    <x v="5"/>
    <s v="+91 99990 38132"/>
    <n v="200"/>
    <s v="Sheet"/>
    <m/>
    <m/>
    <n v="30"/>
    <s v="Up"/>
    <s v="Up"/>
    <m/>
    <m/>
    <m/>
    <n v="4"/>
    <n v="300"/>
    <m/>
    <n v="38"/>
    <m/>
    <m/>
    <x v="0"/>
    <s v="NCR"/>
    <s v="Abhishek Srivastava"/>
    <n v="13"/>
    <m/>
    <m/>
  </r>
  <r>
    <d v="2023-07-18T20:08:59"/>
    <x v="40"/>
    <x v="1"/>
    <s v="3 Week"/>
    <m/>
    <x v="23"/>
    <s v="N. A"/>
    <n v="500"/>
    <s v="Furniture"/>
    <m/>
    <m/>
    <n v="100"/>
    <s v="Kanpur"/>
    <s v="Fatehpur"/>
    <m/>
    <m/>
    <m/>
    <n v="65"/>
    <n v="1200"/>
    <m/>
    <n v="81"/>
    <m/>
    <m/>
    <x v="4"/>
    <s v="Kanpur"/>
    <s v="Rahul Rai"/>
    <n v="23"/>
    <m/>
    <m/>
  </r>
  <r>
    <d v="2023-07-18T22:29:58"/>
    <x v="40"/>
    <x v="1"/>
    <s v="3 Week"/>
    <m/>
    <x v="24"/>
    <n v="8092382720"/>
    <n v="300"/>
    <s v="Furniture"/>
    <m/>
    <m/>
    <n v="500"/>
    <s v="Gurgaon to Noida"/>
    <s v="Noida to Gurgaon"/>
    <m/>
    <m/>
    <m/>
    <n v="65"/>
    <n v="4500"/>
    <m/>
    <n v="16"/>
    <m/>
    <m/>
    <x v="2"/>
    <s v="NCR"/>
    <s v="Abhishek Srivastava"/>
    <s v="Google form update"/>
    <m/>
    <m/>
  </r>
  <r>
    <d v="2023-07-19T10:26:42"/>
    <x v="40"/>
    <x v="1"/>
    <s v="3 Week"/>
    <m/>
    <x v="25"/>
    <n v="9749134510"/>
    <n v="90"/>
    <s v="Electrical"/>
    <m/>
    <m/>
    <n v="300"/>
    <s v="Delhi"/>
    <s v="Delhi"/>
    <m/>
    <m/>
    <m/>
    <n v="26"/>
    <n v="3000"/>
    <m/>
    <n v="85"/>
    <m/>
    <m/>
    <x v="3"/>
    <s v="NCR"/>
    <s v="Abhishek Srivastava"/>
    <n v="40"/>
    <m/>
    <m/>
  </r>
  <r>
    <d v="2023-07-19T10:28:05"/>
    <x v="40"/>
    <x v="1"/>
    <s v="3 Week"/>
    <m/>
    <x v="26"/>
    <n v="9739134510"/>
    <n v="400"/>
    <s v="Horsing"/>
    <m/>
    <m/>
    <n v="300"/>
    <s v="Delhi"/>
    <s v="Delhi"/>
    <m/>
    <m/>
    <m/>
    <n v="25"/>
    <n v="2300"/>
    <m/>
    <n v="86"/>
    <m/>
    <m/>
    <x v="3"/>
    <s v="NCR"/>
    <s v="Abhishek Srivastava"/>
    <n v="41"/>
    <m/>
    <m/>
  </r>
  <r>
    <d v="2023-07-19T13:52:56"/>
    <x v="41"/>
    <x v="1"/>
    <s v="4 Week"/>
    <m/>
    <x v="8"/>
    <n v="9821000310"/>
    <n v="9000"/>
    <s v="Furniture"/>
    <m/>
    <m/>
    <n v="4800"/>
    <s v="Delhi"/>
    <s v="Banglore"/>
    <m/>
    <m/>
    <m/>
    <n v="980"/>
    <n v="55000"/>
    <m/>
    <n v="42"/>
    <m/>
    <m/>
    <x v="5"/>
    <s v="NCR"/>
    <s v="Abhishek Srivastava"/>
    <n v="42"/>
    <m/>
    <m/>
  </r>
  <r>
    <d v="2023-07-19T19:12:18"/>
    <x v="41"/>
    <x v="1"/>
    <s v="4 Week"/>
    <m/>
    <x v="5"/>
    <m/>
    <n v="700"/>
    <s v="Sheet"/>
    <m/>
    <m/>
    <n v="300"/>
    <s v="Up"/>
    <s v="Up"/>
    <m/>
    <m/>
    <m/>
    <n v="65"/>
    <n v="3000"/>
    <m/>
    <n v="38"/>
    <m/>
    <m/>
    <x v="0"/>
    <s v="NCR"/>
    <s v="Abhishek Srivastava"/>
    <n v="12"/>
    <m/>
    <m/>
  </r>
  <r>
    <d v="2023-07-19T23:25:03"/>
    <x v="41"/>
    <x v="1"/>
    <s v="4 Week"/>
    <m/>
    <x v="27"/>
    <n v="9473812482"/>
    <n v="30"/>
    <s v="Pharmacy"/>
    <m/>
    <m/>
    <n v="300"/>
    <s v="Uttar Pradesh"/>
    <s v="Uttar Prades"/>
    <m/>
    <m/>
    <m/>
    <n v="55"/>
    <n v="3000"/>
    <m/>
    <n v="75"/>
    <m/>
    <m/>
    <x v="3"/>
    <s v="NCR"/>
    <s v="Abhishek Srivastava"/>
    <n v="41"/>
    <m/>
    <m/>
  </r>
  <r>
    <d v="2023-07-20T06:57:20"/>
    <x v="41"/>
    <x v="1"/>
    <s v="4 Week"/>
    <m/>
    <x v="28"/>
    <n v="8851709860"/>
    <n v="200"/>
    <s v="Ply"/>
    <m/>
    <m/>
    <n v="300"/>
    <s v="Gurgaon"/>
    <s v="Haryana"/>
    <m/>
    <m/>
    <m/>
    <n v="75"/>
    <n v="3000"/>
    <m/>
    <n v="32"/>
    <m/>
    <m/>
    <x v="2"/>
    <s v="NCR"/>
    <s v="Abhishek Srivastava"/>
    <s v="Update Google form"/>
    <m/>
    <m/>
  </r>
  <r>
    <d v="2023-07-21T08:29:23"/>
    <x v="42"/>
    <x v="1"/>
    <s v="4 Week"/>
    <n v="87"/>
    <x v="29"/>
    <n v="7428784555"/>
    <n v="50"/>
    <s v="Furniture"/>
    <m/>
    <m/>
    <n v="1000"/>
    <m/>
    <m/>
    <s v="No"/>
    <s v="Furniture"/>
    <m/>
    <n v="33"/>
    <s v="Noida Sec 83"/>
    <m/>
    <m/>
    <s v="Cash"/>
    <s v="abhisheks@handover.in"/>
    <x v="2"/>
    <s v="NCR"/>
    <s v="Abhishek Srivastava"/>
    <m/>
    <m/>
    <m/>
  </r>
  <r>
    <d v="2023-07-21T10:34:08"/>
    <x v="42"/>
    <x v="1"/>
    <s v="4 Week"/>
    <n v="38"/>
    <x v="5"/>
    <s v="+91 99990 38132"/>
    <n v="200"/>
    <s v="PVC Panels &amp; Tiles"/>
    <m/>
    <m/>
    <n v="1300"/>
    <m/>
    <m/>
    <s v="No"/>
    <s v="Sheet"/>
    <m/>
    <n v="40"/>
    <s v="Sahibabad"/>
    <m/>
    <m/>
    <m/>
    <s v="avinishk@handover.in"/>
    <x v="0"/>
    <s v="NCR"/>
    <s v="Abhishek Srivastava"/>
    <m/>
    <m/>
    <m/>
  </r>
  <r>
    <d v="2023-07-21T08:16:16"/>
    <x v="42"/>
    <x v="1"/>
    <s v="4 Week"/>
    <m/>
    <x v="21"/>
    <n v="9170129678"/>
    <n v="80"/>
    <s v="A c"/>
    <m/>
    <m/>
    <n v="150"/>
    <s v="Gurgaon"/>
    <m/>
    <s v="EV 3W"/>
    <s v="Basai Gurgaon"/>
    <m/>
    <n v="27"/>
    <m/>
    <n v="31"/>
    <m/>
    <m/>
    <m/>
    <x v="2"/>
    <s v="NCR"/>
    <s v="Abhishek Srivastava"/>
    <s v="Update Google form"/>
    <m/>
    <m/>
  </r>
  <r>
    <d v="2023-07-21T10:26:21"/>
    <x v="42"/>
    <x v="1"/>
    <s v="4 Week"/>
    <m/>
    <x v="20"/>
    <m/>
    <n v="2000"/>
    <s v="Gas cylinder"/>
    <s v="Barra"/>
    <m/>
    <n v="0"/>
    <s v="Kanpur"/>
    <m/>
    <s v="Pick up Truck"/>
    <s v="UP78AN9570"/>
    <s v="+91 99560 96386"/>
    <n v="4"/>
    <m/>
    <n v="81"/>
    <m/>
    <m/>
    <m/>
    <x v="4"/>
    <s v="Kanpur"/>
    <s v="Rahul Rai"/>
    <n v="28"/>
    <m/>
    <m/>
  </r>
  <r>
    <d v="2023-07-21T18:58:55"/>
    <x v="43"/>
    <x v="1"/>
    <s v="4 Week"/>
    <m/>
    <x v="5"/>
    <s v="+91 99990 38132"/>
    <n v="200"/>
    <s v="Saheet plywood"/>
    <m/>
    <m/>
    <n v="100"/>
    <m/>
    <m/>
    <m/>
    <s v="Site 4 sahibabaad ghaziabad"/>
    <s v="Okhla"/>
    <n v="26"/>
    <s v="Up"/>
    <s v="Delhi"/>
    <m/>
    <s v="EV 3W"/>
    <s v="---"/>
    <x v="0"/>
    <s v="NCR"/>
    <s v="Abhishek Srivastava"/>
    <m/>
    <m/>
    <m/>
  </r>
  <r>
    <d v="2023-07-21T19:00:22"/>
    <x v="43"/>
    <x v="1"/>
    <s v="4 Week"/>
    <m/>
    <x v="5"/>
    <s v="+91 99990 38132"/>
    <n v="200"/>
    <s v="Ply"/>
    <m/>
    <m/>
    <n v="100"/>
    <m/>
    <m/>
    <m/>
    <s v="Site 4 sahibabaad ghaziabad"/>
    <s v="Faridabad"/>
    <n v="29"/>
    <s v="Up"/>
    <s v="Delhi"/>
    <m/>
    <s v="EV 3W"/>
    <s v="---"/>
    <x v="0"/>
    <s v="NCR"/>
    <s v="Abhishek Srivastava"/>
    <m/>
    <m/>
    <m/>
  </r>
  <r>
    <d v="2023-07-21T19:02:26"/>
    <x v="43"/>
    <x v="1"/>
    <s v="4 Week"/>
    <m/>
    <x v="5"/>
    <s v="+91 99990 38132"/>
    <n v="100"/>
    <s v="Saheet"/>
    <m/>
    <m/>
    <n v="100"/>
    <m/>
    <m/>
    <m/>
    <s v="Site 4 sahibabaad ghaziabad"/>
    <s v="Paharganj"/>
    <n v="27"/>
    <s v="Up"/>
    <s v="Delhi"/>
    <m/>
    <s v="EV 3W"/>
    <s v="___"/>
    <x v="0"/>
    <s v="NCR"/>
    <s v="Abhishek Srivastava"/>
    <m/>
    <m/>
    <m/>
  </r>
  <r>
    <d v="2023-07-21T19:10:18"/>
    <x v="43"/>
    <x v="1"/>
    <s v="4 Week"/>
    <m/>
    <x v="20"/>
    <m/>
    <n v="3000"/>
    <s v="Gas cylinder"/>
    <m/>
    <m/>
    <n v="232"/>
    <m/>
    <m/>
    <m/>
    <s v="Panki"/>
    <s v="Kanpur local"/>
    <n v="60"/>
    <s v="Ka"/>
    <s v="Kanpur"/>
    <m/>
    <s v="Pick up Truck"/>
    <s v="UP78AN9570"/>
    <x v="4"/>
    <s v="Kanpur"/>
    <s v="Rahul Rai"/>
    <m/>
    <m/>
    <m/>
  </r>
  <r>
    <d v="2023-07-22T07:10:58"/>
    <x v="43"/>
    <x v="1"/>
    <s v="4 Week"/>
    <m/>
    <x v="30"/>
    <n v="9560599239"/>
    <n v="500"/>
    <s v="Furniture"/>
    <m/>
    <m/>
    <n v="350"/>
    <m/>
    <m/>
    <m/>
    <s v="Sultanpur"/>
    <s v="Manesar"/>
    <n v="35"/>
    <s v="Sultanpur to Manesar"/>
    <s v="Manesar to Sec 56 Gurgaon"/>
    <m/>
    <s v="TATA Ace"/>
    <s v="HR38AE9112"/>
    <x v="2"/>
    <s v="NCR"/>
    <s v="Abhishek Srivastava"/>
    <m/>
    <m/>
    <m/>
  </r>
  <r>
    <d v="2023-07-21T19:05:34"/>
    <x v="43"/>
    <x v="1"/>
    <s v="4 Week"/>
    <n v="38"/>
    <x v="5"/>
    <s v="+91 99990 38132"/>
    <n v="300"/>
    <s v="PVC Panels &amp; Tiles"/>
    <s v="Sheet"/>
    <m/>
    <n v="1000"/>
    <m/>
    <m/>
    <s v="No"/>
    <s v="Site 4 sahibabaad ghaziabad"/>
    <s v="Kirti nagar industrial area"/>
    <n v="26"/>
    <s v="Sahibabad"/>
    <m/>
    <m/>
    <m/>
    <s v="avinishk@handover.in"/>
    <x v="0"/>
    <s v="NCR"/>
    <s v="Abhishek Srivastava"/>
    <m/>
    <m/>
    <m/>
  </r>
  <r>
    <d v="2023-07-22T12:48:18"/>
    <x v="43"/>
    <x v="1"/>
    <s v="4 Week"/>
    <n v="38"/>
    <x v="5"/>
    <s v="+91 99990 38132"/>
    <n v="200"/>
    <s v="PVC Panels &amp; Tiles"/>
    <s v="Sheet"/>
    <m/>
    <n v="700"/>
    <m/>
    <m/>
    <s v="No"/>
    <s v="Site 4 sahibabaad ghaziabad"/>
    <s v="Noida"/>
    <n v="20"/>
    <s v="Noida"/>
    <m/>
    <m/>
    <m/>
    <s v="avinishk@handover.in"/>
    <x v="0"/>
    <s v="NCR"/>
    <s v="Abhishek Srivastava"/>
    <m/>
    <m/>
    <m/>
  </r>
  <r>
    <d v="2023-07-22T20:08:33"/>
    <x v="44"/>
    <x v="1"/>
    <s v="4 Week"/>
    <n v="11"/>
    <x v="1"/>
    <s v="......"/>
    <n v="500"/>
    <s v="Chemicals"/>
    <s v="Pidilite"/>
    <m/>
    <n v="1100"/>
    <m/>
    <m/>
    <s v="No"/>
    <s v="Hoshiyarpur sector 51 Noida"/>
    <s v="Basant kunj"/>
    <n v="28"/>
    <s v="Noida"/>
    <m/>
    <m/>
    <m/>
    <s v="avinishk@handover.in"/>
    <x v="0"/>
    <s v="NCR"/>
    <s v="Abhishek Srivastava"/>
    <m/>
    <m/>
    <m/>
  </r>
  <r>
    <d v="2023-07-22T20:09:49"/>
    <x v="44"/>
    <x v="1"/>
    <s v="4 Week"/>
    <n v="38"/>
    <x v="5"/>
    <s v="....."/>
    <n v="300"/>
    <s v="PVC Panels &amp; Tiles"/>
    <s v="Sheet"/>
    <m/>
    <n v="1400"/>
    <m/>
    <m/>
    <s v="Yes"/>
    <s v="Site 4 sahibabaad ghaziabad"/>
    <s v="Faridabad"/>
    <n v="40"/>
    <s v="Sahibabad"/>
    <m/>
    <m/>
    <m/>
    <s v="avinishk@handover.in"/>
    <x v="0"/>
    <s v="NCR"/>
    <s v="Abhishek Srivastava"/>
    <m/>
    <m/>
    <m/>
  </r>
  <r>
    <d v="2023-07-23T01:16:46"/>
    <x v="44"/>
    <x v="1"/>
    <s v="4 Week"/>
    <m/>
    <x v="15"/>
    <n v="8505803872"/>
    <n v="700"/>
    <s v="Furniture luxury"/>
    <m/>
    <m/>
    <n v="1000"/>
    <s v="Panipat"/>
    <m/>
    <s v="TATA Ace"/>
    <s v="Azadpur"/>
    <s v="Panipat industrial afea"/>
    <n v="104"/>
    <s v="DL12B8371"/>
    <n v="8505803872"/>
    <m/>
    <m/>
    <m/>
    <x v="3"/>
    <s v="NCR"/>
    <s v="Abhishek Srivastava"/>
    <n v="46"/>
    <m/>
    <m/>
  </r>
  <r>
    <d v="2023-07-24T10:11:58"/>
    <x v="44"/>
    <x v="1"/>
    <s v="4 Week"/>
    <m/>
    <x v="20"/>
    <m/>
    <n v="2000"/>
    <s v="Gas Cylinder"/>
    <m/>
    <m/>
    <n v="100"/>
    <s v="Kanpur"/>
    <m/>
    <s v="Pick up Truck"/>
    <s v="Panki"/>
    <s v="Kidwai nagar"/>
    <n v="12"/>
    <s v="UP78FN8074"/>
    <n v="77651903792"/>
    <m/>
    <m/>
    <m/>
    <x v="4"/>
    <s v="Kanpur"/>
    <s v="Rahul Rai"/>
    <n v="28"/>
    <m/>
    <m/>
  </r>
  <r>
    <d v="2023-07-24T10:51:25"/>
    <x v="44"/>
    <x v="1"/>
    <s v="4 Week"/>
    <m/>
    <x v="8"/>
    <n v="9821000310"/>
    <n v="2500"/>
    <s v="Furniture"/>
    <m/>
    <m/>
    <n v="2500"/>
    <s v="Up"/>
    <m/>
    <s v="Truck"/>
    <s v="Delhi"/>
    <s v="Bhraich"/>
    <n v="580"/>
    <s v="DL1GE1190"/>
    <n v="7683044386"/>
    <m/>
    <m/>
    <m/>
    <x v="5"/>
    <s v="NCR"/>
    <s v="Abhishek Srivastava"/>
    <n v="42"/>
    <m/>
    <m/>
  </r>
  <r>
    <d v="2023-07-24T20:40:02"/>
    <x v="45"/>
    <x v="1"/>
    <s v="4 Week"/>
    <m/>
    <x v="10"/>
    <n v="7417925777"/>
    <n v="430"/>
    <s v="Plywood"/>
    <s v="Sector 44"/>
    <m/>
    <n v="100"/>
    <s v="Noida"/>
    <m/>
    <s v="Pick up Truck"/>
    <s v="Sector 9 Noida"/>
    <s v="Sector 44"/>
    <n v="7"/>
    <m/>
    <n v="44"/>
    <m/>
    <m/>
    <m/>
    <x v="1"/>
    <s v="NCR"/>
    <s v="Abhishek Srivastava"/>
    <n v="41"/>
    <m/>
    <m/>
  </r>
  <r>
    <d v="2023-07-24T21:05:47"/>
    <x v="45"/>
    <x v="1"/>
    <s v="4 Week"/>
    <m/>
    <x v="5"/>
    <m/>
    <n v="150"/>
    <s v="Sheet"/>
    <s v="Paharganj"/>
    <m/>
    <n v="100"/>
    <s v="Delhi"/>
    <m/>
    <s v="EV 3W"/>
    <s v="Site 4 sahibabaad ghaziabad"/>
    <s v="Paharganj"/>
    <n v="24"/>
    <m/>
    <n v="38"/>
    <m/>
    <m/>
    <m/>
    <x v="0"/>
    <s v="NCR"/>
    <s v="Abhishek Srivastava"/>
    <n v="11"/>
    <m/>
    <m/>
  </r>
  <r>
    <d v="2023-07-25T00:19:42"/>
    <x v="45"/>
    <x v="1"/>
    <s v="4 Week"/>
    <m/>
    <x v="15"/>
    <n v="8505803872"/>
    <n v="450"/>
    <s v="Furniture"/>
    <s v="Azadpur Mandi"/>
    <m/>
    <n v="500"/>
    <s v="Delhi"/>
    <m/>
    <s v="TATA Ace"/>
    <s v="jhilmil industrial area"/>
    <s v="Azadpur Mandi"/>
    <n v="24"/>
    <m/>
    <n v="75"/>
    <m/>
    <m/>
    <m/>
    <x v="3"/>
    <s v="NCR"/>
    <s v="Abhishek Srivastava"/>
    <n v="46"/>
    <m/>
    <m/>
  </r>
  <r>
    <d v="2023-07-25T08:27:04"/>
    <x v="45"/>
    <x v="1"/>
    <s v="4 Week"/>
    <m/>
    <x v="16"/>
    <n v="8851709860"/>
    <n v="250"/>
    <s v="Sanitary fitting"/>
    <s v="Neemrana"/>
    <m/>
    <n v="400"/>
    <s v="Neemrana"/>
    <m/>
    <s v="Pick up Truck"/>
    <s v="Sikanderpur"/>
    <s v="Neemrana"/>
    <n v="100"/>
    <m/>
    <n v="18"/>
    <m/>
    <m/>
    <m/>
    <x v="2"/>
    <s v="NCR"/>
    <s v="Abhishek Srivastava"/>
    <s v="Update Google forms"/>
    <m/>
    <m/>
  </r>
  <r>
    <d v="2023-07-24T17:01:23"/>
    <x v="45"/>
    <x v="1"/>
    <s v="4 Week"/>
    <n v="37"/>
    <x v="4"/>
    <s v="+91 81301 82339"/>
    <n v="50"/>
    <s v="Bath fitting"/>
    <s v="Tub"/>
    <m/>
    <n v="500"/>
    <m/>
    <m/>
    <s v="No"/>
    <s v="Rajendra nagar shahibabad"/>
    <s v="Indrapuram"/>
    <n v="14"/>
    <s v="Sahibabad"/>
    <m/>
    <m/>
    <m/>
    <s v="avinishk@handover.in"/>
    <x v="0"/>
    <s v="NCR"/>
    <s v="Abhishek Srivastava"/>
    <m/>
    <m/>
    <m/>
  </r>
  <r>
    <d v="2023-07-24T17:03:28"/>
    <x v="45"/>
    <x v="1"/>
    <s v="4 Week"/>
    <n v="37"/>
    <x v="4"/>
    <s v="+91 81301 82339"/>
    <n v="100"/>
    <s v="Luxury Furniture"/>
    <s v="Shofa"/>
    <m/>
    <n v="400"/>
    <m/>
    <m/>
    <s v="No"/>
    <s v="Rajendra nagar shahibabad"/>
    <s v="Shahadara"/>
    <n v="12"/>
    <s v="Delhi"/>
    <m/>
    <m/>
    <m/>
    <s v="avinishk@handover.in"/>
    <x v="0"/>
    <s v="NCR"/>
    <s v="Abhishek Srivastava"/>
    <m/>
    <m/>
    <m/>
  </r>
  <r>
    <d v="2023-07-24T17:04:51"/>
    <x v="45"/>
    <x v="1"/>
    <s v="4 Week"/>
    <n v="27"/>
    <x v="4"/>
    <s v="+91 81301 82339"/>
    <n v="100"/>
    <s v="Bath fitting"/>
    <s v="Tub"/>
    <m/>
    <n v="250"/>
    <m/>
    <m/>
    <s v="No"/>
    <s v="Shahadara"/>
    <s v="Shahadara"/>
    <n v="2"/>
    <s v="Delhi"/>
    <m/>
    <m/>
    <m/>
    <s v="avinishk@handover.in"/>
    <x v="0"/>
    <s v="NCR"/>
    <s v="Abhishek Srivastava"/>
    <m/>
    <m/>
    <m/>
  </r>
  <r>
    <d v="2023-07-24T20:36:47"/>
    <x v="45"/>
    <x v="1"/>
    <s v="4 Week"/>
    <n v="11"/>
    <x v="1"/>
    <n v="9625446093"/>
    <n v="400"/>
    <s v="Chemicals"/>
    <s v="Chemical"/>
    <m/>
    <n v="600"/>
    <m/>
    <m/>
    <s v="No"/>
    <s v="Hoshiyarpur sector 51 Noida"/>
    <s v="Sector 16 greater"/>
    <n v="11"/>
    <s v="Hoshiyarpur sector 51"/>
    <m/>
    <m/>
    <m/>
    <s v="nitinp@handover.in"/>
    <x v="1"/>
    <s v="NCR"/>
    <s v="Abhishek Srivastava"/>
    <m/>
    <m/>
    <m/>
  </r>
  <r>
    <d v="2023-07-25T21:33:55"/>
    <x v="46"/>
    <x v="1"/>
    <s v="4 Week"/>
    <n v="38"/>
    <x v="5"/>
    <s v="...."/>
    <n v="100"/>
    <s v="PVC Panels &amp; Tiles"/>
    <s v="Sheet"/>
    <m/>
    <n v="1000"/>
    <m/>
    <m/>
    <s v="No"/>
    <s v="Site 4 sahibabaad ghaziabad"/>
    <s v="Paharganj"/>
    <n v="25"/>
    <s v="Sahibabad"/>
    <m/>
    <m/>
    <m/>
    <s v="avinishk@handover.in"/>
    <x v="0"/>
    <s v="NCR"/>
    <s v="Abhishek Srivastava"/>
    <m/>
    <m/>
    <m/>
  </r>
  <r>
    <d v="2023-07-25T22:36:58"/>
    <x v="46"/>
    <x v="1"/>
    <s v="4 Week"/>
    <n v="56"/>
    <x v="18"/>
    <n v="9810423979"/>
    <n v="350"/>
    <s v="Electronic Devices"/>
    <s v="Chimney"/>
    <m/>
    <n v="1000"/>
    <m/>
    <m/>
    <s v="No"/>
    <s v="Hoshiyarpur sector 51 Noida"/>
    <s v="Kasna greater Noida"/>
    <n v="20"/>
    <s v="Sector 51 Noida"/>
    <m/>
    <m/>
    <m/>
    <s v="nitinp@handover.in"/>
    <x v="1"/>
    <s v="NCR"/>
    <s v="Abhishek Srivastava"/>
    <m/>
    <m/>
    <m/>
  </r>
  <r>
    <d v="2023-07-25T21:10:31"/>
    <x v="46"/>
    <x v="1"/>
    <s v="4 Week"/>
    <m/>
    <x v="15"/>
    <n v="8505803872"/>
    <n v="500"/>
    <s v="Furniture"/>
    <m/>
    <m/>
    <n v="1200"/>
    <s v="Up"/>
    <s v="Panipat"/>
    <m/>
    <s v="Site 4 sahibabaad ghaziabad"/>
    <s v="Panipat industrial afea"/>
    <n v="104"/>
    <n v="6500"/>
    <m/>
    <n v="75"/>
    <m/>
    <m/>
    <x v="3"/>
    <s v="NCR"/>
    <s v="Abhishek Srivastava"/>
    <n v="46"/>
    <m/>
    <m/>
  </r>
  <r>
    <d v="2023-07-25T21:32:40"/>
    <x v="46"/>
    <x v="1"/>
    <s v="4 Week"/>
    <m/>
    <x v="4"/>
    <m/>
    <n v="200"/>
    <s v="Shofa"/>
    <m/>
    <m/>
    <n v="100"/>
    <s v="Up"/>
    <s v="Up"/>
    <m/>
    <s v="Rajendra nagar shahibabad"/>
    <s v="Noida"/>
    <n v="28"/>
    <n v="1000"/>
    <m/>
    <n v="37"/>
    <m/>
    <m/>
    <x v="0"/>
    <s v="NCR"/>
    <s v="Abhishek Srivastava"/>
    <n v="12"/>
    <m/>
    <m/>
  </r>
  <r>
    <d v="2023-07-25T22:42:47"/>
    <x v="46"/>
    <x v="1"/>
    <s v="4 Week"/>
    <m/>
    <x v="10"/>
    <n v="7417925777"/>
    <n v="300"/>
    <s v="Board"/>
    <m/>
    <m/>
    <n v="150"/>
    <s v="Noida"/>
    <s v="Noida"/>
    <m/>
    <s v="Sector 9 Noida"/>
    <s v="Sector 62 Noida"/>
    <n v="11"/>
    <n v="1500"/>
    <m/>
    <n v="44"/>
    <m/>
    <m/>
    <x v="1"/>
    <s v="NCR"/>
    <s v="Abhishek Srivastava"/>
    <n v="60"/>
    <m/>
    <m/>
  </r>
  <r>
    <d v="2023-07-26T09:12:41"/>
    <x v="46"/>
    <x v="1"/>
    <s v="4 Week"/>
    <m/>
    <x v="2"/>
    <n v="9215617027"/>
    <n v="800"/>
    <s v="Paints"/>
    <m/>
    <m/>
    <n v="250"/>
    <s v="Gurgaon"/>
    <s v="Gurgaon"/>
    <m/>
    <s v="Sikanderpur"/>
    <s v="IMT Manesar"/>
    <n v="35"/>
    <n v="3000"/>
    <m/>
    <n v="19"/>
    <m/>
    <m/>
    <x v="2"/>
    <s v="NCR"/>
    <s v="Abhishek Srivastava"/>
    <s v="Update Google form"/>
    <m/>
    <m/>
  </r>
  <r>
    <d v="2023-07-26T21:28:14"/>
    <x v="47"/>
    <x v="1"/>
    <s v="5 Week"/>
    <n v="38"/>
    <x v="5"/>
    <s v="..."/>
    <n v="200"/>
    <s v="PVC Panels &amp; Tiles"/>
    <s v="Sheet"/>
    <m/>
    <n v="800"/>
    <m/>
    <m/>
    <s v="No"/>
    <s v="Site 4 sahibabaad ghaziabad"/>
    <s v="Paharganj"/>
    <n v="21"/>
    <s v="Sahibabad"/>
    <m/>
    <m/>
    <m/>
    <s v="avinishk@handover.in"/>
    <x v="0"/>
    <s v="NCR"/>
    <s v="Abhishek Srivastava"/>
    <m/>
    <m/>
    <m/>
  </r>
  <r>
    <d v="2023-07-26T23:59:56"/>
    <x v="47"/>
    <x v="1"/>
    <s v="5 Week"/>
    <n v="64"/>
    <x v="13"/>
    <n v="8527928175"/>
    <n v="350"/>
    <s v="Electronic Devices"/>
    <s v="Chimney"/>
    <n v="700"/>
    <n v="700"/>
    <m/>
    <m/>
    <s v="No"/>
    <s v="New Ashok Nagar Delhi"/>
    <s v="Dariyaganj delhi"/>
    <n v="12"/>
    <s v="Delhi"/>
    <m/>
    <m/>
    <m/>
    <s v="nitinp@handover.in"/>
    <x v="1"/>
    <s v="NCR"/>
    <s v="Abhishek Srivastava"/>
    <m/>
    <m/>
    <m/>
  </r>
  <r>
    <d v="2023-07-26T20:37:16"/>
    <x v="47"/>
    <x v="1"/>
    <s v="5 Week"/>
    <m/>
    <x v="31"/>
    <m/>
    <n v="35000"/>
    <s v="Box"/>
    <m/>
    <m/>
    <n v="100"/>
    <s v="Kanpur"/>
    <s v="Fatehpur"/>
    <m/>
    <s v="Afim kothi"/>
    <s v="Fatehpur"/>
    <n v="60"/>
    <n v="1250"/>
    <m/>
    <n v="95"/>
    <m/>
    <m/>
    <x v="4"/>
    <s v="Kanpur"/>
    <s v="Rahul Rai"/>
    <n v="50"/>
    <m/>
    <m/>
  </r>
  <r>
    <d v="2023-07-26T21:26:29"/>
    <x v="47"/>
    <x v="1"/>
    <s v="5 Week"/>
    <m/>
    <x v="4"/>
    <m/>
    <n v="100"/>
    <s v="Bath tub"/>
    <m/>
    <m/>
    <n v="50"/>
    <s v="Up"/>
    <s v="Delhi"/>
    <m/>
    <s v="Rajendra nagar shahibabad"/>
    <s v="Shahadara"/>
    <n v="17"/>
    <n v="550"/>
    <m/>
    <n v="37"/>
    <m/>
    <m/>
    <x v="0"/>
    <s v="NCR"/>
    <s v="Abhishek Srivastava"/>
    <n v="11"/>
    <s v="Yes"/>
    <m/>
  </r>
  <r>
    <d v="2023-07-27T08:32:12"/>
    <x v="47"/>
    <x v="1"/>
    <s v="5 Week"/>
    <m/>
    <x v="32"/>
    <n v="8882883307"/>
    <n v="1100"/>
    <s v="Pvc"/>
    <m/>
    <m/>
    <n v="120"/>
    <s v="Gurgaon"/>
    <s v="Gurgaon"/>
    <m/>
    <s v="Manesar"/>
    <s v="Basai Road Gurgaon"/>
    <n v="32"/>
    <n v="1200"/>
    <m/>
    <n v="57"/>
    <m/>
    <m/>
    <x v="2"/>
    <s v="NCR"/>
    <s v="Abhishek Srivastava"/>
    <s v="Update Google form"/>
    <s v="Yes"/>
    <m/>
  </r>
  <r>
    <d v="2023-07-27T10:52:08"/>
    <x v="47"/>
    <x v="1"/>
    <s v="5 Week"/>
    <m/>
    <x v="33"/>
    <n v="8996456712"/>
    <n v="150"/>
    <s v="Ac"/>
    <m/>
    <m/>
    <n v="240"/>
    <s v="Up"/>
    <s v="Lawar"/>
    <m/>
    <s v="Vasundhara"/>
    <s v="Lawar"/>
    <n v="85"/>
    <n v="2400"/>
    <m/>
    <n v="75"/>
    <m/>
    <m/>
    <x v="3"/>
    <s v="NCR"/>
    <s v="Abhishek Srivastava"/>
    <n v="49"/>
    <s v="No"/>
    <s v="In 15 mintt"/>
  </r>
  <r>
    <d v="2023-07-27T17:35:25"/>
    <x v="48"/>
    <x v="1"/>
    <s v="5 Week"/>
    <m/>
    <x v="15"/>
    <n v="8505803872"/>
    <n v="450"/>
    <s v="Electrocal"/>
    <s v="Jhilmil Industrial Area"/>
    <s v="Tauru"/>
    <n v="340"/>
    <s v="Delhi"/>
    <s v="Haryana"/>
    <m/>
    <s v="jhilmil industrial area"/>
    <s v="Tauru"/>
    <n v="88"/>
    <n v="3400"/>
    <m/>
    <n v="75"/>
    <m/>
    <m/>
    <x v="3"/>
    <s v="NCR"/>
    <s v="Abhishek Srivastava"/>
    <n v="46"/>
    <s v="No"/>
    <s v="On process"/>
  </r>
  <r>
    <d v="2023-07-27T20:54:56"/>
    <x v="48"/>
    <x v="1"/>
    <s v="5 Week"/>
    <m/>
    <x v="34"/>
    <m/>
    <n v="30"/>
    <s v="Air condition"/>
    <s v="Kalyanpur"/>
    <s v="Indira nagar"/>
    <n v="50"/>
    <s v="Kanpur"/>
    <s v="Kanpur"/>
    <m/>
    <s v="Kalyanpur"/>
    <s v="Indira nagar"/>
    <n v="1"/>
    <n v="500"/>
    <m/>
    <n v="50"/>
    <m/>
    <m/>
    <x v="4"/>
    <s v="Kanpur"/>
    <s v="Rahul Rai"/>
    <n v="31"/>
    <s v="Yes"/>
    <s v="N. A"/>
  </r>
  <r>
    <d v="2023-07-27T20:58:20"/>
    <x v="48"/>
    <x v="1"/>
    <s v="5 Week"/>
    <m/>
    <x v="34"/>
    <m/>
    <n v="400"/>
    <s v="10 fridge"/>
    <s v="Ghantaghar"/>
    <s v="Kalyanpur"/>
    <n v="50"/>
    <s v="Kanpur"/>
    <s v="Kanpur"/>
    <m/>
    <s v="Ghantaghar"/>
    <s v="Kalyanpur"/>
    <n v="10"/>
    <n v="500"/>
    <m/>
    <n v="51"/>
    <m/>
    <m/>
    <x v="4"/>
    <s v="Kanpur"/>
    <s v="Rahul Rai"/>
    <n v="71"/>
    <s v="Yes"/>
    <s v="Na"/>
  </r>
  <r>
    <d v="2023-07-27T22:53:20"/>
    <x v="48"/>
    <x v="1"/>
    <s v="5 Week"/>
    <m/>
    <x v="4"/>
    <m/>
    <n v="100"/>
    <s v="Bath tub"/>
    <s v="Rajendra nagar"/>
    <s v="Noida"/>
    <n v="100"/>
    <s v="Up"/>
    <s v="Up"/>
    <m/>
    <s v="Rajendra nagar shahibabad"/>
    <s v="Noida"/>
    <n v="32"/>
    <n v="1000"/>
    <m/>
    <n v="37"/>
    <m/>
    <m/>
    <x v="0"/>
    <s v="NCR"/>
    <s v="Abhishek Srivastava"/>
    <n v="12"/>
    <s v="Yes"/>
    <m/>
  </r>
  <r>
    <d v="2023-07-28T06:16:33"/>
    <x v="48"/>
    <x v="1"/>
    <s v="5 Week"/>
    <m/>
    <x v="35"/>
    <n v="9050059887"/>
    <n v="900"/>
    <s v="Chemical"/>
    <s v="Manesar"/>
    <s v="Sec 65 Gurgaon"/>
    <n v="100"/>
    <s v="Gurgaon"/>
    <s v="Gurgaon"/>
    <m/>
    <s v="Manesar"/>
    <s v="Sec 65 Gurgaon"/>
    <n v="30"/>
    <n v="800"/>
    <m/>
    <n v="58"/>
    <m/>
    <m/>
    <x v="2"/>
    <s v="NCR"/>
    <s v="Abhishek Srivastava"/>
    <s v="HR55AQ7539"/>
    <m/>
    <m/>
  </r>
  <r>
    <d v="2023-07-27T22:55:26"/>
    <x v="48"/>
    <x v="1"/>
    <s v="5 Week"/>
    <n v="38"/>
    <x v="5"/>
    <s v=".."/>
    <n v="200"/>
    <s v="PVC Panels &amp; Tiles"/>
    <s v="Sheet"/>
    <m/>
    <n v="1100"/>
    <m/>
    <m/>
    <s v="No"/>
    <s v="Noida"/>
    <s v="Gurgaon"/>
    <n v="32"/>
    <s v="Noida"/>
    <m/>
    <m/>
    <m/>
    <s v="avinishk@handover.in"/>
    <x v="0"/>
    <s v="NCR"/>
    <s v="Abhishek Srivastava"/>
    <m/>
    <m/>
    <m/>
  </r>
  <r>
    <d v="2023-07-27T22:57:59"/>
    <x v="48"/>
    <x v="1"/>
    <s v="5 Week"/>
    <n v="11"/>
    <x v="1"/>
    <m/>
    <n v="300"/>
    <s v="Chemicals"/>
    <s v="Pidilite"/>
    <m/>
    <n v="800"/>
    <m/>
    <m/>
    <s v="No"/>
    <s v="Hoshiyarpur sector 51 Noida"/>
    <s v="Delhi"/>
    <n v="25"/>
    <s v="Noida"/>
    <m/>
    <m/>
    <m/>
    <s v="avinishk@handover.in"/>
    <x v="0"/>
    <s v="NCR"/>
    <s v="Abhishek Srivastava"/>
    <m/>
    <m/>
    <m/>
  </r>
  <r>
    <d v="2023-07-27T22:59:04"/>
    <x v="48"/>
    <x v="1"/>
    <s v="5 Week"/>
    <n v="38"/>
    <x v="5"/>
    <s v=".."/>
    <n v="100"/>
    <s v="PVC Panels &amp; Tiles"/>
    <s v="Sheet"/>
    <m/>
    <n v="300"/>
    <m/>
    <m/>
    <s v="No"/>
    <s v="Site 4 sahibabaad ghaziabad"/>
    <s v="Sahibabad industrial area"/>
    <n v="4"/>
    <s v="Sahibabad"/>
    <m/>
    <m/>
    <m/>
    <s v="avinishk@handover.in"/>
    <x v="0"/>
    <s v="NCR"/>
    <s v="Abhishek Srivastava"/>
    <m/>
    <m/>
    <m/>
  </r>
  <r>
    <d v="2023-07-28T21:04:17"/>
    <x v="49"/>
    <x v="1"/>
    <s v="5 Week"/>
    <n v="11"/>
    <x v="1"/>
    <s v=".."/>
    <n v="300"/>
    <s v="Chemicals"/>
    <s v="Pidilite"/>
    <m/>
    <n v="1100"/>
    <m/>
    <m/>
    <s v="No"/>
    <s v="Noida"/>
    <s v="Ghitorni"/>
    <n v="28"/>
    <s v="Noida"/>
    <m/>
    <m/>
    <m/>
    <s v="avinishk@handover.in"/>
    <x v="0"/>
    <s v="NCR"/>
    <s v="Abhishek Srivastava"/>
    <m/>
    <m/>
    <m/>
  </r>
  <r>
    <d v="2023-07-28T21:05:34"/>
    <x v="49"/>
    <x v="1"/>
    <s v="5 Week"/>
    <n v="38"/>
    <x v="5"/>
    <s v="..."/>
    <n v="100"/>
    <s v="PVC Panels &amp; Tiles"/>
    <s v="Sheet"/>
    <m/>
    <n v="1000"/>
    <m/>
    <m/>
    <s v="No"/>
    <s v="Site 4 sahibabaad ghaziabad"/>
    <s v="Kirti nagar industrial area"/>
    <n v="28"/>
    <s v="Sahibabad"/>
    <m/>
    <m/>
    <m/>
    <s v="avinishk@handover.in"/>
    <x v="0"/>
    <s v="NCR"/>
    <s v="Abhishek Srivastava"/>
    <m/>
    <m/>
    <m/>
  </r>
  <r>
    <d v="2023-07-28T06:16:33"/>
    <x v="48"/>
    <x v="1"/>
    <s v="5 Week"/>
    <m/>
    <x v="35"/>
    <n v="9050059887"/>
    <n v="900"/>
    <s v="Chemical"/>
    <m/>
    <m/>
    <n v="100"/>
    <s v="Gurgaon"/>
    <s v="Gurgaon"/>
    <m/>
    <s v="Manesar"/>
    <s v="Sec 65 Gurgaon"/>
    <n v="30"/>
    <n v="800"/>
    <m/>
    <n v="58"/>
    <m/>
    <m/>
    <x v="2"/>
    <s v="NCR"/>
    <s v="Abhishek Srivastava"/>
    <s v="HR55AQ7539"/>
    <m/>
    <m/>
  </r>
  <r>
    <d v="2023-07-28T13:39:38"/>
    <x v="49"/>
    <x v="1"/>
    <s v="5 Week"/>
    <m/>
    <x v="36"/>
    <m/>
    <n v="3250"/>
    <s v="Ply"/>
    <m/>
    <m/>
    <n v="100"/>
    <s v="Kanpur"/>
    <s v="Kanpur"/>
    <m/>
    <s v="coperganj"/>
    <s v="mandhana"/>
    <n v="14"/>
    <n v="1200"/>
    <m/>
    <n v="99"/>
    <m/>
    <m/>
    <x v="4"/>
    <s v="Kanpur"/>
    <s v="Rahul Rai"/>
    <n v="33"/>
    <s v="Yes"/>
    <m/>
  </r>
  <r>
    <d v="2023-07-28T21:07:29"/>
    <x v="49"/>
    <x v="1"/>
    <s v="5 Week"/>
    <m/>
    <x v="5"/>
    <m/>
    <n v="800"/>
    <s v="Plywood"/>
    <m/>
    <m/>
    <n v="200"/>
    <s v="Up"/>
    <s v="Hariyana"/>
    <m/>
    <s v="Site 4 sahibabaad ghaziabad"/>
    <s v="Faridabad"/>
    <n v="45"/>
    <n v="2000"/>
    <m/>
    <n v="38"/>
    <m/>
    <m/>
    <x v="0"/>
    <s v="NCR"/>
    <s v="Abhishek Srivastava"/>
    <n v="11"/>
    <s v="Yes"/>
    <m/>
  </r>
  <r>
    <d v="2023-07-28T21:09:18"/>
    <x v="49"/>
    <x v="1"/>
    <s v="5 Week"/>
    <m/>
    <x v="5"/>
    <m/>
    <n v="2000"/>
    <s v="Sheet"/>
    <m/>
    <m/>
    <n v="200"/>
    <s v="Up"/>
    <s v="Up"/>
    <m/>
    <s v="Site 4 sahibabaad ghaziabad"/>
    <s v="Greater Noida"/>
    <n v="56"/>
    <n v="2000"/>
    <m/>
    <n v="38"/>
    <m/>
    <m/>
    <x v="0"/>
    <s v="NCR"/>
    <s v="Abhishek Srivastava"/>
    <n v="12"/>
    <s v="Yes"/>
    <m/>
  </r>
  <r>
    <d v="2023-07-29T08:04:42"/>
    <x v="49"/>
    <x v="1"/>
    <s v="5 Week"/>
    <m/>
    <x v="6"/>
    <n v="8882883307"/>
    <n v="700"/>
    <s v="Hardware"/>
    <m/>
    <m/>
    <n v="150"/>
    <s v="Delhi"/>
    <s v="Gurgaon"/>
    <m/>
    <s v="Sultanpur"/>
    <s v="Basai Road Gurgaon"/>
    <n v="25"/>
    <n v="1500"/>
    <m/>
    <n v="39"/>
    <m/>
    <m/>
    <x v="2"/>
    <s v="NCR"/>
    <s v="Abhishek Srivastava"/>
    <s v="Update Google form"/>
    <s v="Yes"/>
    <m/>
  </r>
  <r>
    <d v="2023-07-29T08:10:58"/>
    <x v="49"/>
    <x v="1"/>
    <s v="5 Week"/>
    <m/>
    <x v="6"/>
    <n v="9162531613"/>
    <n v="850"/>
    <s v="House hold"/>
    <m/>
    <m/>
    <n v="100"/>
    <s v="Gurgaon"/>
    <s v="Delhi"/>
    <m/>
    <s v="Khansa"/>
    <s v="Sultanpur"/>
    <n v="22"/>
    <n v="1000"/>
    <m/>
    <n v="39"/>
    <m/>
    <m/>
    <x v="2"/>
    <s v="NCR"/>
    <s v="Abhishek Srivastava"/>
    <s v="Update Google form"/>
    <s v="Yes"/>
    <m/>
  </r>
  <r>
    <d v="2023-07-29T19:44:28"/>
    <x v="50"/>
    <x v="1"/>
    <s v="5 Week"/>
    <n v="38"/>
    <x v="5"/>
    <s v="..."/>
    <n v="100"/>
    <s v="PVS Paints &amp; tiles"/>
    <s v="Sheet"/>
    <n v="0"/>
    <n v="1100"/>
    <m/>
    <m/>
    <m/>
    <s v="Site 4 sahibabaad ghaziabad"/>
    <s v="Kirti nagar industrial area"/>
    <n v="26"/>
    <s v="Sahibabad"/>
    <m/>
    <m/>
    <m/>
    <m/>
    <x v="0"/>
    <s v="NCR"/>
    <s v="Abhishek Srivastava"/>
    <m/>
    <m/>
    <m/>
  </r>
  <r>
    <d v="2023-07-29T19:45:51"/>
    <x v="50"/>
    <x v="1"/>
    <s v="5 Week"/>
    <n v="11"/>
    <x v="1"/>
    <s v="..."/>
    <n v="500"/>
    <s v="Chemicals"/>
    <s v="Pidilite"/>
    <n v="0"/>
    <n v="1000"/>
    <m/>
    <m/>
    <m/>
    <s v="Hoshiyarpur sector 51 Noida"/>
    <s v="Greater Noida"/>
    <n v="26"/>
    <s v="Noida"/>
    <m/>
    <m/>
    <m/>
    <m/>
    <x v="0"/>
    <s v="NCR"/>
    <s v="Abhishek Srivastava"/>
    <m/>
    <m/>
    <m/>
  </r>
  <r>
    <d v="2023-07-29T07:04:52"/>
    <x v="50"/>
    <x v="1"/>
    <s v="5 Week"/>
    <m/>
    <x v="15"/>
    <n v="9205133965"/>
    <n v="550"/>
    <s v="Furniture"/>
    <m/>
    <m/>
    <n v="400"/>
    <s v="Delhi"/>
    <s v="Delhi"/>
    <m/>
    <s v="jhilmil industrial area"/>
    <s v="Azadpur Mandi"/>
    <n v="24"/>
    <n v="1100"/>
    <m/>
    <n v="75"/>
    <m/>
    <m/>
    <x v="3"/>
    <s v="NCR"/>
    <s v="Abhishek Srivastava"/>
    <n v="45"/>
    <s v="No"/>
    <s v="Just loading"/>
  </r>
  <r>
    <d v="2023-07-29T19:16:44"/>
    <x v="50"/>
    <x v="1"/>
    <s v="5 Week"/>
    <m/>
    <x v="37"/>
    <m/>
    <n v="6000"/>
    <s v="Plywood"/>
    <m/>
    <m/>
    <n v="200"/>
    <s v="Kanpur"/>
    <s v="Lucknow"/>
    <m/>
    <s v="Pakka press"/>
    <s v="Lucknow"/>
    <n v="80"/>
    <n v="3250"/>
    <m/>
    <n v="100"/>
    <m/>
    <m/>
    <x v="4"/>
    <s v="Kanpur"/>
    <s v="Rahul Rai"/>
    <n v="64"/>
    <s v="No"/>
    <s v="Too pay freight"/>
  </r>
  <r>
    <d v="2023-07-29T19:47:33"/>
    <x v="50"/>
    <x v="1"/>
    <s v="5 Week"/>
    <m/>
    <x v="5"/>
    <m/>
    <n v="150"/>
    <s v="Sheet"/>
    <m/>
    <m/>
    <n v="100"/>
    <s v="Up"/>
    <s v="Delhi"/>
    <m/>
    <s v="Site 4 sahibabaad ghaziabad"/>
    <s v="Badarpur border"/>
    <n v="24"/>
    <n v="1000"/>
    <m/>
    <n v="38"/>
    <m/>
    <m/>
    <x v="0"/>
    <s v="NCR"/>
    <s v="Abhishek Srivastava"/>
    <n v="12"/>
    <m/>
    <m/>
  </r>
  <r>
    <d v="2023-07-29T19:48:48"/>
    <x v="50"/>
    <x v="1"/>
    <s v="5 Week"/>
    <m/>
    <x v="4"/>
    <m/>
    <s v="Up"/>
    <s v="Shofa"/>
    <m/>
    <m/>
    <n v="100"/>
    <s v="Greater noida"/>
    <s v="Up"/>
    <m/>
    <s v="Rajendra nagar shahibabad"/>
    <s v="Noida"/>
    <n v="30"/>
    <n v="1000"/>
    <m/>
    <n v="37"/>
    <m/>
    <m/>
    <x v="0"/>
    <s v="NCR"/>
    <s v="Abhishek Srivastava"/>
    <n v="11"/>
    <m/>
    <m/>
  </r>
  <r>
    <d v="2023-07-29T21:03:02"/>
    <x v="50"/>
    <x v="1"/>
    <s v="5 Week"/>
    <m/>
    <x v="10"/>
    <n v="7417925777"/>
    <n v="400"/>
    <s v="Tiles"/>
    <m/>
    <m/>
    <n v="150"/>
    <s v="Noida"/>
    <s v="Noida"/>
    <m/>
    <s v="Sector 9 Noida"/>
    <s v="Noida phase 2"/>
    <n v="14"/>
    <n v="1000"/>
    <m/>
    <n v="44"/>
    <m/>
    <m/>
    <x v="1"/>
    <s v="NCR"/>
    <s v="Abhishek Srivastava"/>
    <n v="59"/>
    <s v="No"/>
    <m/>
  </r>
  <r>
    <d v="2023-07-29T20:56:12"/>
    <x v="51"/>
    <x v="1"/>
    <s v="5 Week"/>
    <n v="56"/>
    <x v="18"/>
    <n v="9810423979"/>
    <n v="500"/>
    <s v="Electric Appliances"/>
    <s v="Chimney"/>
    <n v="1000"/>
    <n v="1000"/>
    <m/>
    <m/>
    <s v="No"/>
    <s v="Hoshiyarpur sector 51 Noida"/>
    <s v="Pari chowk greater Noida"/>
    <n v="20"/>
    <s v="Sector 51 Noida"/>
    <m/>
    <m/>
    <m/>
    <m/>
    <x v="1"/>
    <s v="NCR"/>
    <s v="Abhishek Srivastava"/>
    <m/>
    <m/>
    <m/>
  </r>
  <r>
    <d v="2023-07-30T23:34:02"/>
    <x v="51"/>
    <x v="1"/>
    <s v="5 Week"/>
    <n v="38"/>
    <x v="5"/>
    <s v="..."/>
    <n v="200"/>
    <s v="PVS Paints &amp; tiles"/>
    <s v="Sheet"/>
    <s v=".."/>
    <n v="300"/>
    <m/>
    <m/>
    <m/>
    <s v="Anand vihar"/>
    <s v="Jagat puri"/>
    <n v="4"/>
    <s v="Sahibabad"/>
    <m/>
    <m/>
    <m/>
    <m/>
    <x v="0"/>
    <s v="NCR"/>
    <s v="Abhishek Srivastava"/>
    <m/>
    <m/>
    <m/>
  </r>
  <r>
    <d v="2023-07-30T19:43:57"/>
    <x v="51"/>
    <x v="1"/>
    <s v="5 Week"/>
    <m/>
    <x v="15"/>
    <n v="8505803872"/>
    <n v="60"/>
    <s v="Furniture"/>
    <m/>
    <m/>
    <n v="100"/>
    <s v="Up"/>
    <s v="Delhi"/>
    <m/>
    <s v="Kavi ngr ghaziabad"/>
    <s v="Kirti nagar industrial area"/>
    <n v="30"/>
    <n v="1000"/>
    <m/>
    <n v="75"/>
    <m/>
    <m/>
    <x v="3"/>
    <s v="NCR"/>
    <s v="Abhishek Srivastava"/>
    <n v="46"/>
    <s v="No"/>
    <s v="On way"/>
  </r>
  <r>
    <d v="2023-07-31T08:24:43"/>
    <x v="51"/>
    <x v="1"/>
    <s v="5 Week"/>
    <m/>
    <x v="16"/>
    <n v="9162531613"/>
    <n v="500"/>
    <s v="Bathroom fittings"/>
    <m/>
    <m/>
    <n v="150"/>
    <s v="Gurgaon"/>
    <s v="Gurgaon"/>
    <m/>
    <s v="Sikanderpur"/>
    <s v="Manesar"/>
    <n v="35"/>
    <n v="1000"/>
    <m/>
    <n v="18"/>
    <m/>
    <m/>
    <x v="2"/>
    <s v="NCR"/>
    <s v="Abhishek Srivastava"/>
    <s v="Update Google form"/>
    <s v="Yes"/>
    <m/>
  </r>
  <r>
    <d v="2023-07-31T22:05:36"/>
    <x v="52"/>
    <x v="1"/>
    <s v="5 Week"/>
    <m/>
    <x v="38"/>
    <m/>
    <n v="2400"/>
    <s v="Pick up"/>
    <m/>
    <m/>
    <n v="120"/>
    <s v="Kanpur"/>
    <s v="Kanpur"/>
    <m/>
    <s v="Choki"/>
    <s v="Hulaganj"/>
    <n v="40"/>
    <n v="1200"/>
    <m/>
    <n v="51"/>
    <m/>
    <m/>
    <x v="4"/>
    <s v="Kanpur"/>
    <s v="Rahul Rai"/>
    <n v="23"/>
    <s v="Yes"/>
    <m/>
  </r>
  <r>
    <d v="2023-08-01T07:23:46"/>
    <x v="52"/>
    <x v="1"/>
    <s v="5 Week"/>
    <m/>
    <x v="28"/>
    <n v="8851709860"/>
    <n v="500"/>
    <s v="Plywood"/>
    <m/>
    <m/>
    <n v="120"/>
    <s v="Gurgaon"/>
    <s v="Gurgaon"/>
    <m/>
    <s v="Sikanderpur"/>
    <s v="Badshahpur to DLF Face 2"/>
    <n v="40"/>
    <n v="1200"/>
    <m/>
    <n v="32"/>
    <m/>
    <m/>
    <x v="2"/>
    <s v="NCR"/>
    <s v="Abhishek Srivastava"/>
    <n v="31"/>
    <s v="Yes"/>
    <m/>
  </r>
  <r>
    <d v="2023-08-01T10:51:51"/>
    <x v="52"/>
    <x v="1"/>
    <s v="5 Week"/>
    <m/>
    <x v="30"/>
    <n v="7428784555"/>
    <n v="25000"/>
    <s v="Machinery"/>
    <m/>
    <m/>
    <n v="7000"/>
    <s v="Imt manesar gurgaon"/>
    <s v="Vizag"/>
    <m/>
    <s v="Manesar"/>
    <s v="Vizag"/>
    <n v="1100"/>
    <n v="120000"/>
    <m/>
    <n v="87"/>
    <m/>
    <m/>
    <x v="5"/>
    <s v="NCR"/>
    <s v="Abhishek Srivastava"/>
    <n v="42"/>
    <s v="No"/>
    <m/>
  </r>
  <r>
    <d v="2023-08-01T00:18:04"/>
    <x v="52"/>
    <x v="1"/>
    <s v="5 Week"/>
    <n v="38"/>
    <x v="5"/>
    <s v=".."/>
    <n v="200"/>
    <s v="PVS Paints &amp; tiles"/>
    <s v="Sheet"/>
    <s v=".."/>
    <n v="800"/>
    <m/>
    <m/>
    <m/>
    <s v="Sahibabad"/>
    <s v="Greater Noida"/>
    <n v="24"/>
    <s v="Saite 4 shahibabad"/>
    <m/>
    <m/>
    <m/>
    <m/>
    <x v="0"/>
    <s v="NCR"/>
    <s v="Abhishek Srivastava"/>
    <m/>
    <m/>
    <m/>
  </r>
  <r>
    <d v="2023-08-01T00:19:34"/>
    <x v="52"/>
    <x v="1"/>
    <s v="5 Week"/>
    <n v="11"/>
    <x v="1"/>
    <s v=".."/>
    <n v="300"/>
    <s v="Chemicals"/>
    <s v="Pidilite"/>
    <s v=".."/>
    <n v="500"/>
    <m/>
    <m/>
    <m/>
    <s v="Delhi"/>
    <s v="Vivek vihar Delhi"/>
    <n v="15"/>
    <s v="Sector 51 noida"/>
    <m/>
    <m/>
    <m/>
    <m/>
    <x v="0"/>
    <s v="NCR"/>
    <s v="Abhishek Srivastava"/>
    <m/>
    <m/>
    <m/>
  </r>
  <r>
    <d v="2023-08-01T09:57:56"/>
    <x v="52"/>
    <x v="1"/>
    <s v="5 Week"/>
    <n v="44"/>
    <x v="10"/>
    <n v="7417925777"/>
    <n v="300"/>
    <s v="Furniture"/>
    <s v="Board"/>
    <n v="500"/>
    <n v="500"/>
    <m/>
    <m/>
    <s v="No"/>
    <s v="Delhi"/>
    <s v="Tila mod loni"/>
    <n v="10"/>
    <s v="Vishwas nagar delhi"/>
    <m/>
    <m/>
    <m/>
    <m/>
    <x v="1"/>
    <s v="NCR"/>
    <s v="Abhishek Srivastava"/>
    <m/>
    <m/>
    <m/>
  </r>
  <r>
    <d v="2023-08-01T22:58:51"/>
    <x v="53"/>
    <x v="2"/>
    <s v="5 Week"/>
    <n v="11"/>
    <x v="1"/>
    <n v="9625446093"/>
    <n v="500"/>
    <s v="Chemicals"/>
    <s v="Chemical"/>
    <n v="800"/>
    <n v="800"/>
    <m/>
    <m/>
    <s v="No"/>
    <s v="Hoshiyarpur sector 51 Noida"/>
    <s v="Sahibabad industrial area"/>
    <n v="15"/>
    <s v="Sector 51"/>
    <m/>
    <m/>
    <m/>
    <m/>
    <x v="1"/>
    <s v="NCR"/>
    <s v="Abhishek Srivastava"/>
    <m/>
    <m/>
    <m/>
  </r>
  <r>
    <d v="2023-08-01T23:29:33"/>
    <x v="53"/>
    <x v="2"/>
    <s v="5 Week"/>
    <n v="11"/>
    <x v="1"/>
    <s v=".."/>
    <n v="100"/>
    <s v="Chemicals"/>
    <s v="Pidilite"/>
    <s v=".."/>
    <n v="500"/>
    <m/>
    <m/>
    <m/>
    <s v="Hoshiyarpur sector 51 Noida"/>
    <s v="Vivek vihar Delhi"/>
    <n v="14"/>
    <s v="Delhi"/>
    <m/>
    <m/>
    <m/>
    <m/>
    <x v="0"/>
    <s v="NCR"/>
    <s v="Abhishek Srivastava"/>
    <m/>
    <m/>
    <m/>
  </r>
  <r>
    <d v="2023-08-01T23:30:57"/>
    <x v="53"/>
    <x v="2"/>
    <s v="5 Week"/>
    <n v="11"/>
    <x v="1"/>
    <s v=".."/>
    <n v="500"/>
    <s v="Chemicals"/>
    <s v="Pidilite"/>
    <s v=".."/>
    <n v="500"/>
    <m/>
    <m/>
    <m/>
    <s v="Vivek vihar Delhi"/>
    <s v="sector 51 Noida"/>
    <n v="14"/>
    <s v="Delhi"/>
    <m/>
    <m/>
    <m/>
    <m/>
    <x v="0"/>
    <s v="NCR"/>
    <s v="Abhishek Srivastava"/>
    <m/>
    <m/>
    <m/>
  </r>
  <r>
    <d v="2023-08-02T20:27:14"/>
    <x v="54"/>
    <x v="2"/>
    <s v="6 Week"/>
    <n v="38"/>
    <x v="5"/>
    <s v=".."/>
    <n v="200"/>
    <s v="Other"/>
    <s v="Sheet"/>
    <s v=".."/>
    <n v="900"/>
    <m/>
    <m/>
    <m/>
    <s v="Site 4 sahibabaad ghaziabad"/>
    <s v="Pitampura delhi"/>
    <n v="26"/>
    <s v="Shahibabad"/>
    <m/>
    <m/>
    <m/>
    <s v="avanishsingh442@gmail.com"/>
    <x v="0"/>
    <s v="NCR"/>
    <s v="Abhishek Srivastava"/>
    <m/>
    <m/>
    <m/>
  </r>
  <r>
    <d v="2023-08-02T21:22:19"/>
    <x v="54"/>
    <x v="2"/>
    <s v="6 Week"/>
    <n v="11"/>
    <x v="1"/>
    <n v="9625446093"/>
    <n v="310"/>
    <s v="Chemicals"/>
    <s v="Chemical"/>
    <n v="300"/>
    <n v="300"/>
    <m/>
    <m/>
    <s v="No"/>
    <s v="Hoshiyarpur sector 51 Noida"/>
    <s v="Jal vayu vihar sector 12"/>
    <n v="5.6"/>
    <s v="Noida"/>
    <m/>
    <m/>
    <m/>
    <s v="nitinp@handover.in"/>
    <x v="1"/>
    <s v="NCR"/>
    <s v="Abhishek Srivastava"/>
    <m/>
    <m/>
    <m/>
  </r>
  <r>
    <d v="2023-08-02T21:25:56"/>
    <x v="54"/>
    <x v="2"/>
    <s v="6 Week"/>
    <n v="11"/>
    <x v="1"/>
    <n v="9625446093"/>
    <n v="200"/>
    <s v="Chemicals"/>
    <s v="Chemical"/>
    <n v="500"/>
    <n v="500"/>
    <m/>
    <m/>
    <s v="No"/>
    <s v="Hoshiyarpur sector 51 Noida"/>
    <s v="Sector 74 Noida"/>
    <n v="6"/>
    <s v="Noida"/>
    <m/>
    <m/>
    <m/>
    <s v="nitinp@handover.in"/>
    <x v="1"/>
    <s v="NCR"/>
    <s v="Abhishek Srivastava"/>
    <m/>
    <m/>
    <m/>
  </r>
  <r>
    <d v="2023-08-02T20:16:38"/>
    <x v="54"/>
    <x v="2"/>
    <s v="6 Week"/>
    <m/>
    <x v="39"/>
    <n v="9489256610"/>
    <n v="300"/>
    <s v="Electric"/>
    <m/>
    <m/>
    <n v="100"/>
    <s v="Up"/>
    <s v="Delhi"/>
    <m/>
    <s v="Niti khand 1 Indirapuram"/>
    <s v="Kirti nagar industrial area"/>
    <n v="35"/>
    <n v="1000"/>
    <m/>
    <n v="75"/>
    <m/>
    <m/>
    <x v="3"/>
    <s v="NCR"/>
    <s v="Abhishek Srivastava"/>
    <n v="46"/>
    <s v="No"/>
    <s v="No"/>
  </r>
  <r>
    <d v="2023-08-02T20:18:27"/>
    <x v="54"/>
    <x v="2"/>
    <s v="6 Week"/>
    <m/>
    <x v="40"/>
    <n v="9889356610"/>
    <n v="400"/>
    <s v="Plastic"/>
    <m/>
    <m/>
    <n v="100"/>
    <s v="Up"/>
    <s v="Delhi"/>
    <m/>
    <s v="Shakti Khand 1 Indirapuram"/>
    <s v="Pitampura delhi"/>
    <n v="38"/>
    <n v="1000"/>
    <m/>
    <n v="75"/>
    <m/>
    <m/>
    <x v="3"/>
    <s v="NCR"/>
    <s v="Abhishek Srivastava"/>
    <n v="46"/>
    <s v="No"/>
    <s v="No"/>
  </r>
  <r>
    <d v="2023-08-02T20:20:06"/>
    <x v="54"/>
    <x v="2"/>
    <s v="6 Week"/>
    <m/>
    <x v="41"/>
    <n v="9859567810"/>
    <n v="200"/>
    <s v="Kirana store"/>
    <m/>
    <m/>
    <n v="100"/>
    <s v="Up"/>
    <s v="Delhi"/>
    <m/>
    <s v="Vaishali Sec 1"/>
    <s v="Mangolpuri Delhi"/>
    <n v="34"/>
    <n v="1000"/>
    <m/>
    <n v="75"/>
    <m/>
    <m/>
    <x v="3"/>
    <s v="NCR"/>
    <s v="Abhishek Srivastava"/>
    <n v="46"/>
    <s v="No"/>
    <s v="Mo"/>
  </r>
  <r>
    <d v="2023-08-02T20:20:29"/>
    <x v="54"/>
    <x v="2"/>
    <s v="6 Week"/>
    <m/>
    <x v="5"/>
    <m/>
    <n v="200"/>
    <s v="Sheet"/>
    <m/>
    <m/>
    <n v="100"/>
    <s v="Up"/>
    <s v="Up"/>
    <m/>
    <s v="Site 4 sahibabaad ghaziabad"/>
    <s v="Noida"/>
    <n v="30"/>
    <s v=".."/>
    <m/>
    <n v="38"/>
    <m/>
    <m/>
    <x v="0"/>
    <s v="NCR"/>
    <s v="Abhishek Srivastava"/>
    <n v="11"/>
    <m/>
    <m/>
  </r>
  <r>
    <d v="2023-08-02T20:21:48"/>
    <x v="54"/>
    <x v="2"/>
    <s v="6 Week"/>
    <m/>
    <x v="42"/>
    <n v="8983142373"/>
    <n v="300"/>
    <s v="Stock"/>
    <m/>
    <m/>
    <n v="100"/>
    <s v="Up"/>
    <s v="Delhi"/>
    <m/>
    <s v="Vasundhara"/>
    <s v="Rohini sec 26"/>
    <n v="46"/>
    <n v="1000"/>
    <m/>
    <n v="75"/>
    <m/>
    <m/>
    <x v="3"/>
    <s v="NCR"/>
    <s v="Abhishek Srivastava"/>
    <n v="46"/>
    <s v="No"/>
    <s v="Ni"/>
  </r>
  <r>
    <d v="2023-08-02T20:22:12"/>
    <x v="54"/>
    <x v="2"/>
    <s v="6 Week"/>
    <m/>
    <x v="5"/>
    <m/>
    <n v="200"/>
    <s v="Plywood"/>
    <m/>
    <m/>
    <n v="100"/>
    <s v="Up"/>
    <s v="Delhi"/>
    <m/>
    <s v="Site 4 sahibabaad ghaziabad"/>
    <s v="Paharganj"/>
    <n v="24"/>
    <n v="1000"/>
    <m/>
    <n v="38"/>
    <m/>
    <m/>
    <x v="0"/>
    <s v="NCR"/>
    <s v="Abhishek Srivastava"/>
    <n v="12"/>
    <m/>
    <m/>
  </r>
  <r>
    <d v="2023-08-02T21:38:48"/>
    <x v="54"/>
    <x v="2"/>
    <s v="6 Week"/>
    <m/>
    <x v="1"/>
    <n v="9625446093"/>
    <n v="350"/>
    <s v="Chemical"/>
    <m/>
    <m/>
    <n v="300"/>
    <s v="Noida"/>
    <s v="Khurja"/>
    <m/>
    <s v="Hoshiyarpur sector 51 Noida"/>
    <s v="Khurja"/>
    <n v="72"/>
    <n v="2600"/>
    <m/>
    <n v="11"/>
    <m/>
    <m/>
    <x v="1"/>
    <s v="NCR"/>
    <s v="Abhishek Srivastava"/>
    <n v="60"/>
    <s v="Yes"/>
    <m/>
  </r>
  <r>
    <d v="2023-08-03T07:54:26"/>
    <x v="54"/>
    <x v="2"/>
    <s v="6 Week"/>
    <m/>
    <x v="24"/>
    <n v="9560599239"/>
    <n v="1200"/>
    <s v="Tiles"/>
    <m/>
    <m/>
    <n v="100"/>
    <s v="Gurgaon"/>
    <s v="Gurgaon"/>
    <m/>
    <s v="Sikanderpur"/>
    <s v="Sec 10 Gurgaon"/>
    <n v="26"/>
    <n v="1100"/>
    <m/>
    <n v="16"/>
    <m/>
    <m/>
    <x v="2"/>
    <s v="NCR"/>
    <s v="Abhishek Srivastava"/>
    <n v="31"/>
    <s v="Yes"/>
    <m/>
  </r>
  <r>
    <d v="2023-08-03T21:23:33"/>
    <x v="55"/>
    <x v="2"/>
    <s v="6 Week"/>
    <m/>
    <x v="43"/>
    <m/>
    <n v="1900"/>
    <s v="Rusk"/>
    <m/>
    <m/>
    <n v="200"/>
    <s v="Kanpur"/>
    <s v="Fathepur"/>
    <m/>
    <s v="Panki"/>
    <s v="Fatehpur"/>
    <n v="70"/>
    <n v="1800"/>
    <m/>
    <n v="82"/>
    <m/>
    <m/>
    <x v="4"/>
    <s v="Kanpur"/>
    <s v="Rahul Rai"/>
    <n v="34"/>
    <s v="No"/>
    <s v="To pay freight"/>
  </r>
  <r>
    <d v="2023-08-04T06:33:00"/>
    <x v="55"/>
    <x v="2"/>
    <s v="6 Week"/>
    <m/>
    <x v="4"/>
    <m/>
    <n v="400"/>
    <s v="Bath tub"/>
    <m/>
    <m/>
    <n v="100"/>
    <s v="Up"/>
    <s v="Up"/>
    <m/>
    <s v="Rajendra nagar shahibabad"/>
    <s v="Noida"/>
    <n v="25"/>
    <n v="900"/>
    <m/>
    <n v="38"/>
    <m/>
    <m/>
    <x v="0"/>
    <s v="NCR"/>
    <s v="Abhishek Srivastava"/>
    <n v="12"/>
    <s v="Yes"/>
    <m/>
  </r>
  <r>
    <d v="2023-08-04T09:55:25"/>
    <x v="55"/>
    <x v="2"/>
    <s v="6 Week"/>
    <m/>
    <x v="24"/>
    <n v="9560599239"/>
    <n v="600"/>
    <s v="Tiles"/>
    <m/>
    <m/>
    <n v="200"/>
    <s v="Gurgaon"/>
    <s v="Gurgaon"/>
    <m/>
    <s v="Sikanderpur"/>
    <s v="Khandsa to sikanderpur"/>
    <n v="48"/>
    <n v="2100"/>
    <m/>
    <n v="16"/>
    <m/>
    <m/>
    <x v="2"/>
    <s v="NCR"/>
    <s v="Abhishek Srivastava"/>
    <n v="31"/>
    <s v="Yes"/>
    <m/>
  </r>
  <r>
    <d v="2023-08-04T10:20:00"/>
    <x v="55"/>
    <x v="2"/>
    <s v="6 Week"/>
    <m/>
    <x v="44"/>
    <n v="9472956710"/>
    <n v="250"/>
    <s v="Furniture"/>
    <m/>
    <m/>
    <n v="400"/>
    <s v="Delhi"/>
    <s v="Uttar Pradesh"/>
    <m/>
    <s v="Kriti ngr delhi"/>
    <s v="Muradngr"/>
    <n v="104"/>
    <n v="6000"/>
    <m/>
    <n v="75"/>
    <m/>
    <m/>
    <x v="3"/>
    <s v="NCR"/>
    <s v="Abhishek Srivastava"/>
    <n v="46"/>
    <s v="No"/>
    <s v="No"/>
  </r>
  <r>
    <d v="2023-08-04T06:28:10"/>
    <x v="55"/>
    <x v="2"/>
    <s v="6 Week"/>
    <n v="38"/>
    <x v="5"/>
    <s v=".."/>
    <n v="200"/>
    <s v="PVS Paints &amp; tiles"/>
    <s v="Pvc"/>
    <s v=".."/>
    <n v="1000"/>
    <m/>
    <m/>
    <m/>
    <s v="Site 4 sahibabaad ghaziabad"/>
    <s v="Kirti nagar industrial area"/>
    <n v="28"/>
    <s v="Sahibabad"/>
    <m/>
    <m/>
    <m/>
    <s v="avanishsingh442@gmail.com"/>
    <x v="0"/>
    <s v="NCR"/>
    <s v="Abhishek Srivastava"/>
    <m/>
    <m/>
    <m/>
  </r>
  <r>
    <d v="2023-08-04T06:29:52"/>
    <x v="55"/>
    <x v="2"/>
    <s v="6 Week"/>
    <n v="38"/>
    <x v="5"/>
    <s v="..."/>
    <n v="200"/>
    <s v="Other"/>
    <s v="Sheet"/>
    <s v=".."/>
    <n v="600"/>
    <m/>
    <m/>
    <m/>
    <s v="Site 4 sahibabaad ghaziabad"/>
    <s v="Noida"/>
    <n v="12"/>
    <s v="Noida"/>
    <m/>
    <m/>
    <m/>
    <s v="avanishsingh442@gmail.com"/>
    <x v="0"/>
    <s v="NCR"/>
    <s v="Abhishek Srivastava"/>
    <m/>
    <m/>
    <m/>
  </r>
  <r>
    <d v="2023-08-04T06:31:15"/>
    <x v="55"/>
    <x v="2"/>
    <s v="6 Week"/>
    <n v="38"/>
    <x v="5"/>
    <s v=".."/>
    <n v="100"/>
    <s v="Other"/>
    <s v="Sheet"/>
    <s v=".."/>
    <n v="600"/>
    <m/>
    <m/>
    <m/>
    <s v="Site 4 sahibabaad ghaziabad"/>
    <s v="Shahadara"/>
    <n v="14"/>
    <s v="Delhi"/>
    <m/>
    <m/>
    <m/>
    <s v="avanishsingh442@gmail.com"/>
    <x v="0"/>
    <s v="NCR"/>
    <s v="Abhishek Srivastava"/>
    <m/>
    <m/>
    <m/>
  </r>
  <r>
    <d v="2023-08-04T19:20:55"/>
    <x v="56"/>
    <x v="2"/>
    <s v="6 Week"/>
    <n v="38"/>
    <x v="5"/>
    <s v=".."/>
    <n v="100"/>
    <s v="Other"/>
    <s v="Sheet"/>
    <s v="."/>
    <n v="1000"/>
    <m/>
    <m/>
    <m/>
    <s v="Site 4 sahibabaad ghaziabad"/>
    <s v="Kirti nagar industrial area"/>
    <n v="28"/>
    <s v="Sahibabad"/>
    <m/>
    <m/>
    <m/>
    <s v="avanishsingh442@gmail.com"/>
    <x v="0"/>
    <s v="NCR"/>
    <s v="Abhishek Srivastava"/>
    <m/>
    <m/>
    <m/>
  </r>
  <r>
    <d v="2023-08-04T20:52:00"/>
    <x v="56"/>
    <x v="2"/>
    <s v="6 Week"/>
    <n v="11"/>
    <x v="1"/>
    <n v="9988806709"/>
    <n v="350"/>
    <s v="PVS Paints &amp; tiles"/>
    <s v="Dr fix it"/>
    <n v="0"/>
    <n v="800"/>
    <m/>
    <m/>
    <s v="No"/>
    <s v="Paper market ghazipur"/>
    <s v="sector 51 Noida"/>
    <n v="22"/>
    <s v="Ghazipur"/>
    <m/>
    <m/>
    <m/>
    <s v="kajalvimal444@gmail.com"/>
    <x v="5"/>
    <s v="NCR"/>
    <s v="Abhishek Srivastava"/>
    <m/>
    <m/>
    <m/>
  </r>
  <r>
    <d v="2023-08-04T20:54:39"/>
    <x v="56"/>
    <x v="2"/>
    <s v="6 Week"/>
    <n v="11"/>
    <x v="1"/>
    <n v="9988807909"/>
    <n v="400"/>
    <s v="PVS Paints &amp; tiles"/>
    <s v="Dr fix it"/>
    <n v="0"/>
    <n v="800"/>
    <m/>
    <m/>
    <s v="No"/>
    <s v="Hoshiyarpur sector 51 Noida"/>
    <s v="Sec 134"/>
    <n v="18"/>
    <s v="Sec 134"/>
    <m/>
    <m/>
    <m/>
    <s v="kajalvimal444@gmail.com"/>
    <x v="5"/>
    <s v="NCR"/>
    <s v="Abhishek Srivastava"/>
    <m/>
    <m/>
    <m/>
  </r>
  <r>
    <d v="2023-08-04T19:22:58"/>
    <x v="56"/>
    <x v="2"/>
    <s v="6 Week"/>
    <m/>
    <x v="15"/>
    <n v="8505803872"/>
    <n v="500"/>
    <s v="Furniture"/>
    <m/>
    <m/>
    <n v="500"/>
    <s v="Delhi"/>
    <s v="Panipat"/>
    <m/>
    <s v="jhilmil industrial area"/>
    <s v="Panipat industrial afea"/>
    <n v="105"/>
    <n v="5000"/>
    <m/>
    <n v="75"/>
    <m/>
    <m/>
    <x v="3"/>
    <s v="NCR"/>
    <s v="Abhishek Srivastava"/>
    <n v="46"/>
    <s v="No"/>
    <s v="No"/>
  </r>
  <r>
    <d v="2023-08-04T19:24:11"/>
    <x v="56"/>
    <x v="2"/>
    <s v="6 Week"/>
    <m/>
    <x v="4"/>
    <m/>
    <n v="300"/>
    <s v="Sheet"/>
    <m/>
    <m/>
    <n v="50"/>
    <s v="Up"/>
    <s v="Up"/>
    <m/>
    <s v="Rajendra nagar shahibabad"/>
    <s v="Raj nagar extension"/>
    <n v="15"/>
    <n v="500"/>
    <m/>
    <n v="38"/>
    <m/>
    <m/>
    <x v="0"/>
    <s v="NCR"/>
    <s v="Abhishek Srivastava"/>
    <n v="11"/>
    <s v="Yes"/>
    <m/>
  </r>
  <r>
    <d v="2023-08-04T21:15:40"/>
    <x v="56"/>
    <x v="2"/>
    <s v="6 Week"/>
    <m/>
    <x v="37"/>
    <m/>
    <n v="2000"/>
    <s v="Ply"/>
    <m/>
    <m/>
    <n v="230"/>
    <s v="Kanpur"/>
    <s v="Barabanki"/>
    <m/>
    <s v="Dada Nagar"/>
    <s v="Barabanki"/>
    <n v="120"/>
    <n v="2300"/>
    <m/>
    <n v="100"/>
    <m/>
    <m/>
    <x v="4"/>
    <s v="NCR"/>
    <s v="Rahul Rai"/>
    <n v="26"/>
    <s v="Yes"/>
    <m/>
  </r>
  <r>
    <d v="2023-08-05T09:45:55"/>
    <x v="56"/>
    <x v="2"/>
    <s v="6 Week"/>
    <m/>
    <x v="24"/>
    <n v="9560599239"/>
    <n v="1600"/>
    <s v="Sikanderpur"/>
    <m/>
    <m/>
    <n v="250"/>
    <s v="Gurgaon"/>
    <s v="Gurgaon"/>
    <m/>
    <s v="Sikanderpur"/>
    <s v="Manesar"/>
    <n v="35"/>
    <n v="2300"/>
    <m/>
    <n v="16"/>
    <m/>
    <m/>
    <x v="2"/>
    <s v="NCR"/>
    <s v="Abhishek Srivastava"/>
    <n v="31"/>
    <s v="Yes"/>
    <m/>
  </r>
  <r>
    <d v="2023-08-05T11:34:04"/>
    <x v="56"/>
    <x v="2"/>
    <s v="6 Week"/>
    <m/>
    <x v="1"/>
    <n v="7217655173"/>
    <n v="450"/>
    <s v="Paint"/>
    <m/>
    <m/>
    <n v="300"/>
    <s v="NCR"/>
    <s v="Khurja"/>
    <m/>
    <s v="Hoshiyarpur sector 51 Noida"/>
    <s v="Khurja"/>
    <n v="85"/>
    <n v="2500"/>
    <m/>
    <n v="11"/>
    <m/>
    <m/>
    <x v="5"/>
    <s v="NCR"/>
    <s v="Abhishek Srivastava"/>
    <n v="81"/>
    <s v="Yes"/>
    <m/>
  </r>
  <r>
    <d v="2023-08-05T20:00:12"/>
    <x v="57"/>
    <x v="2"/>
    <s v="6 Week"/>
    <m/>
    <x v="15"/>
    <n v="8505803872"/>
    <n v="300"/>
    <s v="Furniture"/>
    <m/>
    <m/>
    <n v="1200"/>
    <s v="Delhi"/>
    <s v="Rajasthan"/>
    <m/>
    <s v="Delhi"/>
    <s v="Rajashthan"/>
    <n v="420"/>
    <n v="12000"/>
    <m/>
    <n v="75"/>
    <m/>
    <m/>
    <x v="3"/>
    <s v="NCR"/>
    <s v="Abhishek Srivastava"/>
    <n v="46"/>
    <s v="No"/>
    <s v="No"/>
  </r>
  <r>
    <d v="2023-08-05T21:03:29"/>
    <x v="57"/>
    <x v="2"/>
    <s v="6 Week"/>
    <m/>
    <x v="9"/>
    <n v="9911166425"/>
    <n v="400"/>
    <s v="Hardware"/>
    <m/>
    <m/>
    <n v="150"/>
    <s v="Noida"/>
    <s v="Noida"/>
    <m/>
    <s v="Sector 9 Noida"/>
    <s v="Sector 110"/>
    <n v="15"/>
    <n v="1200"/>
    <m/>
    <n v="43"/>
    <m/>
    <m/>
    <x v="1"/>
    <s v="NCR"/>
    <s v="Abhishek Srivastava"/>
    <n v="60"/>
    <s v="Yes"/>
    <m/>
  </r>
  <r>
    <d v="2023-08-05T21:06:11"/>
    <x v="57"/>
    <x v="2"/>
    <s v="6 Week"/>
    <m/>
    <x v="9"/>
    <n v="9911166425"/>
    <n v="200"/>
    <s v="Hardware"/>
    <m/>
    <m/>
    <n v="150"/>
    <s v="Noida"/>
    <s v="Noida"/>
    <m/>
    <s v="Sector 9 Noida"/>
    <s v="Sector 74 Noida"/>
    <n v="15"/>
    <n v="1500"/>
    <m/>
    <n v="43"/>
    <m/>
    <m/>
    <x v="1"/>
    <s v="NCR"/>
    <s v="Abhishek Srivastava"/>
    <n v="60"/>
    <s v="Yes"/>
    <m/>
  </r>
  <r>
    <d v="2023-08-05T21:07:33"/>
    <x v="57"/>
    <x v="2"/>
    <s v="6 Week"/>
    <m/>
    <x v="36"/>
    <m/>
    <n v="300"/>
    <s v="Ply"/>
    <m/>
    <m/>
    <n v="215"/>
    <s v="Kanpur"/>
    <s v="Orai"/>
    <m/>
    <s v="Fazalganj"/>
    <s v="Orai"/>
    <n v="89"/>
    <n v="2150"/>
    <m/>
    <n v="99"/>
    <m/>
    <m/>
    <x v="4"/>
    <s v="Kanpur"/>
    <s v="Rahul Rai"/>
    <n v="27"/>
    <s v="No"/>
    <s v="To pay freight"/>
  </r>
  <r>
    <d v="2023-08-07T08:16:48"/>
    <x v="57"/>
    <x v="2"/>
    <s v="6 Week"/>
    <m/>
    <x v="16"/>
    <n v="9162531613"/>
    <n v="300"/>
    <s v="Bathroom fittings"/>
    <m/>
    <m/>
    <n v="200"/>
    <s v="Gurgaon"/>
    <s v="Gurgaon"/>
    <m/>
    <s v="Sikanderpur"/>
    <s v="Sec 72 Gurgaon"/>
    <n v="27"/>
    <n v="2000"/>
    <m/>
    <n v="18"/>
    <m/>
    <m/>
    <x v="2"/>
    <s v="NCR"/>
    <s v="Abhishek Srivastava"/>
    <n v="31"/>
    <s v="Yes"/>
    <m/>
  </r>
  <r>
    <d v="2023-08-05T20:55:59"/>
    <x v="57"/>
    <x v="2"/>
    <s v="6 Week"/>
    <n v="11"/>
    <x v="1"/>
    <n v="9625446093"/>
    <n v="450"/>
    <s v="Chemicals"/>
    <s v="Chemical"/>
    <n v="700"/>
    <n v="700"/>
    <m/>
    <m/>
    <s v="No"/>
    <s v="Loha Mandi ghaziabad"/>
    <s v="sector 51 Noida"/>
    <n v="13"/>
    <s v="Hoshiyarpur sector 51"/>
    <m/>
    <m/>
    <m/>
    <s v="purinitin902@gmail.com"/>
    <x v="5"/>
    <s v="NCR"/>
    <s v="Abhishek Srivastava"/>
    <m/>
    <m/>
    <m/>
  </r>
  <r>
    <d v="2023-08-05T20:57:17"/>
    <x v="57"/>
    <x v="2"/>
    <s v="6 Week"/>
    <n v="11"/>
    <x v="1"/>
    <n v="9625446093"/>
    <n v="500"/>
    <s v="Chemicals"/>
    <s v="Chemical"/>
    <n v="700"/>
    <n v="700"/>
    <m/>
    <m/>
    <s v="No"/>
    <s v="Hoshiyarpur sector 51 Noida"/>
    <s v="sector 51 Noida"/>
    <n v="14"/>
    <s v="Hoshiyarpur sector 51"/>
    <m/>
    <m/>
    <m/>
    <s v="nitinp@handover.in"/>
    <x v="5"/>
    <s v="NCR"/>
    <s v="Abhishek Srivastava"/>
    <m/>
    <m/>
    <m/>
  </r>
  <r>
    <d v="2023-08-07T10:23:23"/>
    <x v="57"/>
    <x v="2"/>
    <s v="6 Week"/>
    <n v="38"/>
    <x v="5"/>
    <s v=".."/>
    <n v="200"/>
    <s v="Other"/>
    <s v="Sheet"/>
    <s v="."/>
    <n v="1000"/>
    <m/>
    <m/>
    <m/>
    <s v="Sahibabad"/>
    <s v="Kirti nagar industrial area"/>
    <n v="26"/>
    <s v="Sahibabad"/>
    <m/>
    <m/>
    <m/>
    <s v="avanishsingh442@gmail.com"/>
    <x v="0"/>
    <s v="NCR"/>
    <s v="Abhishek Srivastava"/>
    <m/>
    <m/>
    <m/>
  </r>
  <r>
    <d v="2023-08-07T18:22:09"/>
    <x v="58"/>
    <x v="2"/>
    <s v="6 Week"/>
    <n v="11"/>
    <x v="1"/>
    <n v="7217655173"/>
    <n v="200"/>
    <s v="Other"/>
    <s v="Dr fix it"/>
    <n v="0"/>
    <n v="1200"/>
    <m/>
    <m/>
    <s v="No"/>
    <s v="Hoshiyarpur sector 51 Noida"/>
    <s v="Dwarka Delhi"/>
    <n v="38"/>
    <s v="Dwarika"/>
    <m/>
    <m/>
    <m/>
    <s v="kajalvimal444@gmail.com"/>
    <x v="5"/>
    <s v="NCR"/>
    <s v="Abhishek Srivastava"/>
    <m/>
    <m/>
    <m/>
  </r>
  <r>
    <d v="2023-08-07T18:23:06"/>
    <x v="58"/>
    <x v="2"/>
    <s v="6 Week"/>
    <n v="38"/>
    <x v="5"/>
    <s v=".."/>
    <n v="200"/>
    <s v="Other"/>
    <s v="Sheet"/>
    <s v="."/>
    <n v="1200"/>
    <m/>
    <m/>
    <m/>
    <s v="Site 4 sahibabaad ghaziabad"/>
    <s v="Greater Noida"/>
    <n v="38"/>
    <s v="Noida"/>
    <m/>
    <m/>
    <m/>
    <s v="avanishsingh442@gmail.com"/>
    <x v="0"/>
    <s v="NCR"/>
    <s v="Abhishek Srivastava"/>
    <m/>
    <m/>
    <m/>
  </r>
  <r>
    <d v="2023-08-07T19:35:08"/>
    <x v="58"/>
    <x v="2"/>
    <s v="6 Week"/>
    <m/>
    <x v="9"/>
    <n v="9911166425"/>
    <n v="500"/>
    <s v="Hardware"/>
    <m/>
    <m/>
    <n v="200"/>
    <s v="Noida"/>
    <s v="Noida"/>
    <m/>
    <s v="Sector 9 Noida"/>
    <s v="sector 51 Noida"/>
    <n v="18"/>
    <n v="2000"/>
    <m/>
    <n v="43"/>
    <m/>
    <m/>
    <x v="1"/>
    <s v="NCR"/>
    <s v="Abhishek Srivastava"/>
    <n v="59"/>
    <s v="Yes"/>
    <m/>
  </r>
  <r>
    <d v="2023-08-07T19:38:05"/>
    <x v="58"/>
    <x v="2"/>
    <s v="6 Week"/>
    <m/>
    <x v="10"/>
    <n v="9911166425"/>
    <n v="600"/>
    <s v="Ply board"/>
    <m/>
    <m/>
    <n v="100"/>
    <s v="Noida"/>
    <s v="Noida"/>
    <m/>
    <s v="Sector 9 Noida"/>
    <s v="Sector 74 Noida"/>
    <n v="16"/>
    <n v="1500"/>
    <m/>
    <n v="44"/>
    <m/>
    <m/>
    <x v="1"/>
    <s v="NCR"/>
    <s v="Abhishek Srivastava"/>
    <n v="59"/>
    <s v="Yes"/>
    <m/>
  </r>
  <r>
    <d v="2023-08-07T19:47:04"/>
    <x v="58"/>
    <x v="2"/>
    <s v="6 Week"/>
    <m/>
    <x v="15"/>
    <n v="8505804872"/>
    <n v="34"/>
    <s v="Furniture"/>
    <m/>
    <m/>
    <n v="150"/>
    <s v="Delhi"/>
    <s v="Delhi"/>
    <m/>
    <s v="jhilmil industrial area"/>
    <s v="Kirti nagar industrial area"/>
    <n v="35"/>
    <n v="1500"/>
    <m/>
    <n v="75"/>
    <m/>
    <m/>
    <x v="3"/>
    <s v="NCR"/>
    <s v="Abhishek Srivastava"/>
    <n v="46"/>
    <s v="No"/>
    <s v="No"/>
  </r>
  <r>
    <d v="2023-08-08T08:21:20"/>
    <x v="58"/>
    <x v="2"/>
    <s v="6 Week"/>
    <m/>
    <x v="24"/>
    <n v="8851709860"/>
    <n v="1200"/>
    <s v="Tiles"/>
    <m/>
    <m/>
    <n v="250"/>
    <s v="Gurgaon"/>
    <s v="Faridabad"/>
    <m/>
    <s v="Sec 70 Gurgaon"/>
    <s v="Faridabad"/>
    <n v="45"/>
    <n v="2500"/>
    <m/>
    <n v="16"/>
    <m/>
    <m/>
    <x v="2"/>
    <s v="NCR"/>
    <s v="Abhishek Srivastava"/>
    <n v="30"/>
    <s v="Yes"/>
    <m/>
  </r>
  <r>
    <d v="2023-08-08T10:32:44"/>
    <x v="58"/>
    <x v="2"/>
    <s v="6 Week"/>
    <m/>
    <x v="1"/>
    <n v="7217655173"/>
    <n v="100"/>
    <s v="Dr fix it"/>
    <m/>
    <m/>
    <n v="100"/>
    <s v="Noida"/>
    <s v="Noida"/>
    <m/>
    <s v="Hoshiyarpur sector 51 Noida"/>
    <s v="Sec 132"/>
    <n v="18"/>
    <n v="800"/>
    <m/>
    <n v="11"/>
    <m/>
    <m/>
    <x v="5"/>
    <s v="NCR"/>
    <s v="Abhishek Srivastava"/>
    <n v="81"/>
    <s v="Yes"/>
    <m/>
  </r>
  <r>
    <d v="2023-08-08T10:46:21"/>
    <x v="58"/>
    <x v="2"/>
    <s v="6 Week"/>
    <m/>
    <x v="45"/>
    <m/>
    <n v="220"/>
    <s v="Furniture"/>
    <m/>
    <m/>
    <n v="240"/>
    <s v="Kanpur"/>
    <s v="Tirva"/>
    <m/>
    <s v="Kalyanpur"/>
    <s v="Tirva"/>
    <n v="100"/>
    <n v="2400"/>
    <m/>
    <n v="114"/>
    <m/>
    <m/>
    <x v="4"/>
    <s v="Kanpur"/>
    <s v="Rahul Rai"/>
    <n v="23"/>
    <s v="No"/>
    <s v="To pay freight"/>
  </r>
  <r>
    <d v="2023-08-08T20:28:52"/>
    <x v="59"/>
    <x v="2"/>
    <s v="6 Week"/>
    <m/>
    <x v="34"/>
    <s v="All mega"/>
    <n v="200"/>
    <s v="Furniture"/>
    <m/>
    <m/>
    <n v="180"/>
    <s v="Kanpur"/>
    <s v="Kanpur"/>
    <m/>
    <s v="Kalyanpur"/>
    <s v="IIT"/>
    <n v="1.5"/>
    <n v="1800"/>
    <m/>
    <n v="50"/>
    <m/>
    <m/>
    <x v="4"/>
    <s v="Kanpur"/>
    <s v="Rahul Rai"/>
    <n v="85"/>
    <s v="No"/>
    <s v="Shop Closed"/>
  </r>
  <r>
    <d v="2023-08-08T20:47:12"/>
    <x v="59"/>
    <x v="2"/>
    <s v="6 Week"/>
    <m/>
    <x v="10"/>
    <n v="7417925777"/>
    <n v="12000"/>
    <s v="Cartoon Box"/>
    <m/>
    <m/>
    <n v="1200"/>
    <s v="Noida"/>
    <s v="Shahjahanpur"/>
    <m/>
    <s v="Noida phase 2"/>
    <s v="Sahajahanpur"/>
    <n v="350"/>
    <n v="10000"/>
    <m/>
    <n v="44"/>
    <m/>
    <m/>
    <x v="1"/>
    <s v="NCR"/>
    <s v="Abhishek Srivastava"/>
    <n v="60"/>
    <s v="Yes"/>
    <s v="Payment"/>
  </r>
  <r>
    <d v="2023-08-08T21:14:41"/>
    <x v="59"/>
    <x v="2"/>
    <s v="6 Week"/>
    <m/>
    <x v="46"/>
    <n v="9749145610"/>
    <n v="50"/>
    <s v="Furniture"/>
    <m/>
    <m/>
    <n v="110"/>
    <s v="Delhi"/>
    <s v="Delji"/>
    <m/>
    <s v="Jhilmil"/>
    <s v="Kriti nhr"/>
    <n v="34"/>
    <n v="1100"/>
    <m/>
    <n v="76"/>
    <m/>
    <m/>
    <x v="3"/>
    <s v="NCR"/>
    <s v="Abhishek Srivastava"/>
    <n v="46"/>
    <s v="No"/>
    <s v="N"/>
  </r>
  <r>
    <d v="2023-08-08T21:15:55"/>
    <x v="59"/>
    <x v="2"/>
    <s v="6 Week"/>
    <m/>
    <x v="47"/>
    <n v="9371945610"/>
    <n v="500"/>
    <s v="Metal"/>
    <m/>
    <m/>
    <n v="500"/>
    <s v="Delhi"/>
    <s v="Up"/>
    <m/>
    <s v="Delhi"/>
    <s v="Up"/>
    <n v="101"/>
    <n v="5000"/>
    <m/>
    <n v="75"/>
    <m/>
    <m/>
    <x v="3"/>
    <s v="NCR"/>
    <s v="Abhishek Srivastava"/>
    <n v="46"/>
    <s v="No"/>
    <s v="No"/>
  </r>
  <r>
    <d v="2023-08-09T07:04:38"/>
    <x v="59"/>
    <x v="2"/>
    <s v="6 Week"/>
    <m/>
    <x v="19"/>
    <n v="9811903607"/>
    <n v="800"/>
    <s v="Feetin item"/>
    <m/>
    <m/>
    <n v="350"/>
    <s v="Gurgaon"/>
    <s v="Gurgaon"/>
    <m/>
    <s v="Manesar to sec 49 Gurgaon"/>
    <s v="Sec 49 To Basai"/>
    <n v="56"/>
    <n v="3500"/>
    <m/>
    <n v="30"/>
    <m/>
    <m/>
    <x v="2"/>
    <s v="NCR"/>
    <s v="Abhishek Srivastava"/>
    <n v="16"/>
    <s v="Yes"/>
    <m/>
  </r>
  <r>
    <d v="2023-08-09T07:49:40"/>
    <x v="59"/>
    <x v="2"/>
    <s v="6 Week"/>
    <m/>
    <x v="5"/>
    <m/>
    <n v="200"/>
    <s v="Sheet"/>
    <m/>
    <m/>
    <n v="100"/>
    <s v="Up"/>
    <s v="Delhi"/>
    <m/>
    <s v="Saite 4 shahibabad"/>
    <s v="Kirti nagar"/>
    <n v="26"/>
    <n v="1000"/>
    <m/>
    <n v="38"/>
    <m/>
    <m/>
    <x v="0"/>
    <s v="NCR"/>
    <s v="Abhishek Srivastava"/>
    <n v="11"/>
    <s v="Yes"/>
    <m/>
  </r>
  <r>
    <d v="2023-08-09T07:51:29"/>
    <x v="59"/>
    <x v="2"/>
    <s v="6 Week"/>
    <m/>
    <x v="5"/>
    <m/>
    <n v="200"/>
    <s v="Sheet"/>
    <m/>
    <m/>
    <n v="100"/>
    <s v="Up"/>
    <s v="Delhi"/>
    <m/>
    <s v="Saite 4"/>
    <s v="Paharganj"/>
    <n v="23"/>
    <n v="900"/>
    <m/>
    <n v="38"/>
    <m/>
    <m/>
    <x v="0"/>
    <s v="NCR"/>
    <s v="Abhishek Srivastava"/>
    <n v="12"/>
    <s v="Yes"/>
    <m/>
  </r>
  <r>
    <d v="2023-08-09T07:46:47"/>
    <x v="59"/>
    <x v="2"/>
    <s v="6 Week"/>
    <n v="37"/>
    <x v="4"/>
    <s v=".."/>
    <n v="400"/>
    <s v="Furniture"/>
    <s v="Bed"/>
    <s v="."/>
    <n v="1200"/>
    <m/>
    <m/>
    <m/>
    <s v="Rajendra nagar"/>
    <s v="Greater Noida"/>
    <n v="35"/>
    <s v="Sahibabad"/>
    <m/>
    <m/>
    <m/>
    <s v="avanishsingh442@gmail.com"/>
    <x v="0"/>
    <s v="NCR"/>
    <s v="Abhishek Srivastava"/>
    <m/>
    <m/>
    <m/>
  </r>
  <r>
    <d v="2023-08-09T10:17:35"/>
    <x v="59"/>
    <x v="2"/>
    <s v="6 Week"/>
    <n v="11"/>
    <x v="1"/>
    <n v="7217655173"/>
    <n v="450"/>
    <s v="Other"/>
    <s v="Dr fix it"/>
    <n v="0"/>
    <n v="1300"/>
    <m/>
    <m/>
    <s v="No"/>
    <s v="Sec 51 noida"/>
    <s v="Vasant kunj"/>
    <n v="32"/>
    <s v="Delhi"/>
    <m/>
    <m/>
    <m/>
    <s v="kajalvimal444@gmail.com"/>
    <x v="5"/>
    <s v="NCR"/>
    <s v="Abhishek Srivastava"/>
    <m/>
    <m/>
    <m/>
  </r>
  <r>
    <d v="2023-08-09T23:10:34"/>
    <x v="60"/>
    <x v="2"/>
    <s v="7 Week"/>
    <n v="38"/>
    <x v="5"/>
    <s v="."/>
    <n v="200"/>
    <s v="Other"/>
    <s v="Sheet"/>
    <s v="."/>
    <n v="900"/>
    <m/>
    <m/>
    <m/>
    <s v="Saite 4"/>
    <s v="Paharganj"/>
    <n v="22"/>
    <s v="Shahibabad"/>
    <m/>
    <m/>
    <m/>
    <s v="avanishsingh442@gmail.com"/>
    <x v="0"/>
    <s v="NCR"/>
    <s v="Abhishek Srivastava"/>
    <m/>
    <m/>
    <m/>
  </r>
  <r>
    <d v="2023-08-09T20:53:31"/>
    <x v="60"/>
    <x v="2"/>
    <s v="7 Week"/>
    <m/>
    <x v="48"/>
    <m/>
    <n v="400"/>
    <s v="Table"/>
    <m/>
    <m/>
    <n v="240"/>
    <s v="Kanpur"/>
    <s v="Raibariely"/>
    <m/>
    <s v="Heeraganj"/>
    <s v="Raibareily"/>
    <n v="100"/>
    <n v="2400"/>
    <m/>
    <n v="47"/>
    <m/>
    <m/>
    <x v="4"/>
    <s v="Kanpur"/>
    <s v="Rahul Rai"/>
    <m/>
    <m/>
    <m/>
  </r>
  <r>
    <d v="2023-08-09T22:46:18"/>
    <x v="60"/>
    <x v="2"/>
    <s v="7 Week"/>
    <m/>
    <x v="49"/>
    <n v="9472945610"/>
    <n v="110"/>
    <s v="Furniture"/>
    <m/>
    <m/>
    <n v="100"/>
    <s v="Delhi"/>
    <s v="Delji"/>
    <m/>
    <s v="Jhilmil"/>
    <s v="Rohini sec 15"/>
    <n v="44"/>
    <n v="1000"/>
    <m/>
    <n v="75"/>
    <m/>
    <m/>
    <x v="3"/>
    <s v="NCR"/>
    <s v="Abhishek Srivastava"/>
    <m/>
    <m/>
    <m/>
  </r>
  <r>
    <d v="2023-08-09T22:58:11"/>
    <x v="60"/>
    <x v="2"/>
    <s v="7 Week"/>
    <m/>
    <x v="9"/>
    <n v="9911166425"/>
    <n v="350"/>
    <s v="Hardware"/>
    <m/>
    <m/>
    <n v="100"/>
    <s v="Noida"/>
    <s v="Noida"/>
    <m/>
    <s v="Sector 9 Noida"/>
    <s v="Sector 140 Noida"/>
    <n v="22"/>
    <n v="1000"/>
    <m/>
    <n v="43"/>
    <m/>
    <m/>
    <x v="1"/>
    <s v="NCR"/>
    <s v="Abhishek Srivastava"/>
    <m/>
    <m/>
    <m/>
  </r>
  <r>
    <d v="2023-08-09T23:01:06"/>
    <x v="60"/>
    <x v="2"/>
    <s v="7 Week"/>
    <m/>
    <x v="10"/>
    <n v="7417925777"/>
    <n v="300"/>
    <s v="Plywood"/>
    <m/>
    <m/>
    <n v="50"/>
    <s v="Noida"/>
    <s v="Noida"/>
    <m/>
    <s v="Sector 9 Noida"/>
    <s v="Sector 18 Noida"/>
    <n v="7"/>
    <n v="500"/>
    <m/>
    <n v="44"/>
    <m/>
    <m/>
    <x v="1"/>
    <s v="NCR"/>
    <s v="Abhishek Srivastava"/>
    <m/>
    <m/>
    <m/>
  </r>
  <r>
    <d v="2023-08-09T23:08:56"/>
    <x v="60"/>
    <x v="2"/>
    <s v="7 Week"/>
    <m/>
    <x v="5"/>
    <m/>
    <n v="900"/>
    <s v="Sheet"/>
    <m/>
    <m/>
    <n v="100"/>
    <s v="Up"/>
    <s v="Up"/>
    <m/>
    <s v="Saite 4 shahibabad"/>
    <s v="Noida sec 9"/>
    <n v="17"/>
    <n v="1000"/>
    <m/>
    <n v="38"/>
    <m/>
    <m/>
    <x v="0"/>
    <s v="NCR"/>
    <s v="Abhishek Srivastava"/>
    <m/>
    <m/>
    <m/>
  </r>
  <r>
    <d v="2023-08-10T08:20:09"/>
    <x v="60"/>
    <x v="2"/>
    <s v="7 Week"/>
    <m/>
    <x v="50"/>
    <n v="9470143595"/>
    <n v="150"/>
    <s v="Timber"/>
    <m/>
    <m/>
    <n v="700"/>
    <s v="Gurgaon"/>
    <s v="Muradabad"/>
    <m/>
    <s v="Shivaji Nagar Khandsa"/>
    <s v="Muradabad"/>
    <n v="90"/>
    <n v="7000"/>
    <m/>
    <n v="60"/>
    <m/>
    <m/>
    <x v="2"/>
    <s v="NCR"/>
    <s v="Abhishek Srivastava"/>
    <m/>
    <m/>
    <m/>
  </r>
  <r>
    <d v="2023-08-10T11:31:32"/>
    <x v="60"/>
    <x v="2"/>
    <s v="7 Week"/>
    <m/>
    <x v="8"/>
    <n v="9821000310"/>
    <n v="3000"/>
    <s v="Luxury furniture"/>
    <m/>
    <m/>
    <n v="4500"/>
    <s v="Delhi"/>
    <s v="Mumbai"/>
    <m/>
    <s v="Sultanpur South delhi"/>
    <s v="Mumbai"/>
    <n v="850"/>
    <n v="40000"/>
    <m/>
    <n v="42"/>
    <m/>
    <m/>
    <x v="5"/>
    <s v="NCR"/>
    <s v="Abhishek Srivastava"/>
    <n v="42"/>
    <s v="Yes"/>
    <m/>
  </r>
  <r>
    <d v="2023-08-10T20:13:55"/>
    <x v="61"/>
    <x v="2"/>
    <s v="7 Week"/>
    <m/>
    <x v="51"/>
    <n v="8574512365"/>
    <n v="45"/>
    <s v="Furntireu"/>
    <m/>
    <m/>
    <n v="90"/>
    <s v="Delhi"/>
    <s v="delhi"/>
    <m/>
    <s v="Jhilmil"/>
    <s v="Azadpur"/>
    <n v="25"/>
    <n v="900"/>
    <m/>
    <n v="75"/>
    <m/>
    <m/>
    <x v="3"/>
    <s v="NCR"/>
    <s v="Abhishek Srivastava"/>
    <n v="46"/>
    <s v="No"/>
    <s v="No"/>
  </r>
  <r>
    <d v="2023-08-10T20:20:41"/>
    <x v="61"/>
    <x v="2"/>
    <s v="7 Week"/>
    <m/>
    <x v="52"/>
    <n v="8541212256"/>
    <n v="104"/>
    <s v="fruntireu"/>
    <m/>
    <m/>
    <n v="500"/>
    <s v="Up"/>
    <s v="haryana"/>
    <m/>
    <s v="shalimar garden"/>
    <s v="panipat"/>
    <n v="104"/>
    <n v="5000"/>
    <m/>
    <n v="75"/>
    <m/>
    <m/>
    <x v="3"/>
    <s v="NCR"/>
    <s v="Abhishek Srivastava"/>
    <n v="46"/>
    <s v="Yes"/>
    <s v="No"/>
  </r>
  <r>
    <d v="2023-08-10T20:30:20"/>
    <x v="61"/>
    <x v="2"/>
    <s v="7 Week"/>
    <m/>
    <x v="45"/>
    <m/>
    <n v="600"/>
    <s v="Chair Table"/>
    <m/>
    <m/>
    <n v="270"/>
    <s v="Kanpur"/>
    <s v="Farrukhabad"/>
    <m/>
    <s v="Ghantaghar"/>
    <s v="Farrukhabad"/>
    <n v="130"/>
    <n v="2700"/>
    <m/>
    <n v="114"/>
    <m/>
    <m/>
    <x v="4"/>
    <s v="Kanpur"/>
    <s v="Rahul Rai"/>
    <n v="33"/>
    <s v="Yes"/>
    <m/>
  </r>
  <r>
    <d v="2023-08-10T22:24:12"/>
    <x v="61"/>
    <x v="2"/>
    <s v="7 Week"/>
    <m/>
    <x v="9"/>
    <n v="9911166425"/>
    <n v="300"/>
    <s v="Hardware"/>
    <m/>
    <m/>
    <n v="100"/>
    <s v="Noida"/>
    <s v="Noida"/>
    <m/>
    <s v="Sector 9 Noida"/>
    <s v="Sector 51 Noida"/>
    <n v="7"/>
    <n v="1000"/>
    <m/>
    <n v="43"/>
    <m/>
    <m/>
    <x v="1"/>
    <s v="NCR"/>
    <s v="Abhishek Srivastava"/>
    <n v="59"/>
    <s v="Yes"/>
    <m/>
  </r>
  <r>
    <d v="2023-08-10T22:26:44"/>
    <x v="61"/>
    <x v="2"/>
    <s v="7 Week"/>
    <m/>
    <x v="10"/>
    <n v="7417925777"/>
    <n v="450"/>
    <s v="Plywood"/>
    <m/>
    <m/>
    <n v="100"/>
    <s v="Noida"/>
    <s v="Noida"/>
    <m/>
    <s v="Sector 9 Noida"/>
    <s v="Sector 41 noida"/>
    <n v="10"/>
    <n v="1000"/>
    <m/>
    <n v="44"/>
    <m/>
    <m/>
    <x v="1"/>
    <s v="NCR"/>
    <s v="Abhishek Srivastava"/>
    <n v="96"/>
    <s v="Yes"/>
    <m/>
  </r>
  <r>
    <d v="2023-08-10T22:39:13"/>
    <x v="61"/>
    <x v="2"/>
    <s v="7 Week"/>
    <m/>
    <x v="5"/>
    <m/>
    <n v="500"/>
    <s v="Sheet"/>
    <m/>
    <m/>
    <n v="100"/>
    <s v="Up"/>
    <s v="Up"/>
    <m/>
    <s v="Shait 4 shahibabad"/>
    <s v="Noida sector 51"/>
    <n v="18"/>
    <n v="1000"/>
    <m/>
    <n v="38"/>
    <m/>
    <m/>
    <x v="0"/>
    <s v="NCR"/>
    <s v="Abhishek Srivastava"/>
    <n v="11"/>
    <s v="Yes"/>
    <m/>
  </r>
  <r>
    <d v="2023-08-11T08:53:39"/>
    <x v="61"/>
    <x v="2"/>
    <s v="7 Week"/>
    <m/>
    <x v="2"/>
    <n v="9215617027"/>
    <n v="700"/>
    <s v="Paint"/>
    <m/>
    <m/>
    <n v="500"/>
    <s v="Gurgaon"/>
    <s v="Noida"/>
    <m/>
    <s v="Sikanderpur To. Pari chowk Noida"/>
    <s v="Noida To sikanderpur"/>
    <n v="101"/>
    <n v="4500"/>
    <m/>
    <n v="19"/>
    <m/>
    <m/>
    <x v="2"/>
    <s v="NCR"/>
    <s v="Abhishek Srivastava"/>
    <n v="30"/>
    <s v="Yes"/>
    <m/>
  </r>
  <r>
    <d v="2023-08-10T22:37:08"/>
    <x v="61"/>
    <x v="2"/>
    <s v="7 Week"/>
    <n v="38"/>
    <x v="5"/>
    <s v=".."/>
    <n v="300"/>
    <s v="Other"/>
    <s v="Sheet"/>
    <s v="."/>
    <n v="1600"/>
    <m/>
    <m/>
    <m/>
    <s v="Saite 4 shahibabad"/>
    <s v="Gurgaon"/>
    <n v="40"/>
    <s v="Sahibabad"/>
    <m/>
    <m/>
    <m/>
    <s v="avanishsingh442@gmail.com"/>
    <x v="0"/>
    <s v="NCR"/>
    <s v="Abhishek Srivastava"/>
    <m/>
    <m/>
    <m/>
  </r>
  <r>
    <d v="2023-08-11T10:45:34"/>
    <x v="61"/>
    <x v="2"/>
    <s v="7 Week"/>
    <n v="11"/>
    <x v="1"/>
    <n v="9625446093"/>
    <n v="250"/>
    <s v="Other"/>
    <s v="Dr fix it"/>
    <n v="0"/>
    <n v="1100"/>
    <m/>
    <m/>
    <m/>
    <s v="Sec 51"/>
    <s v="Vasantkunj"/>
    <n v="28"/>
    <s v="Ambience tower vasant kunj"/>
    <m/>
    <m/>
    <m/>
    <s v="kajalvimal444@gmail.com"/>
    <x v="5"/>
    <s v="NCR"/>
    <s v="Abhishek Srivastava"/>
    <m/>
    <m/>
    <m/>
  </r>
  <r>
    <d v="2023-08-12T10:22:44"/>
    <x v="62"/>
    <x v="2"/>
    <s v="7 Week"/>
    <n v="11"/>
    <x v="1"/>
    <n v="9625446093"/>
    <n v="400"/>
    <s v="Other"/>
    <s v="Dr fix it"/>
    <n v="0"/>
    <n v="1600"/>
    <m/>
    <m/>
    <s v="No"/>
    <s v="Sec 51"/>
    <s v="Kamla gate"/>
    <n v="34"/>
    <s v="Jp green kamla get greater noida"/>
    <m/>
    <m/>
    <m/>
    <s v="kajalvimal444@gmail.com"/>
    <x v="5"/>
    <s v="NCR"/>
    <s v="Abhishek Srivastava"/>
    <m/>
    <m/>
    <m/>
  </r>
  <r>
    <d v="2023-08-11T21:19:21"/>
    <x v="62"/>
    <x v="2"/>
    <s v="7 Week"/>
    <m/>
    <x v="53"/>
    <m/>
    <n v="500"/>
    <s v="D. J"/>
    <m/>
    <m/>
    <n v="120"/>
    <s v="Kanpur"/>
    <s v="Kanpur"/>
    <m/>
    <s v="Ram mandir"/>
    <s v="Rbi"/>
    <n v="3"/>
    <n v="1200"/>
    <m/>
    <n v="96"/>
    <m/>
    <m/>
    <x v="4"/>
    <s v="Kanpur"/>
    <s v="Rahul Rai"/>
    <n v="31"/>
    <s v="Yes"/>
    <m/>
  </r>
  <r>
    <d v="2023-08-11T21:36:17"/>
    <x v="62"/>
    <x v="2"/>
    <s v="7 Week"/>
    <m/>
    <x v="9"/>
    <n v="9911166425"/>
    <n v="7000"/>
    <s v="Powder bag"/>
    <m/>
    <m/>
    <n v="900"/>
    <s v="Noida"/>
    <s v="Bareilly"/>
    <m/>
    <s v="Noida phase 2"/>
    <s v="Bareilly"/>
    <n v="300"/>
    <n v="11500"/>
    <m/>
    <n v="43"/>
    <m/>
    <m/>
    <x v="1"/>
    <s v="NCR"/>
    <s v="Abhishek Srivastava"/>
    <n v="123"/>
    <s v="Yes"/>
    <m/>
  </r>
  <r>
    <d v="2023-08-11T21:40:23"/>
    <x v="62"/>
    <x v="2"/>
    <s v="7 Week"/>
    <m/>
    <x v="10"/>
    <n v="7417925777"/>
    <n v="500"/>
    <s v="Plywood"/>
    <m/>
    <m/>
    <n v="100"/>
    <s v="Noida"/>
    <s v="Noida"/>
    <m/>
    <s v="Sector 9 Noida"/>
    <s v="Sector 21"/>
    <n v="6"/>
    <n v="500"/>
    <m/>
    <n v="44"/>
    <m/>
    <m/>
    <x v="1"/>
    <s v="NCR"/>
    <s v="Abhishek Srivastava"/>
    <n v="96"/>
    <s v="Yes"/>
    <m/>
  </r>
  <r>
    <d v="2023-08-11T21:55:34"/>
    <x v="62"/>
    <x v="2"/>
    <s v="7 Week"/>
    <m/>
    <x v="15"/>
    <n v="8505803872"/>
    <n v="100"/>
    <s v="Furnitur"/>
    <m/>
    <m/>
    <n v="500"/>
    <s v="Delhi"/>
    <s v="Garyana"/>
    <m/>
    <s v="Jhilmil"/>
    <s v="Panipat"/>
    <n v="104"/>
    <n v="5000"/>
    <m/>
    <n v="75"/>
    <m/>
    <m/>
    <x v="3"/>
    <s v="NCR"/>
    <s v="Abhishek Srivastava"/>
    <n v="46"/>
    <s v="No"/>
    <s v="No"/>
  </r>
  <r>
    <d v="2023-08-11T21:56:28"/>
    <x v="62"/>
    <x v="2"/>
    <s v="7 Week"/>
    <m/>
    <x v="15"/>
    <n v="8505803872"/>
    <n v="450"/>
    <s v="Stell"/>
    <m/>
    <m/>
    <n v="500"/>
    <s v="Delhi"/>
    <s v="Haryana"/>
    <m/>
    <s v="Jhiljil"/>
    <s v="Panipat"/>
    <n v="104"/>
    <n v="5000"/>
    <m/>
    <n v="75"/>
    <m/>
    <m/>
    <x v="3"/>
    <s v="NCR"/>
    <s v="Abhishek Srivastava"/>
    <n v="46"/>
    <s v="No"/>
    <s v="No"/>
  </r>
  <r>
    <d v="2023-08-11T22:39:13"/>
    <x v="62"/>
    <x v="2"/>
    <s v="7 Week"/>
    <m/>
    <x v="5"/>
    <m/>
    <n v="700"/>
    <s v="Sheet"/>
    <m/>
    <m/>
    <n v="100"/>
    <s v="Up"/>
    <s v="Up"/>
    <m/>
    <s v="Saite 4 shahibabad"/>
    <s v="Noida sector 28"/>
    <n v="18"/>
    <n v="1000"/>
    <m/>
    <n v="38"/>
    <m/>
    <m/>
    <x v="0"/>
    <s v="NCR"/>
    <s v="Abhishek Srivastava"/>
    <n v="11"/>
    <s v="Yes"/>
    <m/>
  </r>
  <r>
    <d v="2023-08-11T22:41:14"/>
    <x v="62"/>
    <x v="2"/>
    <s v="7 Week"/>
    <m/>
    <x v="4"/>
    <m/>
    <n v="400"/>
    <s v="Bath tub"/>
    <m/>
    <m/>
    <n v="100"/>
    <s v="Up"/>
    <s v="Delhi"/>
    <m/>
    <s v="Rajendra nagar"/>
    <s v="Mukharji nagar"/>
    <n v="18"/>
    <n v="1000"/>
    <m/>
    <n v="37"/>
    <m/>
    <m/>
    <x v="0"/>
    <s v="NCR"/>
    <s v="Abhishek Srivastava"/>
    <n v="12"/>
    <s v="Yes"/>
    <m/>
  </r>
  <r>
    <d v="2023-08-11T22:42:55"/>
    <x v="62"/>
    <x v="2"/>
    <s v="7 Week"/>
    <m/>
    <x v="5"/>
    <m/>
    <n v="900"/>
    <s v="Plywood"/>
    <m/>
    <m/>
    <n v="100"/>
    <s v="Up"/>
    <s v="Up"/>
    <m/>
    <s v="Saite 4"/>
    <s v="Noida sector 9"/>
    <n v="15"/>
    <n v="1000"/>
    <m/>
    <n v="38"/>
    <m/>
    <m/>
    <x v="0"/>
    <s v="NCR"/>
    <s v="Abhishek Srivastava"/>
    <n v="11"/>
    <s v="Yes"/>
    <m/>
  </r>
  <r>
    <d v="2023-08-12T08:49:04"/>
    <x v="62"/>
    <x v="2"/>
    <s v="7 Week"/>
    <m/>
    <x v="54"/>
    <n v="9958174273"/>
    <n v="200"/>
    <s v="Hardware"/>
    <m/>
    <m/>
    <n v="300"/>
    <s v="Gurgaon"/>
    <s v="Noida"/>
    <m/>
    <s v="Sector 38 Gurgaon"/>
    <s v="Pari chowk Noida"/>
    <n v="70"/>
    <n v="3500"/>
    <m/>
    <n v="66"/>
    <m/>
    <m/>
    <x v="2"/>
    <s v="NCR"/>
    <s v="Abhishek Srivastava"/>
    <n v="32"/>
    <s v="Yes"/>
    <m/>
  </r>
  <r>
    <d v="2023-08-12T11:26:10"/>
    <x v="62"/>
    <x v="2"/>
    <s v="7 Week"/>
    <m/>
    <x v="15"/>
    <n v="8505803872"/>
    <n v="100"/>
    <s v="Steel"/>
    <m/>
    <m/>
    <n v="200"/>
    <s v="Delhi"/>
    <s v="Haryana"/>
    <m/>
    <s v="Kriti nagar"/>
    <s v="Nuh"/>
    <n v="96"/>
    <n v="2000"/>
    <m/>
    <n v="75"/>
    <m/>
    <m/>
    <x v="3"/>
    <s v="NCR"/>
    <s v="Abhishek Srivastava"/>
    <n v="46"/>
    <s v="No"/>
    <s v="No"/>
  </r>
  <r>
    <d v="2023-08-12T20:41:05"/>
    <x v="63"/>
    <x v="2"/>
    <s v="7 Week"/>
    <m/>
    <x v="15"/>
    <n v="8505803872"/>
    <n v="100"/>
    <s v="Furniture"/>
    <m/>
    <m/>
    <n v="100"/>
    <s v="Delhi"/>
    <s v="Delhi"/>
    <m/>
    <s v="Jhilmil"/>
    <s v="Azadpur"/>
    <n v="30"/>
    <n v="1000"/>
    <m/>
    <n v="75"/>
    <m/>
    <m/>
    <x v="3"/>
    <s v="NCR"/>
    <s v="Abhishek Srivastava"/>
    <n v="46"/>
    <s v="No"/>
    <s v="No"/>
  </r>
  <r>
    <d v="2023-08-12T20:42:07"/>
    <x v="63"/>
    <x v="2"/>
    <s v="7 Week"/>
    <m/>
    <x v="15"/>
    <n v="8505803872"/>
    <n v="150"/>
    <s v="Furniture"/>
    <m/>
    <m/>
    <n v="100"/>
    <s v="Delhi"/>
    <s v="Delji"/>
    <m/>
    <s v="Azadpur"/>
    <s v="Jhilmill"/>
    <n v="30"/>
    <n v="1000"/>
    <m/>
    <n v="75"/>
    <m/>
    <m/>
    <x v="3"/>
    <s v="NCR"/>
    <s v="Abhishek Srivastava"/>
    <n v="46"/>
    <s v="No"/>
    <s v="No"/>
  </r>
  <r>
    <d v="2023-08-12T22:07:58"/>
    <x v="63"/>
    <x v="2"/>
    <s v="7 Week"/>
    <m/>
    <x v="48"/>
    <m/>
    <n v="2000"/>
    <s v="Ply"/>
    <m/>
    <m/>
    <n v="100"/>
    <s v="Kanpur"/>
    <s v="Kanpur dehat"/>
    <m/>
    <s v="Kalyanpur"/>
    <s v="Shivrajpur"/>
    <n v="25"/>
    <n v="1000"/>
    <m/>
    <n v="47"/>
    <m/>
    <m/>
    <x v="6"/>
    <s v="Kanpur"/>
    <s v="Rahul Rai"/>
    <n v="58"/>
    <s v="No"/>
    <s v="Two pay"/>
  </r>
  <r>
    <d v="2023-08-12T22:28:09"/>
    <x v="63"/>
    <x v="2"/>
    <s v="7 Week"/>
    <m/>
    <x v="18"/>
    <n v="9953970679"/>
    <n v="320"/>
    <s v="Hardware"/>
    <m/>
    <m/>
    <n v="100"/>
    <s v="Noida"/>
    <s v="Noida"/>
    <m/>
    <s v="Sector 51 Noida"/>
    <s v="Rampur greater Noida"/>
    <n v="20"/>
    <n v="1000"/>
    <m/>
    <n v="56"/>
    <m/>
    <m/>
    <x v="1"/>
    <s v="NCR"/>
    <s v="Abhishek Srivastava"/>
    <n v="96"/>
    <s v="Yes"/>
    <m/>
  </r>
  <r>
    <d v="2023-08-12T22:30:09"/>
    <x v="63"/>
    <x v="2"/>
    <s v="7 Week"/>
    <m/>
    <x v="9"/>
    <n v="9911166425"/>
    <n v="200"/>
    <s v="Hardware"/>
    <m/>
    <m/>
    <n v="100"/>
    <s v="Noida"/>
    <s v="Noida"/>
    <m/>
    <s v="Sector 9 Noida"/>
    <s v="Sector 44 noida"/>
    <n v="8"/>
    <n v="1000"/>
    <m/>
    <n v="43"/>
    <m/>
    <m/>
    <x v="1"/>
    <s v="NCR"/>
    <s v="Abhishek Srivastava"/>
    <n v="96"/>
    <s v="Yes"/>
    <m/>
  </r>
  <r>
    <d v="2023-08-13T13:16:10"/>
    <x v="64"/>
    <x v="2"/>
    <s v="7 Week"/>
    <m/>
    <x v="55"/>
    <m/>
    <n v="500"/>
    <s v="RO 500 liter"/>
    <m/>
    <m/>
    <n v="200"/>
    <s v="Kanpur"/>
    <s v="Unnao"/>
    <m/>
    <s v="Coca cola chauraha"/>
    <s v="Unnao"/>
    <n v="35"/>
    <n v="1400"/>
    <m/>
    <n v="144"/>
    <m/>
    <m/>
    <x v="6"/>
    <s v="Kanpur"/>
    <s v="Rahul Rai"/>
    <n v="158"/>
    <s v="No"/>
    <s v="Two pay"/>
  </r>
  <r>
    <d v="2023-08-14T08:13:26"/>
    <x v="63"/>
    <x v="2"/>
    <s v="7 Week"/>
    <m/>
    <x v="56"/>
    <n v="9560599239"/>
    <n v="700"/>
    <s v="Feetin item"/>
    <m/>
    <m/>
    <n v="350"/>
    <s v="Gurgaon"/>
    <s v="Meerut"/>
    <m/>
    <s v="Sikanderpur"/>
    <s v="Meerut"/>
    <n v="85"/>
    <n v="4200"/>
    <m/>
    <n v="39"/>
    <m/>
    <m/>
    <x v="2"/>
    <s v="NCR"/>
    <s v="Abhishek Srivastava"/>
    <n v="16"/>
    <s v="Yes"/>
    <m/>
  </r>
  <r>
    <d v="2023-08-13T18:04:23"/>
    <x v="63"/>
    <x v="2"/>
    <s v="7 Week"/>
    <n v="38"/>
    <x v="5"/>
    <s v=".."/>
    <n v="200"/>
    <s v="Other"/>
    <s v="Sheet"/>
    <s v=".."/>
    <n v="1500"/>
    <m/>
    <m/>
    <m/>
    <s v="Saite 4 shahibabad"/>
    <s v="Kirti nagar. Pitampura"/>
    <n v="40"/>
    <s v="Delhi"/>
    <m/>
    <m/>
    <m/>
    <s v="avanishsingh442@gmail.com"/>
    <x v="0"/>
    <s v="NCR"/>
    <s v="Abhishek Srivastava"/>
    <m/>
    <m/>
    <m/>
  </r>
  <r>
    <m/>
    <x v="65"/>
    <x v="3"/>
    <m/>
    <m/>
    <x v="57"/>
    <m/>
    <m/>
    <m/>
    <m/>
    <m/>
    <m/>
    <m/>
    <m/>
    <m/>
    <m/>
    <m/>
    <m/>
    <m/>
    <m/>
    <m/>
    <m/>
    <m/>
    <x v="7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B23" firstHeaderRow="1" firstDataRow="1" firstDataCol="1" rowPageCount="3" colPageCount="1"/>
  <pivotFields count="29">
    <pivotField showAll="0"/>
    <pivotField axis="axisPage" showAll="0">
      <items count="38">
        <item x="2"/>
        <item x="0"/>
        <item x="1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axis="axisRow" dataField="1" showAll="0">
      <items count="126">
        <item x="101"/>
        <item x="58"/>
        <item x="61"/>
        <item x="72"/>
        <item x="99"/>
        <item x="54"/>
        <item x="39"/>
        <item x="111"/>
        <item x="2"/>
        <item x="122"/>
        <item x="60"/>
        <item x="107"/>
        <item x="109"/>
        <item x="74"/>
        <item x="89"/>
        <item x="11"/>
        <item x="6"/>
        <item x="32"/>
        <item x="43"/>
        <item x="113"/>
        <item x="37"/>
        <item x="45"/>
        <item x="30"/>
        <item x="4"/>
        <item x="3"/>
        <item x="26"/>
        <item x="68"/>
        <item x="17"/>
        <item x="62"/>
        <item x="80"/>
        <item x="96"/>
        <item x="120"/>
        <item x="51"/>
        <item x="69"/>
        <item x="42"/>
        <item x="7"/>
        <item x="41"/>
        <item x="71"/>
        <item x="57"/>
        <item x="92"/>
        <item x="117"/>
        <item x="112"/>
        <item x="73"/>
        <item x="66"/>
        <item x="105"/>
        <item x="87"/>
        <item x="24"/>
        <item x="90"/>
        <item x="81"/>
        <item x="97"/>
        <item x="82"/>
        <item x="88"/>
        <item x="33"/>
        <item x="78"/>
        <item x="94"/>
        <item x="84"/>
        <item x="25"/>
        <item x="0"/>
        <item x="118"/>
        <item x="114"/>
        <item x="85"/>
        <item x="64"/>
        <item x="106"/>
        <item x="27"/>
        <item x="79"/>
        <item x="34"/>
        <item x="8"/>
        <item x="65"/>
        <item x="83"/>
        <item x="70"/>
        <item x="20"/>
        <item x="56"/>
        <item x="108"/>
        <item x="38"/>
        <item x="10"/>
        <item x="93"/>
        <item x="50"/>
        <item x="116"/>
        <item x="115"/>
        <item x="100"/>
        <item x="23"/>
        <item x="36"/>
        <item x="12"/>
        <item x="1"/>
        <item x="52"/>
        <item x="28"/>
        <item x="102"/>
        <item x="35"/>
        <item x="63"/>
        <item x="121"/>
        <item x="110"/>
        <item x="103"/>
        <item x="22"/>
        <item x="13"/>
        <item x="29"/>
        <item x="18"/>
        <item x="21"/>
        <item x="15"/>
        <item x="19"/>
        <item x="104"/>
        <item x="53"/>
        <item x="86"/>
        <item x="77"/>
        <item x="5"/>
        <item x="44"/>
        <item x="55"/>
        <item x="95"/>
        <item x="16"/>
        <item x="119"/>
        <item x="9"/>
        <item x="123"/>
        <item x="75"/>
        <item x="47"/>
        <item x="76"/>
        <item x="46"/>
        <item x="67"/>
        <item x="59"/>
        <item x="98"/>
        <item x="14"/>
        <item x="91"/>
        <item x="40"/>
        <item x="48"/>
        <item x="31"/>
        <item x="49"/>
        <item x="1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1"/>
        <item h="1" x="6"/>
        <item h="1" x="0"/>
        <item h="1" x="4"/>
        <item x="2"/>
        <item h="1" x="5"/>
        <item h="1" x="3"/>
        <item h="1" x="7"/>
        <item t="default"/>
      </items>
    </pivotField>
    <pivotField showAll="0"/>
    <pivotField showAll="0"/>
  </pivotFields>
  <rowFields count="1">
    <field x="4"/>
  </rowFields>
  <rowItems count="18">
    <i>
      <x v="5"/>
    </i>
    <i>
      <x v="15"/>
    </i>
    <i>
      <x v="17"/>
    </i>
    <i>
      <x v="19"/>
    </i>
    <i>
      <x v="21"/>
    </i>
    <i>
      <x v="22"/>
    </i>
    <i>
      <x v="27"/>
    </i>
    <i>
      <x v="52"/>
    </i>
    <i>
      <x v="66"/>
    </i>
    <i>
      <x v="74"/>
    </i>
    <i>
      <x v="82"/>
    </i>
    <i>
      <x v="92"/>
    </i>
    <i>
      <x v="93"/>
    </i>
    <i>
      <x v="107"/>
    </i>
    <i>
      <x v="109"/>
    </i>
    <i>
      <x v="118"/>
    </i>
    <i>
      <x v="122"/>
    </i>
    <i t="grand">
      <x/>
    </i>
  </rowItems>
  <colItems count="1">
    <i/>
  </colItems>
  <pageFields count="3">
    <pageField fld="1" hier="-1"/>
    <pageField fld="3" hier="-1"/>
    <pageField fld="26" hier="-1"/>
  </pageFields>
  <dataFields count="1">
    <dataField name="Count of Customer Nam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C12" firstHeaderRow="0" firstDataRow="1" firstDataCol="1" rowPageCount="3" colPageCount="1"/>
  <pivotFields count="29">
    <pivotField showAll="0"/>
    <pivotField axis="axisPage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5"/>
        <item x="62"/>
        <item x="63"/>
        <item x="64"/>
        <item t="default"/>
      </items>
    </pivotField>
    <pivotField axis="axisPage" multipleItemSelectionAllowed="1" showAll="0">
      <items count="5">
        <item x="0"/>
        <item x="1"/>
        <item x="2"/>
        <item x="3"/>
        <item t="default"/>
      </items>
    </pivotField>
    <pivotField showAll="0"/>
    <pivotField showAll="0"/>
    <pivotField axis="axisRow" dataField="1" showAll="0">
      <items count="70">
        <item m="1" x="65"/>
        <item x="13"/>
        <item m="1" x="64"/>
        <item x="34"/>
        <item x="45"/>
        <item x="46"/>
        <item m="1" x="66"/>
        <item m="1" x="67"/>
        <item x="16"/>
        <item x="9"/>
        <item x="18"/>
        <item x="4"/>
        <item x="23"/>
        <item x="12"/>
        <item m="1" x="60"/>
        <item x="14"/>
        <item x="20"/>
        <item x="40"/>
        <item x="43"/>
        <item x="7"/>
        <item x="37"/>
        <item x="41"/>
        <item x="39"/>
        <item x="27"/>
        <item x="51"/>
        <item x="10"/>
        <item x="49"/>
        <item x="1"/>
        <item x="52"/>
        <item x="47"/>
        <item x="5"/>
        <item m="1" x="59"/>
        <item x="30"/>
        <item x="15"/>
        <item m="1" x="62"/>
        <item x="0"/>
        <item x="21"/>
        <item x="56"/>
        <item m="1" x="58"/>
        <item x="48"/>
        <item x="11"/>
        <item x="6"/>
        <item x="3"/>
        <item x="29"/>
        <item x="22"/>
        <item x="19"/>
        <item x="28"/>
        <item x="24"/>
        <item m="1" x="61"/>
        <item x="17"/>
        <item x="25"/>
        <item x="35"/>
        <item x="26"/>
        <item x="32"/>
        <item x="42"/>
        <item x="38"/>
        <item x="33"/>
        <item x="8"/>
        <item x="50"/>
        <item x="44"/>
        <item x="57"/>
        <item x="2"/>
        <item x="36"/>
        <item m="1" x="68"/>
        <item m="1" x="63"/>
        <item x="31"/>
        <item x="53"/>
        <item x="54"/>
        <item x="5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2"/>
        <item h="1" x="5"/>
        <item h="1" x="0"/>
        <item h="1" x="3"/>
        <item x="1"/>
        <item h="1" x="4"/>
        <item h="1" x="7"/>
        <item h="1" x="6"/>
        <item t="default"/>
      </items>
    </pivotField>
    <pivotField showAll="0"/>
    <pivotField showAll="0"/>
    <pivotField showAll="0"/>
    <pivotField showAll="0"/>
    <pivotField showAll="0"/>
  </pivotFields>
  <rowFields count="1">
    <field x="5"/>
  </rowFields>
  <rowItems count="7">
    <i>
      <x v="1"/>
    </i>
    <i>
      <x v="9"/>
    </i>
    <i>
      <x v="10"/>
    </i>
    <i>
      <x v="25"/>
    </i>
    <i>
      <x v="27"/>
    </i>
    <i>
      <x v="57"/>
    </i>
    <i t="grand">
      <x/>
    </i>
  </rowItems>
  <colFields count="1">
    <field x="-2"/>
  </colFields>
  <colItems count="2">
    <i>
      <x/>
    </i>
    <i i="1">
      <x v="1"/>
    </i>
  </colItems>
  <pageFields count="3">
    <pageField fld="1" hier="-1"/>
    <pageField fld="2" hier="-1"/>
    <pageField fld="23" hier="-1"/>
  </pageFields>
  <dataFields count="2">
    <dataField name="Count of Customer Name _x000a_" fld="5" subtotal="count" baseField="0" baseItem="0"/>
    <dataField name="Sum of Billing Amount (Delivery + Assurance Charge)" fld="11" baseField="5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C19" firstHeaderRow="0" firstDataRow="1" firstDataCol="1" rowPageCount="3" colPageCount="1"/>
  <pivotFields count="25">
    <pivotField showAll="0"/>
    <pivotField axis="axisPage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Page" multipleItemSelectionAllowed="1" showAll="0">
      <items count="8">
        <item h="1" x="3"/>
        <item h="1" x="5"/>
        <item h="1" x="1"/>
        <item h="1" x="4"/>
        <item h="1" x="2"/>
        <item x="0"/>
        <item h="1" x="6"/>
        <item t="default"/>
      </items>
    </pivotField>
    <pivotField showAll="0"/>
    <pivotField showAll="0"/>
    <pivotField axis="axisRow" dataField="1" showAll="0">
      <items count="35">
        <item x="12"/>
        <item x="5"/>
        <item x="6"/>
        <item x="31"/>
        <item x="3"/>
        <item x="26"/>
        <item x="28"/>
        <item x="11"/>
        <item x="29"/>
        <item x="18"/>
        <item x="21"/>
        <item x="25"/>
        <item x="7"/>
        <item x="8"/>
        <item x="9"/>
        <item x="22"/>
        <item x="13"/>
        <item x="17"/>
        <item x="16"/>
        <item x="24"/>
        <item x="15"/>
        <item x="23"/>
        <item x="19"/>
        <item x="32"/>
        <item x="1"/>
        <item x="27"/>
        <item x="30"/>
        <item x="33"/>
        <item x="2"/>
        <item x="4"/>
        <item x="20"/>
        <item x="10"/>
        <item x="14"/>
        <item x="0"/>
        <item t="default"/>
      </items>
    </pivotField>
    <pivotField showAll="0"/>
    <pivotField showAll="0"/>
  </pivotFields>
  <rowFields count="1">
    <field x="22"/>
  </rowFields>
  <rowItems count="14">
    <i>
      <x v="4"/>
    </i>
    <i>
      <x v="5"/>
    </i>
    <i>
      <x v="6"/>
    </i>
    <i>
      <x v="7"/>
    </i>
    <i>
      <x v="9"/>
    </i>
    <i>
      <x v="10"/>
    </i>
    <i>
      <x v="11"/>
    </i>
    <i>
      <x v="18"/>
    </i>
    <i>
      <x v="21"/>
    </i>
    <i>
      <x v="22"/>
    </i>
    <i>
      <x v="23"/>
    </i>
    <i>
      <x v="26"/>
    </i>
    <i>
      <x v="33"/>
    </i>
    <i t="grand">
      <x/>
    </i>
  </rowItems>
  <colFields count="1">
    <field x="-2"/>
  </colFields>
  <colItems count="2">
    <i>
      <x/>
    </i>
    <i i="1">
      <x v="1"/>
    </i>
  </colItems>
  <pageFields count="3">
    <pageField fld="1" hier="-1"/>
    <pageField fld="2" hier="-1"/>
    <pageField fld="19" hier="-1"/>
  </pageFields>
  <dataFields count="2">
    <dataField name="Count of Vehicle ID" fld="22" subtotal="count" baseField="22" baseItem="3"/>
    <dataField name="Sum of Commission charged" fld="17" baseField="22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B34" firstHeaderRow="1" firstDataRow="1" firstDataCol="1" rowPageCount="3" colPageCount="1"/>
  <pivotFields count="20">
    <pivotField showAll="0"/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Row" dataField="1" showAll="0">
      <items count="108">
        <item x="74"/>
        <item x="52"/>
        <item x="59"/>
        <item x="102"/>
        <item x="53"/>
        <item x="62"/>
        <item x="49"/>
        <item x="105"/>
        <item x="104"/>
        <item x="57"/>
        <item x="14"/>
        <item x="48"/>
        <item x="97"/>
        <item x="0"/>
        <item x="44"/>
        <item x="95"/>
        <item x="12"/>
        <item x="15"/>
        <item x="84"/>
        <item x="10"/>
        <item x="6"/>
        <item x="69"/>
        <item x="79"/>
        <item x="41"/>
        <item x="67"/>
        <item x="73"/>
        <item x="64"/>
        <item x="76"/>
        <item x="80"/>
        <item x="43"/>
        <item x="94"/>
        <item x="68"/>
        <item x="33"/>
        <item x="25"/>
        <item x="3"/>
        <item x="42"/>
        <item x="32"/>
        <item x="26"/>
        <item x="88"/>
        <item x="16"/>
        <item x="51"/>
        <item x="58"/>
        <item x="30"/>
        <item x="66"/>
        <item x="34"/>
        <item x="31"/>
        <item x="24"/>
        <item x="78"/>
        <item x="61"/>
        <item x="47"/>
        <item x="11"/>
        <item x="71"/>
        <item x="23"/>
        <item x="35"/>
        <item x="40"/>
        <item x="4"/>
        <item x="38"/>
        <item x="37"/>
        <item x="93"/>
        <item x="77"/>
        <item x="85"/>
        <item x="39"/>
        <item x="9"/>
        <item x="100"/>
        <item x="103"/>
        <item x="45"/>
        <item x="75"/>
        <item x="63"/>
        <item x="21"/>
        <item x="13"/>
        <item x="5"/>
        <item x="20"/>
        <item x="72"/>
        <item x="18"/>
        <item x="22"/>
        <item x="92"/>
        <item x="8"/>
        <item x="17"/>
        <item x="54"/>
        <item x="70"/>
        <item x="36"/>
        <item x="19"/>
        <item x="2"/>
        <item x="81"/>
        <item x="1"/>
        <item x="60"/>
        <item x="96"/>
        <item x="83"/>
        <item x="87"/>
        <item x="91"/>
        <item x="98"/>
        <item x="82"/>
        <item x="86"/>
        <item x="101"/>
        <item x="90"/>
        <item x="89"/>
        <item x="29"/>
        <item x="27"/>
        <item x="65"/>
        <item x="56"/>
        <item x="46"/>
        <item x="7"/>
        <item x="50"/>
        <item x="28"/>
        <item x="55"/>
        <item x="99"/>
        <item x="10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h="1" x="2"/>
        <item h="1" x="4"/>
        <item h="1" x="0"/>
        <item h="1" x="6"/>
        <item h="1" x="8"/>
        <item h="1" x="1"/>
        <item h="1" x="5"/>
        <item x="3"/>
        <item h="1" x="7"/>
        <item h="1" x="9"/>
        <item t="default"/>
      </items>
    </pivotField>
  </pivotFields>
  <rowFields count="1">
    <field x="8"/>
  </rowFields>
  <rowItems count="29">
    <i>
      <x v="1"/>
    </i>
    <i>
      <x v="4"/>
    </i>
    <i>
      <x v="6"/>
    </i>
    <i>
      <x v="9"/>
    </i>
    <i>
      <x v="10"/>
    </i>
    <i>
      <x v="11"/>
    </i>
    <i>
      <x v="14"/>
    </i>
    <i>
      <x v="17"/>
    </i>
    <i>
      <x v="39"/>
    </i>
    <i>
      <x v="40"/>
    </i>
    <i>
      <x v="41"/>
    </i>
    <i>
      <x v="50"/>
    </i>
    <i>
      <x v="52"/>
    </i>
    <i>
      <x v="56"/>
    </i>
    <i>
      <x v="57"/>
    </i>
    <i>
      <x v="61"/>
    </i>
    <i>
      <x v="67"/>
    </i>
    <i>
      <x v="68"/>
    </i>
    <i>
      <x v="69"/>
    </i>
    <i>
      <x v="71"/>
    </i>
    <i>
      <x v="73"/>
    </i>
    <i>
      <x v="74"/>
    </i>
    <i>
      <x v="77"/>
    </i>
    <i>
      <x v="78"/>
    </i>
    <i>
      <x v="81"/>
    </i>
    <i>
      <x v="99"/>
    </i>
    <i>
      <x v="102"/>
    </i>
    <i>
      <x v="104"/>
    </i>
    <i t="grand">
      <x/>
    </i>
  </rowItems>
  <colItems count="1">
    <i/>
  </colItems>
  <pageFields count="3">
    <pageField fld="1" hier="-1"/>
    <pageField fld="3" hier="-1"/>
    <pageField fld="19" hier="-1"/>
  </pageFields>
  <dataFields count="1">
    <dataField name="Count of Driver name_x000a_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EFmKakluLQ2ELcKaPPiajkkjo_FmIprk" TargetMode="External"/><Relationship Id="rId13" Type="http://schemas.openxmlformats.org/officeDocument/2006/relationships/hyperlink" Target="https://drive.google.com/open?id=1iL-kmuG3vXSc5mshEo61leuMcRkjBkwD" TargetMode="External"/><Relationship Id="rId18" Type="http://schemas.openxmlformats.org/officeDocument/2006/relationships/hyperlink" Target="https://drive.google.com/open?id=1x-fXjM3tWUnosQLg74-y6H3aY34VdBH8" TargetMode="External"/><Relationship Id="rId3" Type="http://schemas.openxmlformats.org/officeDocument/2006/relationships/hyperlink" Target="https://drive.google.com/open?id=1PKDRLNu4AkXbTbqU4WSY8iD2DYj0CMo6" TargetMode="External"/><Relationship Id="rId21" Type="http://schemas.openxmlformats.org/officeDocument/2006/relationships/hyperlink" Target="https://drive.google.com/open?id=1P2_E5txGYFOq_HwnDMtCF8eo_e7yR0xa" TargetMode="External"/><Relationship Id="rId7" Type="http://schemas.openxmlformats.org/officeDocument/2006/relationships/hyperlink" Target="https://drive.google.com/open?id=1WAYm4onTnPx2RdDNgsBtGjNQVJGT1rbS" TargetMode="External"/><Relationship Id="rId12" Type="http://schemas.openxmlformats.org/officeDocument/2006/relationships/hyperlink" Target="https://drive.google.com/open?id=1LiMNnJ8hG02FIITQw1qfYSy8MAAJf4me" TargetMode="External"/><Relationship Id="rId17" Type="http://schemas.openxmlformats.org/officeDocument/2006/relationships/hyperlink" Target="https://drive.google.com/open?id=13snMrvQLUmh5h3xZh8gI84Hyx5ItwE4I" TargetMode="External"/><Relationship Id="rId2" Type="http://schemas.openxmlformats.org/officeDocument/2006/relationships/hyperlink" Target="https://drive.google.com/open?id=1k1Z5MoEDfIYWC4CU958goUuOFNrURUVm" TargetMode="External"/><Relationship Id="rId16" Type="http://schemas.openxmlformats.org/officeDocument/2006/relationships/hyperlink" Target="https://drive.google.com/open?id=1hRA8amsuJgGQSvvg9zckVvgexdSybGNh" TargetMode="External"/><Relationship Id="rId20" Type="http://schemas.openxmlformats.org/officeDocument/2006/relationships/hyperlink" Target="https://drive.google.com/open?id=1_FCsE1s44Iu6vjel704i39E5ERMRyO1T" TargetMode="External"/><Relationship Id="rId1" Type="http://schemas.openxmlformats.org/officeDocument/2006/relationships/hyperlink" Target="https://drive.google.com/open?id=1APU-xUSNo3JXPHkE8rStxEzssiwBY7RI" TargetMode="External"/><Relationship Id="rId6" Type="http://schemas.openxmlformats.org/officeDocument/2006/relationships/hyperlink" Target="https://drive.google.com/open?id=1E6UehI5YWajNPAjN_ji3rVQJzP8fVMc3" TargetMode="External"/><Relationship Id="rId11" Type="http://schemas.openxmlformats.org/officeDocument/2006/relationships/hyperlink" Target="https://drive.google.com/open?id=1-MopbVW_rbTiE56wvfi8wTTxooe2m4Bq" TargetMode="External"/><Relationship Id="rId24" Type="http://schemas.openxmlformats.org/officeDocument/2006/relationships/hyperlink" Target="https://drive.google.com/open?id=1oUr31m6i0AaH1vM-HRf1tXpT24CpYz3O" TargetMode="External"/><Relationship Id="rId5" Type="http://schemas.openxmlformats.org/officeDocument/2006/relationships/hyperlink" Target="https://drive.google.com/open?id=1pWD6zOR5dnhHyOyLnh8JjXMCslcNcRls" TargetMode="External"/><Relationship Id="rId15" Type="http://schemas.openxmlformats.org/officeDocument/2006/relationships/hyperlink" Target="https://drive.google.com/open?id=19dJOBAkB7YVwnK0sf3j2hfnVwfFWHk62" TargetMode="External"/><Relationship Id="rId23" Type="http://schemas.openxmlformats.org/officeDocument/2006/relationships/hyperlink" Target="https://drive.google.com/open?id=1Im3FcYu-4Osn9YJzVyj8jglLpCGJSyyk" TargetMode="External"/><Relationship Id="rId10" Type="http://schemas.openxmlformats.org/officeDocument/2006/relationships/hyperlink" Target="https://drive.google.com/open?id=13npG11fr2Au6uj7lX1N_-hdiB4t_G2Ca" TargetMode="External"/><Relationship Id="rId19" Type="http://schemas.openxmlformats.org/officeDocument/2006/relationships/hyperlink" Target="https://drive.google.com/open?id=1KcssQlbGP8ilqCIRI2hFdM2YGE5QQBBc" TargetMode="External"/><Relationship Id="rId4" Type="http://schemas.openxmlformats.org/officeDocument/2006/relationships/hyperlink" Target="https://drive.google.com/open?id=1E9DmpsTyujRe4JUG2zWEPiu6mCPH1Wlh" TargetMode="External"/><Relationship Id="rId9" Type="http://schemas.openxmlformats.org/officeDocument/2006/relationships/hyperlink" Target="https://drive.google.com/open?id=1WIL020jJBvSHjovt8Vk2kbXX-_kKzY59" TargetMode="External"/><Relationship Id="rId14" Type="http://schemas.openxmlformats.org/officeDocument/2006/relationships/hyperlink" Target="https://drive.google.com/open?id=1UdkfKc5b9R5Q0qx6QG2VkfakVCQKuVmC" TargetMode="External"/><Relationship Id="rId22" Type="http://schemas.openxmlformats.org/officeDocument/2006/relationships/hyperlink" Target="https://drive.google.com/open?id=1xPDDiRi6rkJXd_2bYDqT7bsQkntewPlh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lrC1ifr6zIzL55HkL6oInLz232eVnWdF" TargetMode="External"/><Relationship Id="rId2" Type="http://schemas.openxmlformats.org/officeDocument/2006/relationships/hyperlink" Target="https://drive.google.com/open?id=1bJdy4w6EKLm1sz4ZmMxE_JUNTYR-mHjI" TargetMode="External"/><Relationship Id="rId1" Type="http://schemas.openxmlformats.org/officeDocument/2006/relationships/hyperlink" Target="https://drive.google.com/open?id=1I3xM1Bps8qhNcPbvixFVhnjzoqbfzjm2" TargetMode="External"/><Relationship Id="rId6" Type="http://schemas.openxmlformats.org/officeDocument/2006/relationships/hyperlink" Target="https://drive.google.com/open?id=1C4NS5lxqHAlv6_5zFsk2tr2PdPr2Tzzg" TargetMode="External"/><Relationship Id="rId5" Type="http://schemas.openxmlformats.org/officeDocument/2006/relationships/hyperlink" Target="https://drive.google.com/open?id=1Q8xFB07l7xWqfdMw7qr9kf1nFFptpVRq" TargetMode="External"/><Relationship Id="rId4" Type="http://schemas.openxmlformats.org/officeDocument/2006/relationships/hyperlink" Target="https://drive.google.com/open?id=15iLK2BFIFcpxt1L2lhAtObB7fuWtk5A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38"/>
  <sheetViews>
    <sheetView zoomScaleNormal="100" workbookViewId="0">
      <selection activeCell="E18" sqref="E18"/>
    </sheetView>
  </sheetViews>
  <sheetFormatPr defaultRowHeight="15" x14ac:dyDescent="0.25"/>
  <cols>
    <col min="3" max="3" width="9.85546875" bestFit="1" customWidth="1"/>
    <col min="16" max="16" width="17.42578125" customWidth="1"/>
    <col min="19" max="19" width="9.7109375" bestFit="1" customWidth="1"/>
  </cols>
  <sheetData>
    <row r="3" spans="2:19" x14ac:dyDescent="0.25">
      <c r="B3" s="186" t="s">
        <v>0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</row>
    <row r="4" spans="2:19" ht="15" customHeight="1" x14ac:dyDescent="0.25">
      <c r="B4" s="186" t="s">
        <v>1</v>
      </c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</row>
    <row r="5" spans="2:19" x14ac:dyDescent="0.25">
      <c r="B5" s="18" t="s">
        <v>2</v>
      </c>
      <c r="C5" s="18" t="s">
        <v>3</v>
      </c>
      <c r="D5" s="190" t="s">
        <v>4</v>
      </c>
      <c r="E5" s="190"/>
      <c r="F5" s="190" t="s">
        <v>5</v>
      </c>
      <c r="G5" s="190"/>
      <c r="H5" s="190" t="s">
        <v>6</v>
      </c>
      <c r="I5" s="190"/>
      <c r="J5" s="190" t="s">
        <v>7</v>
      </c>
      <c r="K5" s="190"/>
      <c r="L5" s="190" t="s">
        <v>8</v>
      </c>
      <c r="M5" s="190"/>
      <c r="N5" s="190" t="s">
        <v>9</v>
      </c>
      <c r="O5" s="190"/>
      <c r="P5" s="17" t="s">
        <v>18</v>
      </c>
      <c r="Q5" s="184" t="s">
        <v>20</v>
      </c>
      <c r="R5" s="184" t="s">
        <v>22</v>
      </c>
      <c r="S5" s="184" t="s">
        <v>23</v>
      </c>
    </row>
    <row r="6" spans="2:19" x14ac:dyDescent="0.25">
      <c r="B6" s="189" t="s">
        <v>10</v>
      </c>
      <c r="C6" s="1">
        <v>45139</v>
      </c>
      <c r="D6" s="2" t="s">
        <v>11</v>
      </c>
      <c r="E6" s="2" t="s">
        <v>12</v>
      </c>
      <c r="F6" s="2" t="s">
        <v>11</v>
      </c>
      <c r="G6" s="2" t="s">
        <v>12</v>
      </c>
      <c r="H6" s="2" t="s">
        <v>11</v>
      </c>
      <c r="I6" s="2" t="s">
        <v>12</v>
      </c>
      <c r="J6" s="2" t="s">
        <v>11</v>
      </c>
      <c r="K6" s="2" t="s">
        <v>12</v>
      </c>
      <c r="L6" s="2" t="s">
        <v>11</v>
      </c>
      <c r="M6" s="2" t="s">
        <v>12</v>
      </c>
      <c r="N6" s="2" t="s">
        <v>11</v>
      </c>
      <c r="O6" s="2" t="s">
        <v>12</v>
      </c>
      <c r="P6" s="19" t="s">
        <v>19</v>
      </c>
      <c r="Q6" s="184"/>
      <c r="R6" s="184"/>
      <c r="S6" s="184"/>
    </row>
    <row r="7" spans="2:19" x14ac:dyDescent="0.25">
      <c r="B7" s="189"/>
      <c r="C7" s="1">
        <v>45140</v>
      </c>
      <c r="D7" s="3">
        <v>3500</v>
      </c>
      <c r="E7" s="4">
        <v>1100</v>
      </c>
      <c r="F7" s="3">
        <v>3500</v>
      </c>
      <c r="G7" s="5">
        <v>1100</v>
      </c>
      <c r="H7" s="3">
        <v>800</v>
      </c>
      <c r="I7" s="6">
        <v>400</v>
      </c>
      <c r="J7" s="3">
        <v>800</v>
      </c>
      <c r="K7" s="7">
        <v>100</v>
      </c>
      <c r="L7" s="3">
        <v>200</v>
      </c>
      <c r="M7" s="5">
        <v>0</v>
      </c>
      <c r="N7" s="3">
        <v>200</v>
      </c>
      <c r="O7" s="8">
        <v>0</v>
      </c>
      <c r="P7" s="14"/>
      <c r="Q7" s="15">
        <f>SUM(E7,G7,I7,K7,M7,O7,P7)</f>
        <v>2700</v>
      </c>
      <c r="R7" s="20">
        <f>Q7/SUM(D7,F7,H7,J7,L7,N7)*100</f>
        <v>30</v>
      </c>
      <c r="S7" s="15">
        <f>Q7-SUM(D7,F7,H7,J7,L7,N7)</f>
        <v>-6300</v>
      </c>
    </row>
    <row r="8" spans="2:19" x14ac:dyDescent="0.25">
      <c r="B8" s="189"/>
      <c r="C8" s="1">
        <v>45141</v>
      </c>
      <c r="D8" s="3">
        <v>3500</v>
      </c>
      <c r="E8" s="4">
        <v>2300</v>
      </c>
      <c r="F8" s="3">
        <v>3500</v>
      </c>
      <c r="G8" s="5"/>
      <c r="H8" s="3">
        <v>800</v>
      </c>
      <c r="I8" s="6">
        <v>400</v>
      </c>
      <c r="J8" s="3">
        <v>800</v>
      </c>
      <c r="K8" s="5">
        <v>200</v>
      </c>
      <c r="L8" s="3">
        <v>200</v>
      </c>
      <c r="M8" s="4">
        <v>200</v>
      </c>
      <c r="N8" s="3">
        <v>200</v>
      </c>
      <c r="O8" s="8">
        <v>0</v>
      </c>
      <c r="P8" s="14"/>
      <c r="Q8" s="15">
        <f t="shared" ref="Q8:Q36" si="0">SUM(E8,G8,I8,K8,M8,O8,P8)</f>
        <v>3100</v>
      </c>
      <c r="R8" s="20">
        <f t="shared" ref="R8:R36" si="1">Q8/SUM(D8,F8,H8,J8,L8,N8)*100</f>
        <v>34.444444444444443</v>
      </c>
      <c r="S8" s="15">
        <f t="shared" ref="S8:S37" si="2">Q8-SUM(D8,F8,H8,J8,L8,N8)</f>
        <v>-5900</v>
      </c>
    </row>
    <row r="9" spans="2:19" x14ac:dyDescent="0.25">
      <c r="B9" s="189"/>
      <c r="C9" s="1">
        <v>45142</v>
      </c>
      <c r="D9" s="3">
        <v>3500</v>
      </c>
      <c r="E9" s="4">
        <v>1050</v>
      </c>
      <c r="F9" s="3">
        <v>3500</v>
      </c>
      <c r="G9" s="5"/>
      <c r="H9" s="3">
        <v>800</v>
      </c>
      <c r="I9" s="6">
        <v>500</v>
      </c>
      <c r="J9" s="3">
        <v>800</v>
      </c>
      <c r="K9" s="5">
        <v>250</v>
      </c>
      <c r="L9" s="3">
        <v>200</v>
      </c>
      <c r="M9" s="4">
        <v>230</v>
      </c>
      <c r="N9" s="3">
        <v>200</v>
      </c>
      <c r="O9" s="8">
        <v>0</v>
      </c>
      <c r="P9" s="16">
        <v>1900</v>
      </c>
      <c r="Q9" s="15">
        <f t="shared" si="0"/>
        <v>3930</v>
      </c>
      <c r="R9" s="20">
        <f t="shared" si="1"/>
        <v>43.666666666666664</v>
      </c>
      <c r="S9" s="15">
        <f t="shared" si="2"/>
        <v>-5070</v>
      </c>
    </row>
    <row r="10" spans="2:19" x14ac:dyDescent="0.25">
      <c r="B10" s="189"/>
      <c r="C10" s="1">
        <v>45143</v>
      </c>
      <c r="D10" s="3">
        <v>3500</v>
      </c>
      <c r="E10" s="4">
        <v>1000</v>
      </c>
      <c r="F10" s="3">
        <v>3500</v>
      </c>
      <c r="G10" s="5">
        <v>300</v>
      </c>
      <c r="H10" s="3">
        <v>800</v>
      </c>
      <c r="I10" s="4">
        <v>1200</v>
      </c>
      <c r="J10" s="3">
        <v>800</v>
      </c>
      <c r="K10" s="5">
        <v>200</v>
      </c>
      <c r="L10" s="3">
        <v>200</v>
      </c>
      <c r="M10" s="4">
        <v>215</v>
      </c>
      <c r="N10" s="3">
        <v>200</v>
      </c>
      <c r="O10" s="8">
        <v>0</v>
      </c>
      <c r="P10" s="16">
        <v>1400</v>
      </c>
      <c r="Q10" s="15">
        <f t="shared" si="0"/>
        <v>4315</v>
      </c>
      <c r="R10" s="20">
        <f t="shared" si="1"/>
        <v>47.944444444444443</v>
      </c>
      <c r="S10" s="15">
        <f t="shared" si="2"/>
        <v>-4685</v>
      </c>
    </row>
    <row r="11" spans="2:19" x14ac:dyDescent="0.25">
      <c r="B11" s="189"/>
      <c r="C11" s="9">
        <v>45144</v>
      </c>
      <c r="D11" s="3">
        <v>3500</v>
      </c>
      <c r="E11" s="10" t="s">
        <v>13</v>
      </c>
      <c r="F11" s="5">
        <v>3500</v>
      </c>
      <c r="G11" s="5" t="s">
        <v>13</v>
      </c>
      <c r="H11" s="5">
        <v>1200</v>
      </c>
      <c r="I11" s="5" t="s">
        <v>13</v>
      </c>
      <c r="J11" s="5">
        <v>1200</v>
      </c>
      <c r="K11" s="5" t="s">
        <v>13</v>
      </c>
      <c r="L11" s="5">
        <v>250</v>
      </c>
      <c r="M11" s="5" t="s">
        <v>13</v>
      </c>
      <c r="N11" s="5">
        <v>250</v>
      </c>
      <c r="O11" s="10" t="s">
        <v>13</v>
      </c>
      <c r="P11" s="16"/>
      <c r="Q11" s="15">
        <f t="shared" si="0"/>
        <v>0</v>
      </c>
      <c r="R11" s="20">
        <f t="shared" si="1"/>
        <v>0</v>
      </c>
      <c r="S11" s="15">
        <f t="shared" si="2"/>
        <v>-9900</v>
      </c>
    </row>
    <row r="12" spans="2:19" x14ac:dyDescent="0.25">
      <c r="B12" s="189"/>
      <c r="C12" s="9">
        <v>45145</v>
      </c>
      <c r="D12" s="3">
        <v>4000</v>
      </c>
      <c r="E12" s="3">
        <v>1200</v>
      </c>
      <c r="F12" s="3">
        <v>4000</v>
      </c>
      <c r="G12" s="3">
        <v>300</v>
      </c>
      <c r="H12" s="3">
        <v>1200</v>
      </c>
      <c r="I12" s="3">
        <v>150</v>
      </c>
      <c r="J12" s="3">
        <v>1200</v>
      </c>
      <c r="K12" s="3">
        <v>250</v>
      </c>
      <c r="L12" s="3">
        <v>300</v>
      </c>
      <c r="M12" s="3">
        <v>240</v>
      </c>
      <c r="N12" s="3">
        <v>300</v>
      </c>
      <c r="O12" s="11"/>
      <c r="P12" s="16">
        <v>1300</v>
      </c>
      <c r="Q12" s="15">
        <f t="shared" si="0"/>
        <v>3440</v>
      </c>
      <c r="R12" s="20">
        <f t="shared" si="1"/>
        <v>31.272727272727273</v>
      </c>
      <c r="S12" s="15">
        <f t="shared" si="2"/>
        <v>-7560</v>
      </c>
    </row>
    <row r="13" spans="2:19" x14ac:dyDescent="0.25">
      <c r="B13" s="189"/>
      <c r="C13" s="9">
        <v>45146</v>
      </c>
      <c r="D13" s="3">
        <v>4000</v>
      </c>
      <c r="E13" s="3">
        <v>1400</v>
      </c>
      <c r="F13" s="3">
        <v>4000</v>
      </c>
      <c r="G13" s="3">
        <v>1200</v>
      </c>
      <c r="H13" s="3">
        <v>1200</v>
      </c>
      <c r="I13" s="3">
        <v>610</v>
      </c>
      <c r="J13" s="3">
        <v>1200</v>
      </c>
      <c r="K13" s="3">
        <v>350</v>
      </c>
      <c r="L13" s="3">
        <v>300</v>
      </c>
      <c r="M13" s="3">
        <v>180</v>
      </c>
      <c r="N13" s="3">
        <v>300</v>
      </c>
      <c r="O13" s="11"/>
      <c r="P13" s="16">
        <v>1300</v>
      </c>
      <c r="Q13" s="15">
        <f t="shared" si="0"/>
        <v>5040</v>
      </c>
      <c r="R13" s="20">
        <f t="shared" si="1"/>
        <v>45.81818181818182</v>
      </c>
      <c r="S13" s="15">
        <f t="shared" si="2"/>
        <v>-5960</v>
      </c>
    </row>
    <row r="14" spans="2:19" x14ac:dyDescent="0.25">
      <c r="B14" s="189"/>
      <c r="C14" s="9">
        <v>45147</v>
      </c>
      <c r="D14" s="3">
        <v>4000</v>
      </c>
      <c r="E14" s="3"/>
      <c r="F14" s="3">
        <v>4000</v>
      </c>
      <c r="G14" s="3"/>
      <c r="H14" s="3">
        <v>1200</v>
      </c>
      <c r="I14" s="3"/>
      <c r="J14" s="3">
        <v>1200</v>
      </c>
      <c r="K14" s="3"/>
      <c r="L14" s="3">
        <v>300</v>
      </c>
      <c r="M14" s="3"/>
      <c r="N14" s="3">
        <v>300</v>
      </c>
      <c r="O14" s="11"/>
      <c r="P14" s="14"/>
      <c r="Q14" s="15">
        <f t="shared" si="0"/>
        <v>0</v>
      </c>
      <c r="R14" s="20">
        <f t="shared" si="1"/>
        <v>0</v>
      </c>
      <c r="S14" s="15">
        <f t="shared" si="2"/>
        <v>-11000</v>
      </c>
    </row>
    <row r="15" spans="2:19" x14ac:dyDescent="0.25">
      <c r="B15" s="189" t="s">
        <v>14</v>
      </c>
      <c r="C15" s="9">
        <v>45148</v>
      </c>
      <c r="D15" s="3">
        <v>4000</v>
      </c>
      <c r="E15" s="3"/>
      <c r="F15" s="3">
        <v>4000</v>
      </c>
      <c r="G15" s="3"/>
      <c r="H15" s="3">
        <v>1200</v>
      </c>
      <c r="I15" s="3"/>
      <c r="J15" s="3">
        <v>1200</v>
      </c>
      <c r="K15" s="3"/>
      <c r="L15" s="3">
        <v>500</v>
      </c>
      <c r="M15" s="3"/>
      <c r="N15" s="3">
        <v>500</v>
      </c>
      <c r="O15" s="11"/>
      <c r="P15" s="14"/>
      <c r="Q15" s="15">
        <f t="shared" si="0"/>
        <v>0</v>
      </c>
      <c r="R15" s="20">
        <f t="shared" si="1"/>
        <v>0</v>
      </c>
      <c r="S15" s="15">
        <f t="shared" si="2"/>
        <v>-11400</v>
      </c>
    </row>
    <row r="16" spans="2:19" x14ac:dyDescent="0.25">
      <c r="B16" s="189"/>
      <c r="C16" s="9">
        <v>45149</v>
      </c>
      <c r="D16" s="3">
        <v>4000</v>
      </c>
      <c r="E16" s="3"/>
      <c r="F16" s="3">
        <v>4000</v>
      </c>
      <c r="G16" s="3"/>
      <c r="H16" s="3">
        <v>1500</v>
      </c>
      <c r="I16" s="3"/>
      <c r="J16" s="3">
        <v>1500</v>
      </c>
      <c r="K16" s="3"/>
      <c r="L16" s="3">
        <v>500</v>
      </c>
      <c r="M16" s="3"/>
      <c r="N16" s="3">
        <v>500</v>
      </c>
      <c r="O16" s="11"/>
      <c r="P16" s="14"/>
      <c r="Q16" s="15">
        <f t="shared" si="0"/>
        <v>0</v>
      </c>
      <c r="R16" s="20">
        <f t="shared" si="1"/>
        <v>0</v>
      </c>
      <c r="S16" s="15">
        <f t="shared" si="2"/>
        <v>-12000</v>
      </c>
    </row>
    <row r="17" spans="2:19" x14ac:dyDescent="0.25">
      <c r="B17" s="189"/>
      <c r="C17" s="1">
        <v>45150</v>
      </c>
      <c r="D17" s="3">
        <v>5000</v>
      </c>
      <c r="E17" s="3"/>
      <c r="F17" s="3">
        <v>5000</v>
      </c>
      <c r="G17" s="3"/>
      <c r="H17" s="3">
        <v>1500</v>
      </c>
      <c r="I17" s="3"/>
      <c r="J17" s="3">
        <v>1500</v>
      </c>
      <c r="K17" s="3"/>
      <c r="L17" s="3">
        <v>500</v>
      </c>
      <c r="M17" s="3"/>
      <c r="N17" s="3">
        <v>500</v>
      </c>
      <c r="O17" s="11"/>
      <c r="P17" s="14"/>
      <c r="Q17" s="15">
        <f t="shared" si="0"/>
        <v>0</v>
      </c>
      <c r="R17" s="20">
        <f t="shared" si="1"/>
        <v>0</v>
      </c>
      <c r="S17" s="15">
        <f t="shared" si="2"/>
        <v>-14000</v>
      </c>
    </row>
    <row r="18" spans="2:19" x14ac:dyDescent="0.25">
      <c r="B18" s="189"/>
      <c r="C18" s="1">
        <v>45151</v>
      </c>
      <c r="D18" s="3">
        <v>5000</v>
      </c>
      <c r="E18" s="3"/>
      <c r="F18" s="3">
        <v>5000</v>
      </c>
      <c r="G18" s="3"/>
      <c r="H18" s="3">
        <v>1500</v>
      </c>
      <c r="I18" s="3"/>
      <c r="J18" s="3">
        <v>1500</v>
      </c>
      <c r="K18" s="3"/>
      <c r="L18" s="3">
        <v>500</v>
      </c>
      <c r="M18" s="3"/>
      <c r="N18" s="3">
        <v>500</v>
      </c>
      <c r="O18" s="11"/>
      <c r="P18" s="14"/>
      <c r="Q18" s="15">
        <f t="shared" si="0"/>
        <v>0</v>
      </c>
      <c r="R18" s="20">
        <f t="shared" si="1"/>
        <v>0</v>
      </c>
      <c r="S18" s="15">
        <f t="shared" si="2"/>
        <v>-14000</v>
      </c>
    </row>
    <row r="19" spans="2:19" x14ac:dyDescent="0.25">
      <c r="B19" s="189"/>
      <c r="C19" s="1">
        <v>45152</v>
      </c>
      <c r="D19" s="3">
        <v>5000</v>
      </c>
      <c r="E19" s="3"/>
      <c r="F19" s="3">
        <v>5000</v>
      </c>
      <c r="G19" s="3"/>
      <c r="H19" s="3">
        <v>1500</v>
      </c>
      <c r="I19" s="3"/>
      <c r="J19" s="3">
        <v>1500</v>
      </c>
      <c r="K19" s="3"/>
      <c r="L19" s="3">
        <v>500</v>
      </c>
      <c r="M19" s="3"/>
      <c r="N19" s="3">
        <v>500</v>
      </c>
      <c r="O19" s="11"/>
      <c r="P19" s="14"/>
      <c r="Q19" s="15">
        <f t="shared" si="0"/>
        <v>0</v>
      </c>
      <c r="R19" s="20">
        <f t="shared" si="1"/>
        <v>0</v>
      </c>
      <c r="S19" s="15">
        <f t="shared" si="2"/>
        <v>-14000</v>
      </c>
    </row>
    <row r="20" spans="2:19" x14ac:dyDescent="0.25">
      <c r="B20" s="189"/>
      <c r="C20" s="1">
        <v>45153</v>
      </c>
      <c r="D20" s="3">
        <v>5000</v>
      </c>
      <c r="E20" s="3"/>
      <c r="F20" s="3">
        <v>5000</v>
      </c>
      <c r="G20" s="3"/>
      <c r="H20" s="3">
        <v>1500</v>
      </c>
      <c r="I20" s="3"/>
      <c r="J20" s="3">
        <v>1500</v>
      </c>
      <c r="K20" s="3"/>
      <c r="L20" s="3">
        <v>500</v>
      </c>
      <c r="M20" s="3"/>
      <c r="N20" s="3">
        <v>500</v>
      </c>
      <c r="O20" s="11"/>
      <c r="P20" s="14"/>
      <c r="Q20" s="15">
        <f t="shared" si="0"/>
        <v>0</v>
      </c>
      <c r="R20" s="20">
        <f t="shared" si="1"/>
        <v>0</v>
      </c>
      <c r="S20" s="15">
        <f t="shared" si="2"/>
        <v>-14000</v>
      </c>
    </row>
    <row r="21" spans="2:19" x14ac:dyDescent="0.25">
      <c r="B21" s="189"/>
      <c r="C21" s="1">
        <v>45154</v>
      </c>
      <c r="D21" s="3">
        <v>5000</v>
      </c>
      <c r="E21" s="3"/>
      <c r="F21" s="3">
        <v>5000</v>
      </c>
      <c r="G21" s="3"/>
      <c r="H21" s="3">
        <v>1500</v>
      </c>
      <c r="I21" s="3"/>
      <c r="J21" s="3">
        <v>1500</v>
      </c>
      <c r="K21" s="3"/>
      <c r="L21" s="3">
        <v>700</v>
      </c>
      <c r="M21" s="3"/>
      <c r="N21" s="3">
        <v>700</v>
      </c>
      <c r="O21" s="11"/>
      <c r="P21" s="14"/>
      <c r="Q21" s="15">
        <f t="shared" si="0"/>
        <v>0</v>
      </c>
      <c r="R21" s="20">
        <f t="shared" si="1"/>
        <v>0</v>
      </c>
      <c r="S21" s="15">
        <f t="shared" si="2"/>
        <v>-14400</v>
      </c>
    </row>
    <row r="22" spans="2:19" x14ac:dyDescent="0.25">
      <c r="B22" s="189" t="s">
        <v>15</v>
      </c>
      <c r="C22" s="1">
        <v>45155</v>
      </c>
      <c r="D22" s="3">
        <v>5000</v>
      </c>
      <c r="E22" s="3"/>
      <c r="F22" s="3">
        <v>5000</v>
      </c>
      <c r="G22" s="3"/>
      <c r="H22" s="3">
        <v>2500</v>
      </c>
      <c r="I22" s="3"/>
      <c r="J22" s="3">
        <v>2500</v>
      </c>
      <c r="K22" s="3"/>
      <c r="L22" s="3">
        <v>700</v>
      </c>
      <c r="M22" s="3"/>
      <c r="N22" s="3">
        <v>700</v>
      </c>
      <c r="O22" s="11"/>
      <c r="P22" s="14"/>
      <c r="Q22" s="15">
        <f t="shared" si="0"/>
        <v>0</v>
      </c>
      <c r="R22" s="20">
        <f t="shared" si="1"/>
        <v>0</v>
      </c>
      <c r="S22" s="15">
        <f t="shared" si="2"/>
        <v>-16400</v>
      </c>
    </row>
    <row r="23" spans="2:19" x14ac:dyDescent="0.25">
      <c r="B23" s="189"/>
      <c r="C23" s="1">
        <v>45156</v>
      </c>
      <c r="D23" s="3">
        <v>6000</v>
      </c>
      <c r="E23" s="3"/>
      <c r="F23" s="3">
        <v>6000</v>
      </c>
      <c r="G23" s="3"/>
      <c r="H23" s="3">
        <v>2500</v>
      </c>
      <c r="I23" s="3"/>
      <c r="J23" s="3">
        <v>2500</v>
      </c>
      <c r="K23" s="3"/>
      <c r="L23" s="3">
        <v>700</v>
      </c>
      <c r="M23" s="3"/>
      <c r="N23" s="3">
        <v>700</v>
      </c>
      <c r="O23" s="11"/>
      <c r="P23" s="14"/>
      <c r="Q23" s="15">
        <f t="shared" si="0"/>
        <v>0</v>
      </c>
      <c r="R23" s="20">
        <f t="shared" si="1"/>
        <v>0</v>
      </c>
      <c r="S23" s="15">
        <f t="shared" si="2"/>
        <v>-18400</v>
      </c>
    </row>
    <row r="24" spans="2:19" x14ac:dyDescent="0.25">
      <c r="B24" s="189"/>
      <c r="C24" s="1">
        <v>45157</v>
      </c>
      <c r="D24" s="3">
        <v>6000</v>
      </c>
      <c r="E24" s="3"/>
      <c r="F24" s="3">
        <v>6000</v>
      </c>
      <c r="G24" s="3"/>
      <c r="H24" s="3">
        <v>2500</v>
      </c>
      <c r="I24" s="3"/>
      <c r="J24" s="3">
        <v>2500</v>
      </c>
      <c r="K24" s="3"/>
      <c r="L24" s="3">
        <v>700</v>
      </c>
      <c r="M24" s="3"/>
      <c r="N24" s="3">
        <v>700</v>
      </c>
      <c r="O24" s="11"/>
      <c r="P24" s="14"/>
      <c r="Q24" s="15">
        <f t="shared" si="0"/>
        <v>0</v>
      </c>
      <c r="R24" s="20">
        <f t="shared" si="1"/>
        <v>0</v>
      </c>
      <c r="S24" s="15">
        <f t="shared" si="2"/>
        <v>-18400</v>
      </c>
    </row>
    <row r="25" spans="2:19" x14ac:dyDescent="0.25">
      <c r="B25" s="189"/>
      <c r="C25" s="1">
        <v>45158</v>
      </c>
      <c r="D25" s="3">
        <v>6000</v>
      </c>
      <c r="E25" s="3"/>
      <c r="F25" s="3">
        <v>6000</v>
      </c>
      <c r="G25" s="3"/>
      <c r="H25" s="3">
        <v>2500</v>
      </c>
      <c r="I25" s="3"/>
      <c r="J25" s="3">
        <v>2500</v>
      </c>
      <c r="K25" s="3"/>
      <c r="L25" s="3">
        <v>1200</v>
      </c>
      <c r="M25" s="3"/>
      <c r="N25" s="3">
        <v>1200</v>
      </c>
      <c r="O25" s="11"/>
      <c r="P25" s="14"/>
      <c r="Q25" s="15">
        <f t="shared" si="0"/>
        <v>0</v>
      </c>
      <c r="R25" s="20">
        <f t="shared" si="1"/>
        <v>0</v>
      </c>
      <c r="S25" s="15">
        <f t="shared" si="2"/>
        <v>-19400</v>
      </c>
    </row>
    <row r="26" spans="2:19" x14ac:dyDescent="0.25">
      <c r="B26" s="189"/>
      <c r="C26" s="1">
        <v>45159</v>
      </c>
      <c r="D26" s="3">
        <v>6000</v>
      </c>
      <c r="E26" s="3"/>
      <c r="F26" s="3">
        <v>6000</v>
      </c>
      <c r="G26" s="3"/>
      <c r="H26" s="3">
        <v>2500</v>
      </c>
      <c r="I26" s="3"/>
      <c r="J26" s="3">
        <v>2500</v>
      </c>
      <c r="K26" s="3"/>
      <c r="L26" s="3">
        <v>1200</v>
      </c>
      <c r="M26" s="3"/>
      <c r="N26" s="3">
        <v>1200</v>
      </c>
      <c r="O26" s="11"/>
      <c r="P26" s="14"/>
      <c r="Q26" s="15">
        <f t="shared" si="0"/>
        <v>0</v>
      </c>
      <c r="R26" s="20">
        <f t="shared" si="1"/>
        <v>0</v>
      </c>
      <c r="S26" s="15">
        <f t="shared" si="2"/>
        <v>-19400</v>
      </c>
    </row>
    <row r="27" spans="2:19" x14ac:dyDescent="0.25">
      <c r="B27" s="189"/>
      <c r="C27" s="1">
        <v>45160</v>
      </c>
      <c r="D27" s="3">
        <v>6000</v>
      </c>
      <c r="E27" s="3"/>
      <c r="F27" s="3">
        <v>6000</v>
      </c>
      <c r="G27" s="3"/>
      <c r="H27" s="3">
        <v>2500</v>
      </c>
      <c r="I27" s="3"/>
      <c r="J27" s="3">
        <v>2500</v>
      </c>
      <c r="K27" s="3"/>
      <c r="L27" s="3">
        <v>1200</v>
      </c>
      <c r="M27" s="3"/>
      <c r="N27" s="3">
        <v>1200</v>
      </c>
      <c r="O27" s="11"/>
      <c r="P27" s="14"/>
      <c r="Q27" s="15">
        <f t="shared" si="0"/>
        <v>0</v>
      </c>
      <c r="R27" s="20">
        <f t="shared" si="1"/>
        <v>0</v>
      </c>
      <c r="S27" s="15">
        <f t="shared" si="2"/>
        <v>-19400</v>
      </c>
    </row>
    <row r="28" spans="2:19" x14ac:dyDescent="0.25">
      <c r="B28" s="189"/>
      <c r="C28" s="1">
        <v>45161</v>
      </c>
      <c r="D28" s="3">
        <v>6000</v>
      </c>
      <c r="E28" s="3"/>
      <c r="F28" s="3">
        <v>6000</v>
      </c>
      <c r="G28" s="3"/>
      <c r="H28" s="3">
        <v>2500</v>
      </c>
      <c r="I28" s="3"/>
      <c r="J28" s="3">
        <v>2500</v>
      </c>
      <c r="K28" s="3"/>
      <c r="L28" s="3">
        <v>1500</v>
      </c>
      <c r="M28" s="3"/>
      <c r="N28" s="3">
        <v>1500</v>
      </c>
      <c r="O28" s="11"/>
      <c r="P28" s="14"/>
      <c r="Q28" s="15">
        <f t="shared" si="0"/>
        <v>0</v>
      </c>
      <c r="R28" s="20">
        <f t="shared" si="1"/>
        <v>0</v>
      </c>
      <c r="S28" s="15">
        <f t="shared" si="2"/>
        <v>-20000</v>
      </c>
    </row>
    <row r="29" spans="2:19" x14ac:dyDescent="0.25">
      <c r="B29" s="189"/>
      <c r="C29" s="1">
        <v>45162</v>
      </c>
      <c r="D29" s="3">
        <v>7000</v>
      </c>
      <c r="E29" s="3"/>
      <c r="F29" s="3">
        <v>7000</v>
      </c>
      <c r="G29" s="3"/>
      <c r="H29" s="3">
        <v>2500</v>
      </c>
      <c r="I29" s="3"/>
      <c r="J29" s="3">
        <v>2500</v>
      </c>
      <c r="K29" s="3"/>
      <c r="L29" s="3">
        <v>1500</v>
      </c>
      <c r="M29" s="3"/>
      <c r="N29" s="3">
        <v>1500</v>
      </c>
      <c r="O29" s="11"/>
      <c r="P29" s="14"/>
      <c r="Q29" s="15">
        <f t="shared" si="0"/>
        <v>0</v>
      </c>
      <c r="R29" s="20">
        <f t="shared" si="1"/>
        <v>0</v>
      </c>
      <c r="S29" s="15">
        <f t="shared" si="2"/>
        <v>-22000</v>
      </c>
    </row>
    <row r="30" spans="2:19" x14ac:dyDescent="0.25">
      <c r="B30" s="189" t="s">
        <v>16</v>
      </c>
      <c r="C30" s="1">
        <v>45163</v>
      </c>
      <c r="D30" s="3">
        <v>7000</v>
      </c>
      <c r="E30" s="3"/>
      <c r="F30" s="3">
        <v>7000</v>
      </c>
      <c r="G30" s="3"/>
      <c r="H30" s="3">
        <v>4000</v>
      </c>
      <c r="I30" s="3"/>
      <c r="J30" s="3">
        <v>4000</v>
      </c>
      <c r="K30" s="3"/>
      <c r="L30" s="3">
        <v>2000</v>
      </c>
      <c r="M30" s="3"/>
      <c r="N30" s="3">
        <v>2000</v>
      </c>
      <c r="O30" s="11"/>
      <c r="P30" s="14"/>
      <c r="Q30" s="15">
        <f t="shared" si="0"/>
        <v>0</v>
      </c>
      <c r="R30" s="20">
        <f t="shared" si="1"/>
        <v>0</v>
      </c>
      <c r="S30" s="15">
        <f t="shared" si="2"/>
        <v>-26000</v>
      </c>
    </row>
    <row r="31" spans="2:19" x14ac:dyDescent="0.25">
      <c r="B31" s="189"/>
      <c r="C31" s="1">
        <v>45164</v>
      </c>
      <c r="D31" s="3">
        <v>7000</v>
      </c>
      <c r="E31" s="3"/>
      <c r="F31" s="3">
        <v>7000</v>
      </c>
      <c r="G31" s="3"/>
      <c r="H31" s="3">
        <v>4000</v>
      </c>
      <c r="I31" s="3"/>
      <c r="J31" s="3">
        <v>4000</v>
      </c>
      <c r="K31" s="3"/>
      <c r="L31" s="3">
        <v>2000</v>
      </c>
      <c r="M31" s="3"/>
      <c r="N31" s="3">
        <v>2000</v>
      </c>
      <c r="O31" s="11"/>
      <c r="P31" s="14"/>
      <c r="Q31" s="15">
        <f t="shared" si="0"/>
        <v>0</v>
      </c>
      <c r="R31" s="20">
        <f t="shared" si="1"/>
        <v>0</v>
      </c>
      <c r="S31" s="15">
        <f t="shared" si="2"/>
        <v>-26000</v>
      </c>
    </row>
    <row r="32" spans="2:19" x14ac:dyDescent="0.25">
      <c r="B32" s="189"/>
      <c r="C32" s="1">
        <v>45165</v>
      </c>
      <c r="D32" s="3">
        <v>7000</v>
      </c>
      <c r="E32" s="3"/>
      <c r="F32" s="3">
        <v>7000</v>
      </c>
      <c r="G32" s="3"/>
      <c r="H32" s="3">
        <v>4000</v>
      </c>
      <c r="I32" s="3"/>
      <c r="J32" s="3">
        <v>4000</v>
      </c>
      <c r="K32" s="3"/>
      <c r="L32" s="3">
        <v>2000</v>
      </c>
      <c r="M32" s="3"/>
      <c r="N32" s="3">
        <v>2000</v>
      </c>
      <c r="O32" s="11"/>
      <c r="P32" s="14"/>
      <c r="Q32" s="15">
        <f t="shared" si="0"/>
        <v>0</v>
      </c>
      <c r="R32" s="20">
        <f t="shared" si="1"/>
        <v>0</v>
      </c>
      <c r="S32" s="15">
        <f t="shared" si="2"/>
        <v>-26000</v>
      </c>
    </row>
    <row r="33" spans="2:19" x14ac:dyDescent="0.25">
      <c r="B33" s="189"/>
      <c r="C33" s="1">
        <v>45166</v>
      </c>
      <c r="D33" s="3">
        <v>7000</v>
      </c>
      <c r="E33" s="3"/>
      <c r="F33" s="3">
        <v>7000</v>
      </c>
      <c r="G33" s="3"/>
      <c r="H33" s="3">
        <v>4000</v>
      </c>
      <c r="I33" s="3"/>
      <c r="J33" s="3">
        <v>4000</v>
      </c>
      <c r="K33" s="3"/>
      <c r="L33" s="3">
        <v>2000</v>
      </c>
      <c r="M33" s="3"/>
      <c r="N33" s="3">
        <v>2000</v>
      </c>
      <c r="O33" s="11"/>
      <c r="P33" s="14"/>
      <c r="Q33" s="15">
        <f t="shared" si="0"/>
        <v>0</v>
      </c>
      <c r="R33" s="20">
        <f t="shared" si="1"/>
        <v>0</v>
      </c>
      <c r="S33" s="15">
        <f t="shared" si="2"/>
        <v>-26000</v>
      </c>
    </row>
    <row r="34" spans="2:19" x14ac:dyDescent="0.25">
      <c r="B34" s="189"/>
      <c r="C34" s="1">
        <v>45167</v>
      </c>
      <c r="D34" s="3">
        <v>7000</v>
      </c>
      <c r="E34" s="3"/>
      <c r="F34" s="3">
        <v>7000</v>
      </c>
      <c r="G34" s="3"/>
      <c r="H34" s="3">
        <v>4000</v>
      </c>
      <c r="I34" s="3"/>
      <c r="J34" s="3">
        <v>4000</v>
      </c>
      <c r="K34" s="3"/>
      <c r="L34" s="3">
        <v>3000</v>
      </c>
      <c r="M34" s="3"/>
      <c r="N34" s="3">
        <v>3000</v>
      </c>
      <c r="O34" s="11"/>
      <c r="P34" s="14"/>
      <c r="Q34" s="15">
        <f t="shared" si="0"/>
        <v>0</v>
      </c>
      <c r="R34" s="20">
        <f t="shared" si="1"/>
        <v>0</v>
      </c>
      <c r="S34" s="15">
        <f t="shared" si="2"/>
        <v>-28000</v>
      </c>
    </row>
    <row r="35" spans="2:19" x14ac:dyDescent="0.25">
      <c r="B35" s="189"/>
      <c r="C35" s="1">
        <v>45168</v>
      </c>
      <c r="D35" s="3">
        <v>7000</v>
      </c>
      <c r="E35" s="3"/>
      <c r="F35" s="3">
        <v>7000</v>
      </c>
      <c r="G35" s="3"/>
      <c r="H35" s="3">
        <v>4000</v>
      </c>
      <c r="I35" s="3"/>
      <c r="J35" s="3">
        <v>4000</v>
      </c>
      <c r="K35" s="3"/>
      <c r="L35" s="3">
        <v>3000</v>
      </c>
      <c r="M35" s="3"/>
      <c r="N35" s="3">
        <v>3000</v>
      </c>
      <c r="O35" s="11"/>
      <c r="P35" s="14"/>
      <c r="Q35" s="15">
        <f t="shared" si="0"/>
        <v>0</v>
      </c>
      <c r="R35" s="20">
        <f t="shared" si="1"/>
        <v>0</v>
      </c>
      <c r="S35" s="15">
        <f t="shared" si="2"/>
        <v>-28000</v>
      </c>
    </row>
    <row r="36" spans="2:19" x14ac:dyDescent="0.25">
      <c r="B36" s="189"/>
      <c r="C36" s="1">
        <v>45169</v>
      </c>
      <c r="D36" s="3">
        <v>7000</v>
      </c>
      <c r="E36" s="3"/>
      <c r="F36" s="3">
        <v>7000</v>
      </c>
      <c r="G36" s="3"/>
      <c r="H36" s="3">
        <v>4000</v>
      </c>
      <c r="I36" s="3"/>
      <c r="J36" s="3">
        <v>4000</v>
      </c>
      <c r="K36" s="3"/>
      <c r="L36" s="3">
        <v>3000</v>
      </c>
      <c r="M36" s="3"/>
      <c r="N36" s="3">
        <v>3000</v>
      </c>
      <c r="O36" s="11"/>
      <c r="P36" s="14"/>
      <c r="Q36" s="15">
        <f t="shared" si="0"/>
        <v>0</v>
      </c>
      <c r="R36" s="20">
        <f t="shared" si="1"/>
        <v>0</v>
      </c>
      <c r="S36" s="15">
        <f t="shared" si="2"/>
        <v>-28000</v>
      </c>
    </row>
    <row r="37" spans="2:19" x14ac:dyDescent="0.25">
      <c r="B37" s="18"/>
      <c r="C37" s="18" t="s">
        <v>17</v>
      </c>
      <c r="D37" s="12">
        <f t="shared" ref="D37:N37" si="3">SUM(D7:D36)</f>
        <v>159500</v>
      </c>
      <c r="E37" s="12">
        <f>SUM(E7:E36)</f>
        <v>8050</v>
      </c>
      <c r="F37" s="12">
        <f t="shared" si="3"/>
        <v>159500</v>
      </c>
      <c r="G37" s="12">
        <f>SUM(G7:G36)</f>
        <v>2900</v>
      </c>
      <c r="H37" s="12">
        <f t="shared" si="3"/>
        <v>66200</v>
      </c>
      <c r="I37" s="12">
        <f>SUM(I7:I36)</f>
        <v>3260</v>
      </c>
      <c r="J37" s="12">
        <f t="shared" si="3"/>
        <v>66200</v>
      </c>
      <c r="K37" s="12">
        <f>SUM(K7:K36)</f>
        <v>1350</v>
      </c>
      <c r="L37" s="12">
        <f t="shared" si="3"/>
        <v>31350</v>
      </c>
      <c r="M37" s="12">
        <f>SUM(M7:M36)</f>
        <v>1065</v>
      </c>
      <c r="N37" s="12">
        <f t="shared" si="3"/>
        <v>31350</v>
      </c>
      <c r="O37" s="15">
        <f>SUM(O7:O36)</f>
        <v>0</v>
      </c>
      <c r="P37" s="12">
        <f>SUM(P7:P36)</f>
        <v>5900</v>
      </c>
      <c r="Q37" s="188">
        <f>SUM(E37,G37,I37,K37,M37,O37,P37)</f>
        <v>22525</v>
      </c>
      <c r="R37" s="191">
        <f>Q37/SUM(D37,F37,H37,J37,L37,N37)*100</f>
        <v>4.3814432989690717</v>
      </c>
      <c r="S37" s="185">
        <f t="shared" si="2"/>
        <v>-491575</v>
      </c>
    </row>
    <row r="38" spans="2:19" x14ac:dyDescent="0.25">
      <c r="B38" s="187" t="s">
        <v>21</v>
      </c>
      <c r="C38" s="187"/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3">
        <f>SUM(D37,F37,H37,J37,L37,N37)</f>
        <v>514100</v>
      </c>
      <c r="Q38" s="188"/>
      <c r="R38" s="191"/>
      <c r="S38" s="185"/>
    </row>
  </sheetData>
  <mergeCells count="19">
    <mergeCell ref="L5:M5"/>
    <mergeCell ref="N5:O5"/>
    <mergeCell ref="R37:R38"/>
    <mergeCell ref="R5:R6"/>
    <mergeCell ref="S37:S38"/>
    <mergeCell ref="S5:S6"/>
    <mergeCell ref="B3:S3"/>
    <mergeCell ref="B4:S4"/>
    <mergeCell ref="B38:O38"/>
    <mergeCell ref="Q37:Q38"/>
    <mergeCell ref="Q5:Q6"/>
    <mergeCell ref="B6:B14"/>
    <mergeCell ref="B15:B21"/>
    <mergeCell ref="B22:B29"/>
    <mergeCell ref="B30:B36"/>
    <mergeCell ref="D5:E5"/>
    <mergeCell ref="F5:G5"/>
    <mergeCell ref="H5:I5"/>
    <mergeCell ref="J5:K5"/>
  </mergeCells>
  <conditionalFormatting sqref="B5:D37 F5:O6 F10:O29 F7:H9 J7:O9 F30:H36 J30:O36 F37:N37 P6 B3 P37:P38">
    <cfRule type="containsText" dxfId="259" priority="128" operator="containsText" text="off">
      <formula>NOT(ISERROR(SEARCH("off",B3)))</formula>
    </cfRule>
  </conditionalFormatting>
  <conditionalFormatting sqref="E7:E10">
    <cfRule type="cellIs" dxfId="258" priority="127" operator="lessThan">
      <formula>3500</formula>
    </cfRule>
  </conditionalFormatting>
  <conditionalFormatting sqref="G7:G10">
    <cfRule type="cellIs" dxfId="257" priority="126" operator="lessThan">
      <formula>3500</formula>
    </cfRule>
  </conditionalFormatting>
  <conditionalFormatting sqref="I10">
    <cfRule type="cellIs" dxfId="256" priority="124" operator="greaterThan">
      <formula>800</formula>
    </cfRule>
    <cfRule type="cellIs" dxfId="255" priority="125" operator="lessThan">
      <formula>800</formula>
    </cfRule>
  </conditionalFormatting>
  <conditionalFormatting sqref="K7:K10">
    <cfRule type="cellIs" dxfId="254" priority="123" operator="lessThan">
      <formula>800</formula>
    </cfRule>
  </conditionalFormatting>
  <conditionalFormatting sqref="I7:I9">
    <cfRule type="cellIs" dxfId="253" priority="122" operator="lessThan">
      <formula>800</formula>
    </cfRule>
  </conditionalFormatting>
  <conditionalFormatting sqref="M7:M10">
    <cfRule type="cellIs" dxfId="252" priority="101" operator="equal">
      <formula>200</formula>
    </cfRule>
    <cfRule type="cellIs" dxfId="251" priority="119" operator="equal">
      <formula>200</formula>
    </cfRule>
    <cfRule type="cellIs" dxfId="250" priority="121" operator="lessThan">
      <formula>200</formula>
    </cfRule>
  </conditionalFormatting>
  <conditionalFormatting sqref="M8:M10">
    <cfRule type="cellIs" dxfId="249" priority="120" operator="greaterThan">
      <formula>200</formula>
    </cfRule>
  </conditionalFormatting>
  <conditionalFormatting sqref="O7:O10">
    <cfRule type="cellIs" dxfId="248" priority="118" operator="lessThan">
      <formula>200</formula>
    </cfRule>
  </conditionalFormatting>
  <conditionalFormatting sqref="E12:E16">
    <cfRule type="cellIs" dxfId="247" priority="105" operator="greaterThan">
      <formula>4000</formula>
    </cfRule>
    <cfRule type="cellIs" dxfId="246" priority="111" operator="equal">
      <formula>4000</formula>
    </cfRule>
    <cfRule type="cellIs" dxfId="245" priority="117" operator="lessThan">
      <formula>4000</formula>
    </cfRule>
  </conditionalFormatting>
  <conditionalFormatting sqref="G12:G16">
    <cfRule type="cellIs" dxfId="244" priority="104" operator="greaterThan">
      <formula>4000</formula>
    </cfRule>
    <cfRule type="cellIs" dxfId="243" priority="110" operator="equal">
      <formula>4000</formula>
    </cfRule>
    <cfRule type="cellIs" dxfId="242" priority="116" operator="lessThan">
      <formula>4000</formula>
    </cfRule>
  </conditionalFormatting>
  <conditionalFormatting sqref="I12:I15">
    <cfRule type="cellIs" dxfId="241" priority="103" operator="greaterThan">
      <formula>1200</formula>
    </cfRule>
    <cfRule type="cellIs" dxfId="240" priority="109" operator="equal">
      <formula>1200</formula>
    </cfRule>
    <cfRule type="cellIs" dxfId="239" priority="115" operator="lessThan">
      <formula>1200</formula>
    </cfRule>
  </conditionalFormatting>
  <conditionalFormatting sqref="K12:K15">
    <cfRule type="cellIs" dxfId="238" priority="102" operator="greaterThan">
      <formula>1200</formula>
    </cfRule>
    <cfRule type="cellIs" dxfId="237" priority="108" operator="equal">
      <formula>1200</formula>
    </cfRule>
    <cfRule type="cellIs" dxfId="236" priority="114" operator="lessThan">
      <formula>1200</formula>
    </cfRule>
  </conditionalFormatting>
  <conditionalFormatting sqref="M12:M14">
    <cfRule type="cellIs" dxfId="235" priority="100" operator="greaterThan">
      <formula>300</formula>
    </cfRule>
    <cfRule type="cellIs" dxfId="234" priority="107" operator="equal">
      <formula>300</formula>
    </cfRule>
    <cfRule type="cellIs" dxfId="233" priority="113" operator="lessThan">
      <formula>300</formula>
    </cfRule>
  </conditionalFormatting>
  <conditionalFormatting sqref="O12:O14">
    <cfRule type="cellIs" dxfId="232" priority="99" operator="greaterThan">
      <formula>300</formula>
    </cfRule>
    <cfRule type="cellIs" dxfId="231" priority="106" operator="equal">
      <formula>300</formula>
    </cfRule>
    <cfRule type="cellIs" dxfId="230" priority="112" operator="lessThan">
      <formula>300</formula>
    </cfRule>
  </conditionalFormatting>
  <conditionalFormatting sqref="E17:E22">
    <cfRule type="cellIs" dxfId="229" priority="96" operator="greaterThan">
      <formula>5000</formula>
    </cfRule>
    <cfRule type="cellIs" dxfId="228" priority="97" operator="equal">
      <formula>5000</formula>
    </cfRule>
    <cfRule type="cellIs" dxfId="227" priority="98" operator="lessThan">
      <formula>5000</formula>
    </cfRule>
  </conditionalFormatting>
  <conditionalFormatting sqref="G17:G22">
    <cfRule type="cellIs" dxfId="226" priority="93" operator="greaterThan">
      <formula>5000</formula>
    </cfRule>
    <cfRule type="cellIs" dxfId="225" priority="94" operator="equal">
      <formula>5000</formula>
    </cfRule>
    <cfRule type="cellIs" dxfId="224" priority="95" operator="lessThan">
      <formula>5000</formula>
    </cfRule>
  </conditionalFormatting>
  <conditionalFormatting sqref="I16:I21">
    <cfRule type="cellIs" dxfId="223" priority="90" operator="greaterThan">
      <formula>1500</formula>
    </cfRule>
    <cfRule type="cellIs" dxfId="222" priority="91" operator="equal">
      <formula>1500</formula>
    </cfRule>
    <cfRule type="cellIs" dxfId="221" priority="92" operator="lessThan">
      <formula>1500</formula>
    </cfRule>
  </conditionalFormatting>
  <conditionalFormatting sqref="K16:K21">
    <cfRule type="cellIs" dxfId="220" priority="87" operator="greaterThan">
      <formula>1500</formula>
    </cfRule>
    <cfRule type="cellIs" dxfId="219" priority="88" operator="equal">
      <formula>1500</formula>
    </cfRule>
    <cfRule type="cellIs" dxfId="218" priority="89" operator="lessThan">
      <formula>1500</formula>
    </cfRule>
  </conditionalFormatting>
  <conditionalFormatting sqref="M15:M20">
    <cfRule type="cellIs" dxfId="217" priority="84" operator="greaterThan">
      <formula>500</formula>
    </cfRule>
    <cfRule type="cellIs" dxfId="216" priority="85" operator="equal">
      <formula>500</formula>
    </cfRule>
    <cfRule type="cellIs" dxfId="215" priority="86" operator="lessThan">
      <formula>500</formula>
    </cfRule>
  </conditionalFormatting>
  <conditionalFormatting sqref="O15:O20">
    <cfRule type="cellIs" dxfId="214" priority="81" operator="greaterThan">
      <formula>500</formula>
    </cfRule>
    <cfRule type="cellIs" dxfId="213" priority="82" operator="equal">
      <formula>500</formula>
    </cfRule>
    <cfRule type="cellIs" dxfId="212" priority="83" operator="lessThan">
      <formula>500</formula>
    </cfRule>
  </conditionalFormatting>
  <conditionalFormatting sqref="E23:E28">
    <cfRule type="cellIs" dxfId="211" priority="78" operator="greaterThan">
      <formula>6000</formula>
    </cfRule>
    <cfRule type="cellIs" dxfId="210" priority="79" operator="equal">
      <formula>6000</formula>
    </cfRule>
    <cfRule type="cellIs" dxfId="209" priority="80" operator="lessThan">
      <formula>6000</formula>
    </cfRule>
  </conditionalFormatting>
  <conditionalFormatting sqref="G23:G28">
    <cfRule type="cellIs" dxfId="208" priority="75" operator="greaterThan">
      <formula>6000</formula>
    </cfRule>
    <cfRule type="cellIs" dxfId="207" priority="76" operator="lessThan">
      <formula>6000</formula>
    </cfRule>
    <cfRule type="cellIs" dxfId="206" priority="77" operator="equal">
      <formula>6000</formula>
    </cfRule>
  </conditionalFormatting>
  <conditionalFormatting sqref="I22:I29">
    <cfRule type="cellIs" dxfId="205" priority="72" operator="greaterThan">
      <formula>2500</formula>
    </cfRule>
    <cfRule type="cellIs" dxfId="204" priority="73" operator="equal">
      <formula>2500</formula>
    </cfRule>
    <cfRule type="cellIs" dxfId="203" priority="74" operator="lessThan">
      <formula>2500</formula>
    </cfRule>
  </conditionalFormatting>
  <conditionalFormatting sqref="K22:K29">
    <cfRule type="cellIs" dxfId="202" priority="69" operator="equal">
      <formula>2500</formula>
    </cfRule>
    <cfRule type="cellIs" dxfId="201" priority="70" operator="lessThan">
      <formula>2500</formula>
    </cfRule>
    <cfRule type="cellIs" dxfId="200" priority="71" operator="greaterThan">
      <formula>2500</formula>
    </cfRule>
  </conditionalFormatting>
  <conditionalFormatting sqref="M21:M24">
    <cfRule type="cellIs" dxfId="199" priority="66" operator="lessThan">
      <formula>700</formula>
    </cfRule>
    <cfRule type="cellIs" dxfId="198" priority="67" operator="lessThan">
      <formula>700</formula>
    </cfRule>
    <cfRule type="cellIs" dxfId="197" priority="68" operator="greaterThan">
      <formula>700</formula>
    </cfRule>
  </conditionalFormatting>
  <conditionalFormatting sqref="O21:O24">
    <cfRule type="cellIs" dxfId="196" priority="63" operator="equal">
      <formula>700</formula>
    </cfRule>
    <cfRule type="cellIs" dxfId="195" priority="64" operator="lessThan">
      <formula>700</formula>
    </cfRule>
    <cfRule type="cellIs" dxfId="194" priority="65" operator="greaterThan">
      <formula>700</formula>
    </cfRule>
  </conditionalFormatting>
  <conditionalFormatting sqref="E29:E36">
    <cfRule type="cellIs" dxfId="193" priority="60" operator="equal">
      <formula>7000</formula>
    </cfRule>
    <cfRule type="cellIs" dxfId="192" priority="61" operator="lessThan">
      <formula>7000</formula>
    </cfRule>
    <cfRule type="cellIs" dxfId="191" priority="62" operator="greaterThan">
      <formula>7000</formula>
    </cfRule>
  </conditionalFormatting>
  <conditionalFormatting sqref="G29:G36">
    <cfRule type="cellIs" dxfId="190" priority="57" operator="lessThan">
      <formula>7000</formula>
    </cfRule>
    <cfRule type="cellIs" dxfId="189" priority="58" operator="equal">
      <formula>7000</formula>
    </cfRule>
    <cfRule type="cellIs" dxfId="188" priority="59" operator="greaterThan">
      <formula>7000</formula>
    </cfRule>
  </conditionalFormatting>
  <conditionalFormatting sqref="I30:I36">
    <cfRule type="cellIs" dxfId="187" priority="53" operator="equal">
      <formula>4000</formula>
    </cfRule>
    <cfRule type="cellIs" dxfId="186" priority="54" operator="lessThan">
      <formula>4000</formula>
    </cfRule>
    <cfRule type="cellIs" dxfId="185" priority="55" operator="greaterThan">
      <formula>4000</formula>
    </cfRule>
  </conditionalFormatting>
  <conditionalFormatting sqref="K30:K36">
    <cfRule type="cellIs" dxfId="184" priority="50" operator="equal">
      <formula>4000</formula>
    </cfRule>
    <cfRule type="cellIs" dxfId="183" priority="51" operator="lessThan">
      <formula>4000</formula>
    </cfRule>
    <cfRule type="cellIs" dxfId="182" priority="52" operator="greaterThan">
      <formula>4000</formula>
    </cfRule>
  </conditionalFormatting>
  <conditionalFormatting sqref="M25:M27">
    <cfRule type="cellIs" dxfId="181" priority="47" operator="equal">
      <formula>1200</formula>
    </cfRule>
    <cfRule type="cellIs" dxfId="180" priority="48" operator="lessThan">
      <formula>1200</formula>
    </cfRule>
    <cfRule type="cellIs" dxfId="179" priority="49" operator="greaterThan">
      <formula>1200</formula>
    </cfRule>
  </conditionalFormatting>
  <conditionalFormatting sqref="O25:O27">
    <cfRule type="cellIs" dxfId="178" priority="44" operator="equal">
      <formula>1200</formula>
    </cfRule>
    <cfRule type="cellIs" dxfId="177" priority="45" operator="greaterThan">
      <formula>1200</formula>
    </cfRule>
    <cfRule type="cellIs" dxfId="176" priority="46" operator="lessThan">
      <formula>1200</formula>
    </cfRule>
  </conditionalFormatting>
  <conditionalFormatting sqref="M28:M29">
    <cfRule type="cellIs" dxfId="175" priority="41" operator="equal">
      <formula>1500</formula>
    </cfRule>
    <cfRule type="cellIs" dxfId="174" priority="42" operator="lessThan">
      <formula>1500</formula>
    </cfRule>
    <cfRule type="cellIs" dxfId="173" priority="43" operator="greaterThan">
      <formula>1500</formula>
    </cfRule>
  </conditionalFormatting>
  <conditionalFormatting sqref="O28:O29">
    <cfRule type="cellIs" dxfId="172" priority="38" operator="equal">
      <formula>1500</formula>
    </cfRule>
    <cfRule type="cellIs" dxfId="171" priority="39" operator="lessThan">
      <formula>1500</formula>
    </cfRule>
    <cfRule type="cellIs" dxfId="170" priority="40" operator="greaterThan">
      <formula>1500</formula>
    </cfRule>
  </conditionalFormatting>
  <conditionalFormatting sqref="M30:M33">
    <cfRule type="cellIs" dxfId="169" priority="35" operator="equal">
      <formula>2000</formula>
    </cfRule>
    <cfRule type="cellIs" dxfId="168" priority="36" operator="lessThan">
      <formula>2000</formula>
    </cfRule>
    <cfRule type="cellIs" dxfId="167" priority="37" operator="greaterThan">
      <formula>2000</formula>
    </cfRule>
  </conditionalFormatting>
  <conditionalFormatting sqref="O30:O33">
    <cfRule type="cellIs" dxfId="166" priority="32" operator="equal">
      <formula>2000</formula>
    </cfRule>
    <cfRule type="cellIs" dxfId="165" priority="33" operator="greaterThan">
      <formula>2000</formula>
    </cfRule>
    <cfRule type="cellIs" dxfId="164" priority="34" operator="lessThan">
      <formula>2000</formula>
    </cfRule>
  </conditionalFormatting>
  <conditionalFormatting sqref="M34:M36">
    <cfRule type="cellIs" dxfId="163" priority="29" operator="equal">
      <formula>3000</formula>
    </cfRule>
    <cfRule type="cellIs" dxfId="162" priority="30" operator="lessThan">
      <formula>3000</formula>
    </cfRule>
    <cfRule type="cellIs" dxfId="161" priority="31" operator="greaterThan">
      <formula>3000</formula>
    </cfRule>
  </conditionalFormatting>
  <conditionalFormatting sqref="O34:O36">
    <cfRule type="cellIs" dxfId="160" priority="26" operator="equal">
      <formula>3000</formula>
    </cfRule>
    <cfRule type="cellIs" dxfId="159" priority="27" operator="lessThan">
      <formula>3000</formula>
    </cfRule>
    <cfRule type="cellIs" dxfId="158" priority="28" operator="greaterThan">
      <formula>3000</formula>
    </cfRule>
  </conditionalFormatting>
  <conditionalFormatting sqref="E37">
    <cfRule type="cellIs" dxfId="157" priority="23" operator="equal">
      <formula>159500</formula>
    </cfRule>
    <cfRule type="cellIs" dxfId="156" priority="24" operator="lessThan">
      <formula>159500</formula>
    </cfRule>
    <cfRule type="cellIs" dxfId="155" priority="25" operator="greaterThan">
      <formula>159500</formula>
    </cfRule>
  </conditionalFormatting>
  <conditionalFormatting sqref="G37">
    <cfRule type="cellIs" dxfId="154" priority="20" operator="equal">
      <formula>159500</formula>
    </cfRule>
    <cfRule type="cellIs" dxfId="153" priority="21" operator="lessThan">
      <formula>159500</formula>
    </cfRule>
    <cfRule type="cellIs" dxfId="152" priority="22" operator="greaterThan">
      <formula>159500</formula>
    </cfRule>
  </conditionalFormatting>
  <conditionalFormatting sqref="I37">
    <cfRule type="cellIs" dxfId="151" priority="17" operator="equal">
      <formula>66200</formula>
    </cfRule>
    <cfRule type="cellIs" dxfId="150" priority="18" operator="lessThan">
      <formula>66200</formula>
    </cfRule>
    <cfRule type="cellIs" dxfId="149" priority="19" operator="greaterThan">
      <formula>66200</formula>
    </cfRule>
  </conditionalFormatting>
  <conditionalFormatting sqref="K37">
    <cfRule type="cellIs" dxfId="148" priority="14" operator="equal">
      <formula>66200</formula>
    </cfRule>
    <cfRule type="cellIs" dxfId="147" priority="15" operator="lessThan">
      <formula>66200</formula>
    </cfRule>
    <cfRule type="cellIs" dxfId="146" priority="16" operator="greaterThan">
      <formula>66200</formula>
    </cfRule>
  </conditionalFormatting>
  <conditionalFormatting sqref="M37">
    <cfRule type="cellIs" dxfId="145" priority="11" operator="equal">
      <formula>31350</formula>
    </cfRule>
    <cfRule type="cellIs" dxfId="144" priority="12" operator="lessThan">
      <formula>31350</formula>
    </cfRule>
    <cfRule type="cellIs" dxfId="143" priority="13" operator="greaterThan">
      <formula>31350</formula>
    </cfRule>
  </conditionalFormatting>
  <conditionalFormatting sqref="O37">
    <cfRule type="cellIs" dxfId="142" priority="8" operator="equal">
      <formula>31350</formula>
    </cfRule>
    <cfRule type="cellIs" dxfId="141" priority="9" operator="lessThan">
      <formula>31350</formula>
    </cfRule>
    <cfRule type="cellIs" dxfId="140" priority="10" operator="greaterThan">
      <formula>31350</formula>
    </cfRule>
  </conditionalFormatting>
  <conditionalFormatting sqref="Q37:Q38">
    <cfRule type="cellIs" dxfId="139" priority="2" operator="equal">
      <formula>514100</formula>
    </cfRule>
    <cfRule type="cellIs" dxfId="138" priority="3" operator="lessThan">
      <formula>514100</formula>
    </cfRule>
    <cfRule type="cellIs" dxfId="137" priority="4" operator="greaterThan">
      <formula>514100</formula>
    </cfRule>
  </conditionalFormatting>
  <conditionalFormatting sqref="B4">
    <cfRule type="containsText" dxfId="136" priority="1" operator="containsText" text="off">
      <formula>NOT(ISERROR(SEARCH("off",B4)))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V41"/>
  <sheetViews>
    <sheetView topLeftCell="G22" workbookViewId="0">
      <selection activeCell="H17" sqref="H17"/>
    </sheetView>
  </sheetViews>
  <sheetFormatPr defaultRowHeight="15" x14ac:dyDescent="0.25"/>
  <cols>
    <col min="5" max="5" width="10" bestFit="1" customWidth="1"/>
    <col min="6" max="6" width="11.5703125" bestFit="1" customWidth="1"/>
    <col min="7" max="7" width="9.7109375" bestFit="1" customWidth="1"/>
    <col min="8" max="8" width="11.5703125" bestFit="1" customWidth="1"/>
    <col min="9" max="9" width="9.28515625" bestFit="1" customWidth="1"/>
    <col min="10" max="10" width="10" bestFit="1" customWidth="1"/>
    <col min="11" max="11" width="9.28515625" bestFit="1" customWidth="1"/>
    <col min="12" max="12" width="10" bestFit="1" customWidth="1"/>
    <col min="13" max="13" width="9.28515625" bestFit="1" customWidth="1"/>
    <col min="14" max="14" width="10" bestFit="1" customWidth="1"/>
    <col min="15" max="15" width="9.28515625" bestFit="1" customWidth="1"/>
    <col min="16" max="16" width="10" bestFit="1" customWidth="1"/>
    <col min="17" max="17" width="9.28515625" bestFit="1" customWidth="1"/>
    <col min="18" max="18" width="20.85546875" bestFit="1" customWidth="1"/>
    <col min="19" max="19" width="14.28515625" customWidth="1"/>
    <col min="20" max="20" width="10" bestFit="1" customWidth="1"/>
    <col min="21" max="21" width="9.28515625" bestFit="1" customWidth="1"/>
    <col min="22" max="22" width="12.28515625" bestFit="1" customWidth="1"/>
  </cols>
  <sheetData>
    <row r="2" spans="4:22" x14ac:dyDescent="0.25">
      <c r="D2" s="199" t="s">
        <v>0</v>
      </c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</row>
    <row r="3" spans="4:22" x14ac:dyDescent="0.25">
      <c r="D3" s="199" t="s">
        <v>1</v>
      </c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</row>
    <row r="4" spans="4:22" x14ac:dyDescent="0.25">
      <c r="D4" s="12" t="s">
        <v>2</v>
      </c>
      <c r="E4" s="12" t="s">
        <v>3</v>
      </c>
      <c r="F4" s="200" t="s">
        <v>4</v>
      </c>
      <c r="G4" s="200"/>
      <c r="H4" s="200" t="s">
        <v>5</v>
      </c>
      <c r="I4" s="200"/>
      <c r="J4" s="200" t="s">
        <v>6</v>
      </c>
      <c r="K4" s="200"/>
      <c r="L4" s="200" t="s">
        <v>7</v>
      </c>
      <c r="M4" s="200"/>
      <c r="N4" s="200" t="s">
        <v>8</v>
      </c>
      <c r="O4" s="200"/>
      <c r="P4" s="200" t="s">
        <v>9</v>
      </c>
      <c r="Q4" s="200"/>
      <c r="R4" s="23" t="s">
        <v>18</v>
      </c>
      <c r="S4" s="23" t="s">
        <v>1759</v>
      </c>
      <c r="T4" s="201" t="s">
        <v>20</v>
      </c>
      <c r="U4" s="202" t="s">
        <v>22</v>
      </c>
      <c r="V4" s="202" t="s">
        <v>23</v>
      </c>
    </row>
    <row r="5" spans="4:22" x14ac:dyDescent="0.25">
      <c r="D5" s="192" t="s">
        <v>10</v>
      </c>
      <c r="E5" s="29" t="s">
        <v>3</v>
      </c>
      <c r="F5" s="24" t="s">
        <v>11</v>
      </c>
      <c r="G5" s="24" t="s">
        <v>12</v>
      </c>
      <c r="H5" s="24" t="s">
        <v>11</v>
      </c>
      <c r="I5" s="24" t="s">
        <v>12</v>
      </c>
      <c r="J5" s="24" t="s">
        <v>11</v>
      </c>
      <c r="K5" s="24" t="s">
        <v>12</v>
      </c>
      <c r="L5" s="24" t="s">
        <v>11</v>
      </c>
      <c r="M5" s="24" t="s">
        <v>12</v>
      </c>
      <c r="N5" s="24" t="s">
        <v>11</v>
      </c>
      <c r="O5" s="24" t="s">
        <v>12</v>
      </c>
      <c r="P5" s="24" t="s">
        <v>11</v>
      </c>
      <c r="Q5" s="24" t="s">
        <v>12</v>
      </c>
      <c r="R5" s="25" t="s">
        <v>19</v>
      </c>
      <c r="S5" s="25" t="s">
        <v>19</v>
      </c>
      <c r="T5" s="201"/>
      <c r="U5" s="202"/>
      <c r="V5" s="202"/>
    </row>
    <row r="6" spans="4:22" s="176" customFormat="1" x14ac:dyDescent="0.25">
      <c r="D6" s="192"/>
      <c r="E6" s="173">
        <v>45139</v>
      </c>
      <c r="F6" s="174"/>
      <c r="G6" s="177">
        <v>1000</v>
      </c>
      <c r="H6" s="177"/>
      <c r="I6" s="177">
        <v>800</v>
      </c>
      <c r="J6" s="174"/>
      <c r="K6" s="174"/>
      <c r="L6" s="174"/>
      <c r="M6" s="174"/>
      <c r="N6" s="174"/>
      <c r="O6" s="174"/>
      <c r="P6" s="174"/>
      <c r="Q6" s="174"/>
      <c r="R6" s="171"/>
      <c r="S6" s="171"/>
      <c r="T6" s="178">
        <f>SUM(G6,I6,K6,M6,O6,Q6,R6,S6)</f>
        <v>1800</v>
      </c>
      <c r="U6" s="175"/>
      <c r="V6" s="175"/>
    </row>
    <row r="7" spans="4:22" x14ac:dyDescent="0.25">
      <c r="D7" s="192"/>
      <c r="E7" s="29">
        <v>45140</v>
      </c>
      <c r="F7" s="3">
        <v>3500</v>
      </c>
      <c r="G7" s="26">
        <v>1100</v>
      </c>
      <c r="H7" s="3">
        <v>3500</v>
      </c>
      <c r="I7" s="5">
        <v>1100</v>
      </c>
      <c r="J7" s="3">
        <v>800</v>
      </c>
      <c r="K7" s="27">
        <v>400</v>
      </c>
      <c r="L7" s="3">
        <v>800</v>
      </c>
      <c r="M7" s="7">
        <v>100</v>
      </c>
      <c r="N7" s="3">
        <v>200</v>
      </c>
      <c r="O7" s="5">
        <v>0</v>
      </c>
      <c r="P7" s="3">
        <v>200</v>
      </c>
      <c r="Q7" s="8">
        <v>0</v>
      </c>
      <c r="R7" s="16"/>
      <c r="S7" s="16"/>
      <c r="T7" s="178">
        <f t="shared" ref="T7:T36" si="0">SUM(G7,I7,K7,M7,O7,Q7,R7,S7)</f>
        <v>2700</v>
      </c>
      <c r="U7" s="21">
        <f>_xlfn.IFNA(T7/SUM(F7,H7,J7,L7,N7,P7),0)</f>
        <v>0.3</v>
      </c>
      <c r="V7" s="16">
        <f t="shared" ref="V7:V37" si="1">T7-SUM(F7,H7,J7,L7,N7,P7)</f>
        <v>-6300</v>
      </c>
    </row>
    <row r="8" spans="4:22" x14ac:dyDescent="0.25">
      <c r="D8" s="192"/>
      <c r="E8" s="29">
        <v>45141</v>
      </c>
      <c r="F8" s="3">
        <v>3500</v>
      </c>
      <c r="G8" s="26">
        <v>2300</v>
      </c>
      <c r="H8" s="3">
        <v>3500</v>
      </c>
      <c r="I8" s="5"/>
      <c r="J8" s="3">
        <v>800</v>
      </c>
      <c r="K8" s="27">
        <v>400</v>
      </c>
      <c r="L8" s="3">
        <v>800</v>
      </c>
      <c r="M8" s="5">
        <v>200</v>
      </c>
      <c r="N8" s="3">
        <v>200</v>
      </c>
      <c r="O8" s="26">
        <v>200</v>
      </c>
      <c r="P8" s="3">
        <v>200</v>
      </c>
      <c r="Q8" s="8">
        <v>0</v>
      </c>
      <c r="R8" s="16"/>
      <c r="S8" s="16"/>
      <c r="T8" s="178">
        <f t="shared" si="0"/>
        <v>3100</v>
      </c>
      <c r="U8" s="21">
        <f>_xlfn.IFNA(T8/SUM(F8,H8,J8,L8,N8,P8),0)</f>
        <v>0.34444444444444444</v>
      </c>
      <c r="V8" s="16">
        <f t="shared" si="1"/>
        <v>-5900</v>
      </c>
    </row>
    <row r="9" spans="4:22" x14ac:dyDescent="0.25">
      <c r="D9" s="192"/>
      <c r="E9" s="29">
        <v>45142</v>
      </c>
      <c r="F9" s="3">
        <v>3500</v>
      </c>
      <c r="G9" s="26">
        <v>1050</v>
      </c>
      <c r="H9" s="3">
        <v>3500</v>
      </c>
      <c r="I9" s="5"/>
      <c r="J9" s="3">
        <v>800</v>
      </c>
      <c r="K9" s="27">
        <v>500</v>
      </c>
      <c r="L9" s="3">
        <v>800</v>
      </c>
      <c r="M9" s="5">
        <v>250</v>
      </c>
      <c r="N9" s="3">
        <v>200</v>
      </c>
      <c r="O9" s="26">
        <v>230</v>
      </c>
      <c r="P9" s="3">
        <v>200</v>
      </c>
      <c r="Q9" s="8">
        <v>0</v>
      </c>
      <c r="R9" s="16">
        <v>1900</v>
      </c>
      <c r="S9" s="16"/>
      <c r="T9" s="178">
        <f t="shared" si="0"/>
        <v>3930</v>
      </c>
      <c r="U9" s="21">
        <f>_xlfn.IFNA(T9/SUM(F9,H9,J9,L9,N9,P9),0)</f>
        <v>0.43666666666666665</v>
      </c>
      <c r="V9" s="16">
        <f t="shared" si="1"/>
        <v>-5070</v>
      </c>
    </row>
    <row r="10" spans="4:22" x14ac:dyDescent="0.25">
      <c r="D10" s="192"/>
      <c r="E10" s="29">
        <v>45143</v>
      </c>
      <c r="F10" s="3">
        <v>3500</v>
      </c>
      <c r="G10" s="26">
        <v>1000</v>
      </c>
      <c r="H10" s="3">
        <v>3500</v>
      </c>
      <c r="I10" s="5">
        <v>300</v>
      </c>
      <c r="J10" s="3">
        <v>800</v>
      </c>
      <c r="K10" s="26">
        <v>1200</v>
      </c>
      <c r="L10" s="3">
        <v>800</v>
      </c>
      <c r="M10" s="5">
        <v>200</v>
      </c>
      <c r="N10" s="3">
        <v>200</v>
      </c>
      <c r="O10" s="26">
        <v>215</v>
      </c>
      <c r="P10" s="3">
        <v>200</v>
      </c>
      <c r="Q10" s="8">
        <v>0</v>
      </c>
      <c r="R10" s="16">
        <v>1400</v>
      </c>
      <c r="S10" s="16"/>
      <c r="T10" s="178">
        <f t="shared" si="0"/>
        <v>4315</v>
      </c>
      <c r="U10" s="21">
        <f>_xlfn.IFNA(T10/SUM(F10,H10,J10,L10,N10,P10),0)</f>
        <v>0.47944444444444445</v>
      </c>
      <c r="V10" s="16">
        <f t="shared" si="1"/>
        <v>-4685</v>
      </c>
    </row>
    <row r="11" spans="4:22" x14ac:dyDescent="0.25">
      <c r="D11" s="192"/>
      <c r="E11" s="29">
        <v>45144</v>
      </c>
      <c r="F11" s="3">
        <v>3500</v>
      </c>
      <c r="G11" s="26" t="s">
        <v>13</v>
      </c>
      <c r="H11" s="5">
        <v>3500</v>
      </c>
      <c r="I11" s="5" t="s">
        <v>13</v>
      </c>
      <c r="J11" s="5">
        <v>1200</v>
      </c>
      <c r="K11" s="5" t="s">
        <v>13</v>
      </c>
      <c r="L11" s="5">
        <v>1200</v>
      </c>
      <c r="M11" s="5" t="s">
        <v>13</v>
      </c>
      <c r="N11" s="5">
        <v>250</v>
      </c>
      <c r="O11" s="5" t="s">
        <v>13</v>
      </c>
      <c r="P11" s="5">
        <v>250</v>
      </c>
      <c r="Q11" s="26" t="s">
        <v>13</v>
      </c>
      <c r="R11" s="16"/>
      <c r="S11" s="16"/>
      <c r="T11" s="178">
        <f t="shared" si="0"/>
        <v>0</v>
      </c>
      <c r="U11" s="22" t="s">
        <v>24</v>
      </c>
      <c r="V11" s="16">
        <f t="shared" si="1"/>
        <v>-9900</v>
      </c>
    </row>
    <row r="12" spans="4:22" x14ac:dyDescent="0.25">
      <c r="D12" s="192"/>
      <c r="E12" s="29">
        <v>45145</v>
      </c>
      <c r="F12" s="3">
        <v>4000</v>
      </c>
      <c r="G12" s="3">
        <v>1200</v>
      </c>
      <c r="H12" s="3">
        <v>4000</v>
      </c>
      <c r="I12" s="3">
        <v>300</v>
      </c>
      <c r="J12" s="3">
        <v>1200</v>
      </c>
      <c r="K12" s="3">
        <v>150</v>
      </c>
      <c r="L12" s="3">
        <v>1200</v>
      </c>
      <c r="M12" s="3">
        <v>250</v>
      </c>
      <c r="N12" s="3">
        <v>300</v>
      </c>
      <c r="O12" s="3">
        <v>240</v>
      </c>
      <c r="P12" s="3">
        <v>300</v>
      </c>
      <c r="Q12" s="28"/>
      <c r="R12" s="16">
        <v>1300</v>
      </c>
      <c r="S12" s="16"/>
      <c r="T12" s="178">
        <f t="shared" si="0"/>
        <v>3440</v>
      </c>
      <c r="U12" s="21">
        <f t="shared" ref="U12:U37" si="2">_xlfn.IFNA(T12/SUM(F12,H12,J12,L12,N12,P12),0)</f>
        <v>0.31272727272727274</v>
      </c>
      <c r="V12" s="16">
        <f t="shared" si="1"/>
        <v>-7560</v>
      </c>
    </row>
    <row r="13" spans="4:22" x14ac:dyDescent="0.25">
      <c r="D13" s="192"/>
      <c r="E13" s="29">
        <v>45146</v>
      </c>
      <c r="F13" s="3">
        <v>4000</v>
      </c>
      <c r="G13" s="3">
        <v>1400</v>
      </c>
      <c r="H13" s="3">
        <v>4000</v>
      </c>
      <c r="I13" s="3">
        <v>1200</v>
      </c>
      <c r="J13" s="3">
        <v>1200</v>
      </c>
      <c r="K13" s="3">
        <v>610</v>
      </c>
      <c r="L13" s="3">
        <v>1200</v>
      </c>
      <c r="M13" s="3">
        <v>350</v>
      </c>
      <c r="N13" s="3">
        <v>300</v>
      </c>
      <c r="O13" s="3">
        <v>180</v>
      </c>
      <c r="P13" s="3">
        <v>300</v>
      </c>
      <c r="Q13" s="28"/>
      <c r="R13" s="16">
        <v>1300</v>
      </c>
      <c r="S13" s="16"/>
      <c r="T13" s="178">
        <f t="shared" si="0"/>
        <v>5040</v>
      </c>
      <c r="U13" s="21">
        <f t="shared" si="2"/>
        <v>0.45818181818181819</v>
      </c>
      <c r="V13" s="16">
        <f t="shared" si="1"/>
        <v>-5960</v>
      </c>
    </row>
    <row r="14" spans="4:22" x14ac:dyDescent="0.25">
      <c r="D14" s="192"/>
      <c r="E14" s="29">
        <v>45147</v>
      </c>
      <c r="F14" s="3">
        <v>4000</v>
      </c>
      <c r="G14" s="3">
        <v>1000</v>
      </c>
      <c r="H14" s="3">
        <v>4000</v>
      </c>
      <c r="I14" s="3">
        <v>150</v>
      </c>
      <c r="J14" s="3">
        <v>1200</v>
      </c>
      <c r="K14" s="3">
        <v>100</v>
      </c>
      <c r="L14" s="3">
        <v>1200</v>
      </c>
      <c r="M14" s="3">
        <v>700</v>
      </c>
      <c r="N14" s="3">
        <v>300</v>
      </c>
      <c r="O14" s="3">
        <v>240</v>
      </c>
      <c r="P14" s="3">
        <v>300</v>
      </c>
      <c r="Q14" s="28"/>
      <c r="R14" s="16">
        <v>4500</v>
      </c>
      <c r="S14" s="16"/>
      <c r="T14" s="178">
        <f t="shared" si="0"/>
        <v>6690</v>
      </c>
      <c r="U14" s="21">
        <f t="shared" si="2"/>
        <v>0.60818181818181816</v>
      </c>
      <c r="V14" s="16">
        <f t="shared" si="1"/>
        <v>-4310</v>
      </c>
    </row>
    <row r="15" spans="4:22" x14ac:dyDescent="0.25">
      <c r="D15" s="192" t="s">
        <v>14</v>
      </c>
      <c r="E15" s="29">
        <v>45148</v>
      </c>
      <c r="F15" s="3">
        <v>4000</v>
      </c>
      <c r="G15" s="3">
        <v>1700</v>
      </c>
      <c r="H15" s="3">
        <v>4000</v>
      </c>
      <c r="I15" s="3">
        <v>200</v>
      </c>
      <c r="J15" s="3">
        <v>1200</v>
      </c>
      <c r="K15" s="3">
        <v>590</v>
      </c>
      <c r="L15" s="3">
        <v>1200</v>
      </c>
      <c r="M15" s="3">
        <v>500</v>
      </c>
      <c r="N15" s="3">
        <v>500</v>
      </c>
      <c r="O15" s="3">
        <v>270</v>
      </c>
      <c r="P15" s="3">
        <v>500</v>
      </c>
      <c r="Q15" s="28"/>
      <c r="R15" s="16">
        <v>1100</v>
      </c>
      <c r="S15" s="16"/>
      <c r="T15" s="178">
        <f t="shared" si="0"/>
        <v>4360</v>
      </c>
      <c r="U15" s="21">
        <f t="shared" si="2"/>
        <v>0.38245614035087722</v>
      </c>
      <c r="V15" s="16">
        <f t="shared" si="1"/>
        <v>-7040</v>
      </c>
    </row>
    <row r="16" spans="4:22" x14ac:dyDescent="0.25">
      <c r="D16" s="192"/>
      <c r="E16" s="29">
        <v>45149</v>
      </c>
      <c r="F16" s="3">
        <v>4000</v>
      </c>
      <c r="G16" s="3">
        <v>300</v>
      </c>
      <c r="H16" s="3">
        <v>4000</v>
      </c>
      <c r="I16" s="3">
        <v>1000</v>
      </c>
      <c r="J16" s="3">
        <v>1500</v>
      </c>
      <c r="K16" s="3">
        <v>1200</v>
      </c>
      <c r="L16" s="3">
        <v>1500</v>
      </c>
      <c r="M16" s="3">
        <v>300</v>
      </c>
      <c r="N16" s="3">
        <v>500</v>
      </c>
      <c r="O16" s="3">
        <v>120</v>
      </c>
      <c r="P16" s="3">
        <v>500</v>
      </c>
      <c r="Q16" s="28"/>
      <c r="R16" s="16">
        <v>1600</v>
      </c>
      <c r="S16" s="16"/>
      <c r="T16" s="178">
        <f t="shared" si="0"/>
        <v>4520</v>
      </c>
      <c r="U16" s="21">
        <f t="shared" si="2"/>
        <v>0.37666666666666665</v>
      </c>
      <c r="V16" s="16">
        <f t="shared" si="1"/>
        <v>-7480</v>
      </c>
    </row>
    <row r="17" spans="4:22" x14ac:dyDescent="0.25">
      <c r="D17" s="192"/>
      <c r="E17" s="29">
        <v>45150</v>
      </c>
      <c r="F17" s="3">
        <v>5000</v>
      </c>
      <c r="G17" s="3">
        <v>1500</v>
      </c>
      <c r="H17" s="3">
        <v>5000</v>
      </c>
      <c r="I17" s="3">
        <v>200</v>
      </c>
      <c r="J17" s="3">
        <v>1500</v>
      </c>
      <c r="K17" s="3">
        <v>200</v>
      </c>
      <c r="L17" s="3">
        <v>1500</v>
      </c>
      <c r="M17" s="3">
        <v>350</v>
      </c>
      <c r="N17" s="3">
        <v>500</v>
      </c>
      <c r="O17" s="3"/>
      <c r="P17" s="3">
        <v>500</v>
      </c>
      <c r="Q17" s="28">
        <v>100</v>
      </c>
      <c r="R17" s="16">
        <v>1100</v>
      </c>
      <c r="S17" s="16"/>
      <c r="T17" s="178">
        <f t="shared" si="0"/>
        <v>3450</v>
      </c>
      <c r="U17" s="21">
        <f t="shared" si="2"/>
        <v>0.24642857142857144</v>
      </c>
      <c r="V17" s="16">
        <f t="shared" si="1"/>
        <v>-10550</v>
      </c>
    </row>
    <row r="18" spans="4:22" x14ac:dyDescent="0.25">
      <c r="D18" s="192"/>
      <c r="E18" s="29">
        <v>45151</v>
      </c>
      <c r="F18" s="3">
        <v>5000</v>
      </c>
      <c r="G18" s="5" t="s">
        <v>24</v>
      </c>
      <c r="H18" s="5">
        <v>5000</v>
      </c>
      <c r="I18" s="5" t="s">
        <v>24</v>
      </c>
      <c r="J18" s="5">
        <v>1500</v>
      </c>
      <c r="K18" s="5" t="s">
        <v>24</v>
      </c>
      <c r="L18" s="5">
        <v>1500</v>
      </c>
      <c r="M18" s="5" t="s">
        <v>24</v>
      </c>
      <c r="N18" s="5">
        <v>500</v>
      </c>
      <c r="O18" s="5" t="s">
        <v>24</v>
      </c>
      <c r="P18" s="3">
        <v>500</v>
      </c>
      <c r="Q18" s="28">
        <v>200</v>
      </c>
      <c r="R18" s="16">
        <v>13000</v>
      </c>
      <c r="S18" s="16"/>
      <c r="T18" s="178">
        <f t="shared" si="0"/>
        <v>13200</v>
      </c>
      <c r="U18" s="21">
        <f t="shared" si="2"/>
        <v>0.94285714285714284</v>
      </c>
      <c r="V18" s="16">
        <f t="shared" si="1"/>
        <v>-800</v>
      </c>
    </row>
    <row r="19" spans="4:22" x14ac:dyDescent="0.25">
      <c r="D19" s="192"/>
      <c r="E19" s="29">
        <v>45152</v>
      </c>
      <c r="F19" s="3">
        <v>5000</v>
      </c>
      <c r="G19" s="3">
        <v>1800</v>
      </c>
      <c r="H19" s="3">
        <v>5000</v>
      </c>
      <c r="I19" s="3">
        <v>400</v>
      </c>
      <c r="J19" s="3">
        <v>1500</v>
      </c>
      <c r="K19" s="3">
        <v>200</v>
      </c>
      <c r="L19" s="3">
        <v>1500</v>
      </c>
      <c r="M19" s="3">
        <v>350</v>
      </c>
      <c r="N19" s="3">
        <v>500</v>
      </c>
      <c r="O19" s="5" t="s">
        <v>24</v>
      </c>
      <c r="P19" s="3">
        <v>500</v>
      </c>
      <c r="Q19" s="26" t="s">
        <v>24</v>
      </c>
      <c r="R19" s="16">
        <v>250</v>
      </c>
      <c r="S19" s="16"/>
      <c r="T19" s="178">
        <f t="shared" si="0"/>
        <v>3000</v>
      </c>
      <c r="U19" s="21">
        <f t="shared" si="2"/>
        <v>0.21428571428571427</v>
      </c>
      <c r="V19" s="16">
        <f t="shared" si="1"/>
        <v>-11000</v>
      </c>
    </row>
    <row r="20" spans="4:22" x14ac:dyDescent="0.25">
      <c r="D20" s="192"/>
      <c r="E20" s="29">
        <v>45153</v>
      </c>
      <c r="F20" s="3">
        <v>5000</v>
      </c>
      <c r="G20" s="5" t="s">
        <v>24</v>
      </c>
      <c r="H20" s="5">
        <v>5000</v>
      </c>
      <c r="I20" s="5" t="s">
        <v>24</v>
      </c>
      <c r="J20" s="5">
        <v>1500</v>
      </c>
      <c r="K20" s="5" t="s">
        <v>24</v>
      </c>
      <c r="L20" s="5">
        <v>1500</v>
      </c>
      <c r="M20" s="5" t="s">
        <v>24</v>
      </c>
      <c r="N20" s="5">
        <v>500</v>
      </c>
      <c r="O20" s="5" t="s">
        <v>24</v>
      </c>
      <c r="P20" s="5">
        <v>500</v>
      </c>
      <c r="Q20" s="26" t="s">
        <v>24</v>
      </c>
      <c r="R20" s="26" t="s">
        <v>24</v>
      </c>
      <c r="S20" s="26"/>
      <c r="T20" s="178">
        <f t="shared" si="0"/>
        <v>0</v>
      </c>
      <c r="U20" s="21">
        <f t="shared" si="2"/>
        <v>0</v>
      </c>
      <c r="V20" s="16">
        <f t="shared" si="1"/>
        <v>-14000</v>
      </c>
    </row>
    <row r="21" spans="4:22" x14ac:dyDescent="0.25">
      <c r="D21" s="192"/>
      <c r="E21" s="29">
        <v>45154</v>
      </c>
      <c r="F21" s="3">
        <v>5000</v>
      </c>
      <c r="G21" s="3">
        <v>3000</v>
      </c>
      <c r="H21" s="3">
        <v>5000</v>
      </c>
      <c r="I21" s="3" t="s">
        <v>24</v>
      </c>
      <c r="J21" s="3">
        <v>1500</v>
      </c>
      <c r="K21" s="3">
        <v>650</v>
      </c>
      <c r="L21" s="3">
        <v>1500</v>
      </c>
      <c r="M21" s="3">
        <v>500</v>
      </c>
      <c r="N21" s="3">
        <v>700</v>
      </c>
      <c r="O21" s="3"/>
      <c r="P21" s="3">
        <v>700</v>
      </c>
      <c r="Q21" s="28"/>
      <c r="R21" s="16"/>
      <c r="S21" s="16"/>
      <c r="T21" s="178">
        <f t="shared" si="0"/>
        <v>4150</v>
      </c>
      <c r="U21" s="21">
        <f t="shared" si="2"/>
        <v>0.28819444444444442</v>
      </c>
      <c r="V21" s="16">
        <f t="shared" si="1"/>
        <v>-10250</v>
      </c>
    </row>
    <row r="22" spans="4:22" x14ac:dyDescent="0.25">
      <c r="D22" s="192" t="s">
        <v>15</v>
      </c>
      <c r="E22" s="29">
        <v>45155</v>
      </c>
      <c r="F22" s="3">
        <v>5000</v>
      </c>
      <c r="G22" s="3">
        <v>3400</v>
      </c>
      <c r="H22" s="3">
        <v>5000</v>
      </c>
      <c r="I22" s="3"/>
      <c r="J22" s="3">
        <v>2500</v>
      </c>
      <c r="K22" s="3">
        <v>1910</v>
      </c>
      <c r="L22" s="3">
        <v>2500</v>
      </c>
      <c r="M22" s="3">
        <v>600</v>
      </c>
      <c r="N22" s="3">
        <v>700</v>
      </c>
      <c r="O22" s="3"/>
      <c r="P22" s="3">
        <v>700</v>
      </c>
      <c r="Q22" s="28">
        <v>100</v>
      </c>
      <c r="R22" s="16"/>
      <c r="S22" s="16"/>
      <c r="T22" s="178">
        <f t="shared" si="0"/>
        <v>6010</v>
      </c>
      <c r="U22" s="21">
        <f t="shared" si="2"/>
        <v>0.36646341463414633</v>
      </c>
      <c r="V22" s="16">
        <f t="shared" si="1"/>
        <v>-10390</v>
      </c>
    </row>
    <row r="23" spans="4:22" x14ac:dyDescent="0.25">
      <c r="D23" s="192"/>
      <c r="E23" s="29">
        <v>45156</v>
      </c>
      <c r="F23" s="3">
        <v>6000</v>
      </c>
      <c r="G23" s="3">
        <v>2300</v>
      </c>
      <c r="H23" s="3">
        <v>6000</v>
      </c>
      <c r="I23" s="3"/>
      <c r="J23" s="3">
        <v>2500</v>
      </c>
      <c r="K23" s="3">
        <v>4000</v>
      </c>
      <c r="L23" s="3">
        <v>2500</v>
      </c>
      <c r="M23" s="3">
        <v>650</v>
      </c>
      <c r="N23" s="3">
        <v>700</v>
      </c>
      <c r="O23" s="3">
        <v>270</v>
      </c>
      <c r="P23" s="3">
        <v>700</v>
      </c>
      <c r="Q23" s="28"/>
      <c r="R23" s="16"/>
      <c r="S23" s="16"/>
      <c r="T23" s="178">
        <f t="shared" si="0"/>
        <v>7220</v>
      </c>
      <c r="U23" s="21">
        <f t="shared" si="2"/>
        <v>0.3923913043478261</v>
      </c>
      <c r="V23" s="16">
        <f t="shared" si="1"/>
        <v>-11180</v>
      </c>
    </row>
    <row r="24" spans="4:22" x14ac:dyDescent="0.25">
      <c r="D24" s="192"/>
      <c r="E24" s="29">
        <v>45157</v>
      </c>
      <c r="F24" s="3">
        <v>6000</v>
      </c>
      <c r="G24" s="3">
        <v>2100</v>
      </c>
      <c r="H24" s="3">
        <v>6000</v>
      </c>
      <c r="I24" s="3"/>
      <c r="J24" s="3">
        <v>2500</v>
      </c>
      <c r="K24" s="3"/>
      <c r="L24" s="3">
        <v>2500</v>
      </c>
      <c r="M24" s="3">
        <v>200</v>
      </c>
      <c r="N24" s="3">
        <v>700</v>
      </c>
      <c r="O24" s="3">
        <v>200</v>
      </c>
      <c r="P24" s="3">
        <v>700</v>
      </c>
      <c r="Q24" s="28"/>
      <c r="R24" s="16">
        <v>3500</v>
      </c>
      <c r="S24" s="16"/>
      <c r="T24" s="178">
        <f t="shared" si="0"/>
        <v>6000</v>
      </c>
      <c r="U24" s="21">
        <f t="shared" si="2"/>
        <v>0.32608695652173914</v>
      </c>
      <c r="V24" s="16">
        <f t="shared" si="1"/>
        <v>-12400</v>
      </c>
    </row>
    <row r="25" spans="4:22" x14ac:dyDescent="0.25">
      <c r="D25" s="192"/>
      <c r="E25" s="29">
        <v>45158</v>
      </c>
      <c r="F25" s="3">
        <v>6000</v>
      </c>
      <c r="G25" s="3">
        <v>1100</v>
      </c>
      <c r="H25" s="3">
        <v>6000</v>
      </c>
      <c r="I25" s="3"/>
      <c r="J25" s="3">
        <v>2500</v>
      </c>
      <c r="K25" s="5" t="s">
        <v>24</v>
      </c>
      <c r="L25" s="5">
        <v>2500</v>
      </c>
      <c r="M25" s="5" t="s">
        <v>24</v>
      </c>
      <c r="N25" s="5">
        <v>1200</v>
      </c>
      <c r="O25" s="5" t="s">
        <v>24</v>
      </c>
      <c r="P25" s="5">
        <v>1200</v>
      </c>
      <c r="Q25" s="26" t="s">
        <v>24</v>
      </c>
      <c r="R25" s="16"/>
      <c r="S25" s="16"/>
      <c r="T25" s="178">
        <f t="shared" si="0"/>
        <v>1100</v>
      </c>
      <c r="U25" s="21">
        <f t="shared" si="2"/>
        <v>5.6701030927835051E-2</v>
      </c>
      <c r="V25" s="16">
        <f t="shared" si="1"/>
        <v>-18300</v>
      </c>
    </row>
    <row r="26" spans="4:22" x14ac:dyDescent="0.25">
      <c r="D26" s="192"/>
      <c r="E26" s="29">
        <v>45159</v>
      </c>
      <c r="F26" s="3">
        <v>6000</v>
      </c>
      <c r="G26" s="3">
        <v>1400</v>
      </c>
      <c r="H26" s="3">
        <v>6000</v>
      </c>
      <c r="I26" s="3"/>
      <c r="J26" s="3">
        <v>2500</v>
      </c>
      <c r="K26" s="3">
        <v>250</v>
      </c>
      <c r="L26" s="3">
        <v>2500</v>
      </c>
      <c r="M26" s="3">
        <v>500</v>
      </c>
      <c r="N26" s="3">
        <v>1200</v>
      </c>
      <c r="O26" s="3">
        <v>530</v>
      </c>
      <c r="P26" s="3">
        <v>1200</v>
      </c>
      <c r="Q26" s="28"/>
      <c r="R26" s="16"/>
      <c r="S26" s="16"/>
      <c r="T26" s="178">
        <f t="shared" si="0"/>
        <v>2680</v>
      </c>
      <c r="U26" s="21">
        <f t="shared" si="2"/>
        <v>0.13814432989690723</v>
      </c>
      <c r="V26" s="16">
        <f t="shared" si="1"/>
        <v>-16720</v>
      </c>
    </row>
    <row r="27" spans="4:22" x14ac:dyDescent="0.25">
      <c r="D27" s="192"/>
      <c r="E27" s="29">
        <v>45160</v>
      </c>
      <c r="F27" s="3">
        <v>6000</v>
      </c>
      <c r="G27" s="3">
        <v>1850</v>
      </c>
      <c r="H27" s="3">
        <v>6000</v>
      </c>
      <c r="I27" s="3"/>
      <c r="J27" s="3">
        <v>2500</v>
      </c>
      <c r="K27" s="3">
        <v>440</v>
      </c>
      <c r="L27" s="3">
        <v>2500</v>
      </c>
      <c r="M27" s="3"/>
      <c r="N27" s="3">
        <v>1200</v>
      </c>
      <c r="O27" s="3">
        <v>120</v>
      </c>
      <c r="P27" s="3">
        <v>1200</v>
      </c>
      <c r="Q27" s="28"/>
      <c r="R27" s="169"/>
      <c r="S27" s="169">
        <v>200</v>
      </c>
      <c r="T27" s="178">
        <f t="shared" si="0"/>
        <v>2610</v>
      </c>
      <c r="U27" s="21">
        <f t="shared" si="2"/>
        <v>0.1345360824742268</v>
      </c>
      <c r="V27" s="16">
        <f t="shared" si="1"/>
        <v>-16790</v>
      </c>
    </row>
    <row r="28" spans="4:22" x14ac:dyDescent="0.25">
      <c r="D28" s="192"/>
      <c r="E28" s="29">
        <v>45161</v>
      </c>
      <c r="F28" s="3">
        <v>6000</v>
      </c>
      <c r="G28" s="3">
        <v>200</v>
      </c>
      <c r="H28" s="3">
        <v>6000</v>
      </c>
      <c r="I28" s="3"/>
      <c r="J28" s="3">
        <v>2500</v>
      </c>
      <c r="K28" s="3">
        <v>700</v>
      </c>
      <c r="L28" s="3">
        <v>2500</v>
      </c>
      <c r="M28" s="3">
        <v>300</v>
      </c>
      <c r="N28" s="3">
        <v>1500</v>
      </c>
      <c r="O28" s="3"/>
      <c r="P28" s="3">
        <v>1500</v>
      </c>
      <c r="Q28" s="28"/>
      <c r="R28" s="16"/>
      <c r="S28" s="16"/>
      <c r="T28" s="178">
        <f t="shared" si="0"/>
        <v>1200</v>
      </c>
      <c r="U28" s="21">
        <f t="shared" si="2"/>
        <v>0.06</v>
      </c>
      <c r="V28" s="16">
        <f t="shared" si="1"/>
        <v>-18800</v>
      </c>
    </row>
    <row r="29" spans="4:22" x14ac:dyDescent="0.25">
      <c r="D29" s="192"/>
      <c r="E29" s="29">
        <v>45162</v>
      </c>
      <c r="F29" s="3">
        <v>7000</v>
      </c>
      <c r="G29" s="3"/>
      <c r="H29" s="3">
        <v>7000</v>
      </c>
      <c r="I29" s="3"/>
      <c r="J29" s="3">
        <v>2500</v>
      </c>
      <c r="K29" s="3">
        <v>100</v>
      </c>
      <c r="L29" s="3">
        <v>2500</v>
      </c>
      <c r="M29" s="3">
        <v>380</v>
      </c>
      <c r="N29" s="3">
        <v>1500</v>
      </c>
      <c r="O29" s="3">
        <v>1000</v>
      </c>
      <c r="P29" s="3">
        <v>1500</v>
      </c>
      <c r="Q29" s="28"/>
      <c r="R29" s="16">
        <v>2500</v>
      </c>
      <c r="S29" s="16"/>
      <c r="T29" s="178">
        <f t="shared" si="0"/>
        <v>3980</v>
      </c>
      <c r="U29" s="21">
        <f t="shared" si="2"/>
        <v>0.18090909090909091</v>
      </c>
      <c r="V29" s="16">
        <f t="shared" si="1"/>
        <v>-18020</v>
      </c>
    </row>
    <row r="30" spans="4:22" x14ac:dyDescent="0.25">
      <c r="D30" s="192" t="s">
        <v>16</v>
      </c>
      <c r="E30" s="29">
        <v>45163</v>
      </c>
      <c r="F30" s="3">
        <v>7000</v>
      </c>
      <c r="G30" s="3">
        <v>100</v>
      </c>
      <c r="H30" s="3">
        <v>7000</v>
      </c>
      <c r="I30" s="3"/>
      <c r="J30" s="3">
        <v>4000</v>
      </c>
      <c r="K30" s="3">
        <v>100</v>
      </c>
      <c r="L30" s="3">
        <v>4000</v>
      </c>
      <c r="M30" s="3">
        <v>350</v>
      </c>
      <c r="N30" s="3">
        <v>2000</v>
      </c>
      <c r="O30" s="3">
        <v>200</v>
      </c>
      <c r="P30" s="3">
        <v>2000</v>
      </c>
      <c r="Q30" s="28">
        <v>50</v>
      </c>
      <c r="R30" s="16"/>
      <c r="S30" s="16">
        <v>150</v>
      </c>
      <c r="T30" s="178">
        <f t="shared" si="0"/>
        <v>950</v>
      </c>
      <c r="U30" s="21">
        <f t="shared" si="2"/>
        <v>3.653846153846154E-2</v>
      </c>
      <c r="V30" s="16">
        <f t="shared" si="1"/>
        <v>-25050</v>
      </c>
    </row>
    <row r="31" spans="4:22" x14ac:dyDescent="0.25">
      <c r="D31" s="192"/>
      <c r="E31" s="29">
        <v>45164</v>
      </c>
      <c r="F31" s="3">
        <v>7000</v>
      </c>
      <c r="G31" s="3">
        <v>100</v>
      </c>
      <c r="H31" s="3">
        <v>7000</v>
      </c>
      <c r="I31" s="3"/>
      <c r="J31" s="3">
        <v>4000</v>
      </c>
      <c r="K31" s="3">
        <v>900</v>
      </c>
      <c r="L31" s="3">
        <v>4000</v>
      </c>
      <c r="M31" s="3">
        <v>400</v>
      </c>
      <c r="N31" s="3">
        <v>2000</v>
      </c>
      <c r="O31" s="3">
        <v>250</v>
      </c>
      <c r="P31" s="3">
        <v>2000</v>
      </c>
      <c r="Q31" s="28">
        <v>100</v>
      </c>
      <c r="R31" s="16">
        <v>850</v>
      </c>
      <c r="S31" s="16">
        <v>100</v>
      </c>
      <c r="T31" s="178">
        <f t="shared" si="0"/>
        <v>2700</v>
      </c>
      <c r="U31" s="21">
        <f t="shared" si="2"/>
        <v>0.10384615384615385</v>
      </c>
      <c r="V31" s="16">
        <f t="shared" si="1"/>
        <v>-23300</v>
      </c>
    </row>
    <row r="32" spans="4:22" x14ac:dyDescent="0.25">
      <c r="D32" s="192"/>
      <c r="E32" s="29">
        <v>45165</v>
      </c>
      <c r="F32" s="3">
        <v>7000</v>
      </c>
      <c r="G32" s="3">
        <v>800</v>
      </c>
      <c r="H32" s="3">
        <v>7000</v>
      </c>
      <c r="I32" s="3"/>
      <c r="J32" s="3">
        <v>4000</v>
      </c>
      <c r="K32" s="3">
        <v>500</v>
      </c>
      <c r="L32" s="3">
        <v>4000</v>
      </c>
      <c r="M32" s="3">
        <v>450</v>
      </c>
      <c r="N32" s="3">
        <v>2000</v>
      </c>
      <c r="O32" s="3"/>
      <c r="P32" s="3">
        <v>2000</v>
      </c>
      <c r="Q32" s="28"/>
      <c r="R32" s="16"/>
      <c r="S32" s="16"/>
      <c r="T32" s="178">
        <f t="shared" si="0"/>
        <v>1750</v>
      </c>
      <c r="U32" s="21">
        <f t="shared" si="2"/>
        <v>6.7307692307692304E-2</v>
      </c>
      <c r="V32" s="16">
        <f t="shared" si="1"/>
        <v>-24250</v>
      </c>
    </row>
    <row r="33" spans="4:22" x14ac:dyDescent="0.25">
      <c r="D33" s="192"/>
      <c r="E33" s="29">
        <v>45166</v>
      </c>
      <c r="F33" s="3">
        <v>7000</v>
      </c>
      <c r="G33" s="3">
        <v>500</v>
      </c>
      <c r="H33" s="3">
        <v>7000</v>
      </c>
      <c r="I33" s="3"/>
      <c r="J33" s="3">
        <v>4000</v>
      </c>
      <c r="K33" s="3">
        <v>1085</v>
      </c>
      <c r="L33" s="3">
        <v>4000</v>
      </c>
      <c r="M33" s="3">
        <v>700</v>
      </c>
      <c r="N33" s="3">
        <v>2000</v>
      </c>
      <c r="O33" s="3">
        <v>259</v>
      </c>
      <c r="P33" s="3">
        <v>2000</v>
      </c>
      <c r="Q33" s="28">
        <v>200</v>
      </c>
      <c r="R33" s="16">
        <v>1200</v>
      </c>
      <c r="S33" s="16">
        <v>400</v>
      </c>
      <c r="T33" s="178">
        <f t="shared" si="0"/>
        <v>4344</v>
      </c>
      <c r="U33" s="21">
        <f t="shared" si="2"/>
        <v>0.16707692307692307</v>
      </c>
      <c r="V33" s="16">
        <f t="shared" si="1"/>
        <v>-21656</v>
      </c>
    </row>
    <row r="34" spans="4:22" x14ac:dyDescent="0.25">
      <c r="D34" s="192"/>
      <c r="E34" s="29">
        <v>45167</v>
      </c>
      <c r="F34" s="3">
        <v>7000</v>
      </c>
      <c r="G34" s="3">
        <v>1300</v>
      </c>
      <c r="H34" s="3">
        <v>7000</v>
      </c>
      <c r="I34" s="3"/>
      <c r="J34" s="3">
        <v>4000</v>
      </c>
      <c r="K34" s="3">
        <v>200</v>
      </c>
      <c r="L34" s="3">
        <v>4000</v>
      </c>
      <c r="M34" s="3">
        <v>800</v>
      </c>
      <c r="N34" s="3">
        <v>3000</v>
      </c>
      <c r="O34" s="3">
        <v>140</v>
      </c>
      <c r="P34" s="3">
        <v>3000</v>
      </c>
      <c r="Q34" s="28"/>
      <c r="R34" s="16"/>
      <c r="S34" s="16">
        <v>250</v>
      </c>
      <c r="T34" s="178">
        <f t="shared" si="0"/>
        <v>2690</v>
      </c>
      <c r="U34" s="21">
        <f t="shared" si="2"/>
        <v>9.6071428571428572E-2</v>
      </c>
      <c r="V34" s="16">
        <f t="shared" si="1"/>
        <v>-25310</v>
      </c>
    </row>
    <row r="35" spans="4:22" x14ac:dyDescent="0.25">
      <c r="D35" s="192"/>
      <c r="E35" s="29">
        <v>45168</v>
      </c>
      <c r="F35" s="3">
        <v>7000</v>
      </c>
      <c r="G35" s="3" t="s">
        <v>24</v>
      </c>
      <c r="H35" s="3">
        <v>7000</v>
      </c>
      <c r="I35" s="3" t="s">
        <v>24</v>
      </c>
      <c r="J35" s="3">
        <v>4000</v>
      </c>
      <c r="K35" s="3" t="s">
        <v>24</v>
      </c>
      <c r="L35" s="3">
        <v>4000</v>
      </c>
      <c r="M35" s="3" t="s">
        <v>24</v>
      </c>
      <c r="N35" s="3">
        <v>3000</v>
      </c>
      <c r="O35" s="3" t="s">
        <v>24</v>
      </c>
      <c r="P35" s="3">
        <v>3000</v>
      </c>
      <c r="Q35" s="28" t="s">
        <v>24</v>
      </c>
      <c r="R35" s="16" t="s">
        <v>24</v>
      </c>
      <c r="S35" s="16" t="s">
        <v>24</v>
      </c>
      <c r="T35" s="178">
        <f t="shared" si="0"/>
        <v>0</v>
      </c>
      <c r="U35" s="21">
        <f t="shared" si="2"/>
        <v>0</v>
      </c>
      <c r="V35" s="16">
        <f t="shared" si="1"/>
        <v>-28000</v>
      </c>
    </row>
    <row r="36" spans="4:22" x14ac:dyDescent="0.25">
      <c r="D36" s="192"/>
      <c r="E36" s="29">
        <v>45169</v>
      </c>
      <c r="F36" s="3">
        <v>7000</v>
      </c>
      <c r="G36" s="3">
        <v>1700</v>
      </c>
      <c r="H36" s="3">
        <v>7000</v>
      </c>
      <c r="I36" s="3"/>
      <c r="J36" s="3">
        <v>4000</v>
      </c>
      <c r="K36" s="3"/>
      <c r="L36" s="3">
        <v>4000</v>
      </c>
      <c r="M36" s="3">
        <v>620</v>
      </c>
      <c r="N36" s="3">
        <v>3000</v>
      </c>
      <c r="O36" s="3"/>
      <c r="P36" s="3">
        <v>3000</v>
      </c>
      <c r="Q36" s="28"/>
      <c r="R36" s="16"/>
      <c r="S36" s="16"/>
      <c r="T36" s="178">
        <f t="shared" si="0"/>
        <v>2320</v>
      </c>
      <c r="U36" s="21">
        <f t="shared" si="2"/>
        <v>8.2857142857142851E-2</v>
      </c>
      <c r="V36" s="16">
        <f t="shared" si="1"/>
        <v>-25680</v>
      </c>
    </row>
    <row r="37" spans="4:22" x14ac:dyDescent="0.25">
      <c r="D37" s="12"/>
      <c r="E37" s="12" t="s">
        <v>17</v>
      </c>
      <c r="F37" s="12">
        <f t="shared" ref="F37:P37" si="3">SUM(F7:F36)</f>
        <v>159500</v>
      </c>
      <c r="G37" s="12">
        <f>SUM(G7:G36)</f>
        <v>34200</v>
      </c>
      <c r="H37" s="12">
        <f t="shared" si="3"/>
        <v>159500</v>
      </c>
      <c r="I37" s="12">
        <f>SUM(I7:I36)</f>
        <v>4850</v>
      </c>
      <c r="J37" s="12">
        <f t="shared" si="3"/>
        <v>66200</v>
      </c>
      <c r="K37" s="12">
        <f>SUM(K7:K36)</f>
        <v>16385</v>
      </c>
      <c r="L37" s="12">
        <f t="shared" si="3"/>
        <v>66200</v>
      </c>
      <c r="M37" s="12">
        <f>SUM(M7:M36)</f>
        <v>10000</v>
      </c>
      <c r="N37" s="12">
        <f t="shared" si="3"/>
        <v>31350</v>
      </c>
      <c r="O37" s="12">
        <f>SUM(O7:O36)</f>
        <v>4664</v>
      </c>
      <c r="P37" s="12">
        <f t="shared" si="3"/>
        <v>31350</v>
      </c>
      <c r="Q37" s="16">
        <f>SUM(Q7:Q36)</f>
        <v>750</v>
      </c>
      <c r="R37" s="12">
        <f>SUM(R7:R36)</f>
        <v>35500</v>
      </c>
      <c r="S37" s="168">
        <f>SUM(S27:S36)</f>
        <v>1100</v>
      </c>
      <c r="T37" s="193">
        <f>SUM(T6:T36)</f>
        <v>109249</v>
      </c>
      <c r="U37" s="194">
        <f t="shared" si="2"/>
        <v>0.21250534915386113</v>
      </c>
      <c r="V37" s="195">
        <f t="shared" si="1"/>
        <v>-404851</v>
      </c>
    </row>
    <row r="38" spans="4:22" x14ac:dyDescent="0.25">
      <c r="D38" s="196" t="s">
        <v>21</v>
      </c>
      <c r="E38" s="196"/>
      <c r="F38" s="196"/>
      <c r="G38" s="196"/>
      <c r="H38" s="196"/>
      <c r="I38" s="196"/>
      <c r="J38" s="196"/>
      <c r="K38" s="196"/>
      <c r="L38" s="196"/>
      <c r="M38" s="196"/>
      <c r="N38" s="196"/>
      <c r="O38" s="196"/>
      <c r="P38" s="196"/>
      <c r="Q38" s="196"/>
      <c r="R38" s="197">
        <f>SUM(F37,H37,J37,L37,N37,P37)</f>
        <v>514100</v>
      </c>
      <c r="S38" s="198"/>
      <c r="T38" s="193"/>
      <c r="U38" s="194"/>
      <c r="V38" s="195"/>
    </row>
    <row r="41" spans="4:22" x14ac:dyDescent="0.25">
      <c r="G41" s="170"/>
      <c r="K41" s="170"/>
      <c r="M41" s="170"/>
      <c r="O41" s="170"/>
      <c r="Q41" s="170"/>
    </row>
  </sheetData>
  <mergeCells count="20">
    <mergeCell ref="D15:D21"/>
    <mergeCell ref="D22:D29"/>
    <mergeCell ref="D2:V2"/>
    <mergeCell ref="D3:V3"/>
    <mergeCell ref="F4:G4"/>
    <mergeCell ref="H4:I4"/>
    <mergeCell ref="J4:K4"/>
    <mergeCell ref="L4:M4"/>
    <mergeCell ref="N4:O4"/>
    <mergeCell ref="P4:Q4"/>
    <mergeCell ref="T4:T5"/>
    <mergeCell ref="U4:U5"/>
    <mergeCell ref="V4:V5"/>
    <mergeCell ref="D5:D14"/>
    <mergeCell ref="D30:D36"/>
    <mergeCell ref="T37:T38"/>
    <mergeCell ref="U37:U38"/>
    <mergeCell ref="V37:V38"/>
    <mergeCell ref="D38:Q38"/>
    <mergeCell ref="R38:S38"/>
  </mergeCells>
  <conditionalFormatting sqref="H4:Q6 H7:J9 L7:Q9 H30:J36 L30:Q36 H37:P37 D2 R37:S37 H10:Q29 D4:F37 R38 R5:S6">
    <cfRule type="containsText" dxfId="135" priority="136" operator="containsText" text="off">
      <formula>NOT(ISERROR(SEARCH("off",D2)))</formula>
    </cfRule>
  </conditionalFormatting>
  <conditionalFormatting sqref="G7:G10">
    <cfRule type="cellIs" dxfId="134" priority="135" operator="lessThan">
      <formula>3500</formula>
    </cfRule>
  </conditionalFormatting>
  <conditionalFormatting sqref="I7:I10">
    <cfRule type="cellIs" dxfId="133" priority="134" operator="lessThan">
      <formula>3500</formula>
    </cfRule>
  </conditionalFormatting>
  <conditionalFormatting sqref="K10">
    <cfRule type="cellIs" dxfId="132" priority="132" operator="greaterThan">
      <formula>800</formula>
    </cfRule>
    <cfRule type="cellIs" dxfId="131" priority="133" operator="lessThan">
      <formula>800</formula>
    </cfRule>
  </conditionalFormatting>
  <conditionalFormatting sqref="M7:M10">
    <cfRule type="cellIs" dxfId="130" priority="131" operator="lessThan">
      <formula>800</formula>
    </cfRule>
  </conditionalFormatting>
  <conditionalFormatting sqref="K7:K9">
    <cfRule type="cellIs" dxfId="129" priority="130" operator="lessThan">
      <formula>800</formula>
    </cfRule>
  </conditionalFormatting>
  <conditionalFormatting sqref="O7:O10">
    <cfRule type="cellIs" dxfId="128" priority="109" operator="equal">
      <formula>200</formula>
    </cfRule>
    <cfRule type="cellIs" dxfId="127" priority="127" operator="equal">
      <formula>200</formula>
    </cfRule>
    <cfRule type="cellIs" dxfId="126" priority="129" operator="lessThan">
      <formula>200</formula>
    </cfRule>
  </conditionalFormatting>
  <conditionalFormatting sqref="O8:O10">
    <cfRule type="cellIs" dxfId="125" priority="128" operator="greaterThan">
      <formula>200</formula>
    </cfRule>
  </conditionalFormatting>
  <conditionalFormatting sqref="Q7:Q10">
    <cfRule type="cellIs" dxfId="124" priority="126" operator="lessThan">
      <formula>200</formula>
    </cfRule>
  </conditionalFormatting>
  <conditionalFormatting sqref="G12:G16">
    <cfRule type="cellIs" dxfId="123" priority="113" operator="greaterThan">
      <formula>4000</formula>
    </cfRule>
    <cfRule type="cellIs" dxfId="122" priority="119" operator="equal">
      <formula>4000</formula>
    </cfRule>
    <cfRule type="cellIs" dxfId="121" priority="125" operator="lessThan">
      <formula>4000</formula>
    </cfRule>
  </conditionalFormatting>
  <conditionalFormatting sqref="I12:I16">
    <cfRule type="cellIs" dxfId="120" priority="112" operator="greaterThan">
      <formula>4000</formula>
    </cfRule>
    <cfRule type="cellIs" dxfId="119" priority="118" operator="equal">
      <formula>4000</formula>
    </cfRule>
    <cfRule type="cellIs" dxfId="118" priority="124" operator="lessThan">
      <formula>4000</formula>
    </cfRule>
  </conditionalFormatting>
  <conditionalFormatting sqref="K12:K15">
    <cfRule type="cellIs" dxfId="117" priority="111" operator="greaterThan">
      <formula>1200</formula>
    </cfRule>
    <cfRule type="cellIs" dxfId="116" priority="117" operator="equal">
      <formula>1200</formula>
    </cfRule>
    <cfRule type="cellIs" dxfId="115" priority="123" operator="lessThan">
      <formula>1200</formula>
    </cfRule>
  </conditionalFormatting>
  <conditionalFormatting sqref="M12:M15">
    <cfRule type="cellIs" dxfId="114" priority="110" operator="greaterThan">
      <formula>1200</formula>
    </cfRule>
    <cfRule type="cellIs" dxfId="113" priority="116" operator="equal">
      <formula>1200</formula>
    </cfRule>
    <cfRule type="cellIs" dxfId="112" priority="122" operator="lessThan">
      <formula>1200</formula>
    </cfRule>
  </conditionalFormatting>
  <conditionalFormatting sqref="O12:O14">
    <cfRule type="cellIs" dxfId="111" priority="108" operator="greaterThan">
      <formula>300</formula>
    </cfRule>
    <cfRule type="cellIs" dxfId="110" priority="115" operator="equal">
      <formula>300</formula>
    </cfRule>
    <cfRule type="cellIs" dxfId="109" priority="121" operator="lessThan">
      <formula>300</formula>
    </cfRule>
  </conditionalFormatting>
  <conditionalFormatting sqref="Q12:Q14">
    <cfRule type="cellIs" dxfId="108" priority="107" operator="greaterThan">
      <formula>300</formula>
    </cfRule>
    <cfRule type="cellIs" dxfId="107" priority="114" operator="equal">
      <formula>300</formula>
    </cfRule>
    <cfRule type="cellIs" dxfId="106" priority="120" operator="lessThan">
      <formula>300</formula>
    </cfRule>
  </conditionalFormatting>
  <conditionalFormatting sqref="G17:G22">
    <cfRule type="cellIs" dxfId="105" priority="104" operator="greaterThan">
      <formula>5000</formula>
    </cfRule>
    <cfRule type="cellIs" dxfId="104" priority="105" operator="equal">
      <formula>5000</formula>
    </cfRule>
    <cfRule type="cellIs" dxfId="103" priority="106" operator="lessThan">
      <formula>5000</formula>
    </cfRule>
  </conditionalFormatting>
  <conditionalFormatting sqref="I17:I22">
    <cfRule type="cellIs" dxfId="102" priority="101" operator="greaterThan">
      <formula>5000</formula>
    </cfRule>
    <cfRule type="cellIs" dxfId="101" priority="102" operator="equal">
      <formula>5000</formula>
    </cfRule>
    <cfRule type="cellIs" dxfId="100" priority="103" operator="lessThan">
      <formula>5000</formula>
    </cfRule>
  </conditionalFormatting>
  <conditionalFormatting sqref="K16:K21">
    <cfRule type="cellIs" dxfId="99" priority="98" operator="greaterThan">
      <formula>1500</formula>
    </cfRule>
    <cfRule type="cellIs" dxfId="98" priority="99" operator="equal">
      <formula>1500</formula>
    </cfRule>
    <cfRule type="cellIs" dxfId="97" priority="100" operator="lessThan">
      <formula>1500</formula>
    </cfRule>
  </conditionalFormatting>
  <conditionalFormatting sqref="M16:M21">
    <cfRule type="cellIs" dxfId="96" priority="95" operator="greaterThan">
      <formula>1500</formula>
    </cfRule>
    <cfRule type="cellIs" dxfId="95" priority="96" operator="equal">
      <formula>1500</formula>
    </cfRule>
    <cfRule type="cellIs" dxfId="94" priority="97" operator="lessThan">
      <formula>1500</formula>
    </cfRule>
  </conditionalFormatting>
  <conditionalFormatting sqref="O15:O20">
    <cfRule type="cellIs" dxfId="93" priority="92" operator="greaterThan">
      <formula>500</formula>
    </cfRule>
    <cfRule type="cellIs" dxfId="92" priority="93" operator="equal">
      <formula>500</formula>
    </cfRule>
    <cfRule type="cellIs" dxfId="91" priority="94" operator="lessThan">
      <formula>500</formula>
    </cfRule>
  </conditionalFormatting>
  <conditionalFormatting sqref="Q15:Q20">
    <cfRule type="cellIs" dxfId="90" priority="89" operator="greaterThan">
      <formula>500</formula>
    </cfRule>
    <cfRule type="cellIs" dxfId="89" priority="90" operator="equal">
      <formula>500</formula>
    </cfRule>
    <cfRule type="cellIs" dxfId="88" priority="91" operator="lessThan">
      <formula>500</formula>
    </cfRule>
  </conditionalFormatting>
  <conditionalFormatting sqref="G23:G28">
    <cfRule type="cellIs" dxfId="87" priority="86" operator="greaterThan">
      <formula>6000</formula>
    </cfRule>
    <cfRule type="cellIs" dxfId="86" priority="87" operator="equal">
      <formula>6000</formula>
    </cfRule>
    <cfRule type="cellIs" dxfId="85" priority="88" operator="lessThan">
      <formula>6000</formula>
    </cfRule>
  </conditionalFormatting>
  <conditionalFormatting sqref="I23:I28">
    <cfRule type="cellIs" dxfId="84" priority="83" operator="greaterThan">
      <formula>6000</formula>
    </cfRule>
    <cfRule type="cellIs" dxfId="83" priority="84" operator="lessThan">
      <formula>6000</formula>
    </cfRule>
    <cfRule type="cellIs" dxfId="82" priority="85" operator="equal">
      <formula>6000</formula>
    </cfRule>
  </conditionalFormatting>
  <conditionalFormatting sqref="K22:K29">
    <cfRule type="cellIs" dxfId="81" priority="80" operator="greaterThan">
      <formula>2500</formula>
    </cfRule>
    <cfRule type="cellIs" dxfId="80" priority="81" operator="equal">
      <formula>2500</formula>
    </cfRule>
    <cfRule type="cellIs" dxfId="79" priority="82" operator="lessThan">
      <formula>2500</formula>
    </cfRule>
  </conditionalFormatting>
  <conditionalFormatting sqref="M22:M29">
    <cfRule type="cellIs" dxfId="78" priority="77" operator="equal">
      <formula>2500</formula>
    </cfRule>
    <cfRule type="cellIs" dxfId="77" priority="78" operator="lessThan">
      <formula>2500</formula>
    </cfRule>
    <cfRule type="cellIs" dxfId="76" priority="79" operator="greaterThan">
      <formula>2500</formula>
    </cfRule>
  </conditionalFormatting>
  <conditionalFormatting sqref="O21:O24">
    <cfRule type="cellIs" dxfId="75" priority="74" operator="lessThan">
      <formula>700</formula>
    </cfRule>
    <cfRule type="cellIs" dxfId="74" priority="75" operator="lessThan">
      <formula>700</formula>
    </cfRule>
    <cfRule type="cellIs" dxfId="73" priority="76" operator="greaterThan">
      <formula>700</formula>
    </cfRule>
  </conditionalFormatting>
  <conditionalFormatting sqref="Q21:Q24">
    <cfRule type="cellIs" dxfId="72" priority="71" operator="equal">
      <formula>700</formula>
    </cfRule>
    <cfRule type="cellIs" dxfId="71" priority="72" operator="lessThan">
      <formula>700</formula>
    </cfRule>
    <cfRule type="cellIs" dxfId="70" priority="73" operator="greaterThan">
      <formula>700</formula>
    </cfRule>
  </conditionalFormatting>
  <conditionalFormatting sqref="G29:G36">
    <cfRule type="cellIs" dxfId="69" priority="68" operator="equal">
      <formula>7000</formula>
    </cfRule>
    <cfRule type="cellIs" dxfId="68" priority="69" operator="lessThan">
      <formula>7000</formula>
    </cfRule>
    <cfRule type="cellIs" dxfId="67" priority="70" operator="greaterThan">
      <formula>7000</formula>
    </cfRule>
  </conditionalFormatting>
  <conditionalFormatting sqref="I29:I36">
    <cfRule type="cellIs" dxfId="66" priority="65" operator="lessThan">
      <formula>7000</formula>
    </cfRule>
    <cfRule type="cellIs" dxfId="65" priority="66" operator="equal">
      <formula>7000</formula>
    </cfRule>
    <cfRule type="cellIs" dxfId="64" priority="67" operator="greaterThan">
      <formula>7000</formula>
    </cfRule>
  </conditionalFormatting>
  <conditionalFormatting sqref="K30:K36">
    <cfRule type="cellIs" dxfId="63" priority="62" operator="equal">
      <formula>4000</formula>
    </cfRule>
    <cfRule type="cellIs" dxfId="62" priority="63" operator="lessThan">
      <formula>4000</formula>
    </cfRule>
    <cfRule type="cellIs" dxfId="61" priority="64" operator="greaterThan">
      <formula>4000</formula>
    </cfRule>
  </conditionalFormatting>
  <conditionalFormatting sqref="M30:M36">
    <cfRule type="cellIs" dxfId="60" priority="59" operator="equal">
      <formula>4000</formula>
    </cfRule>
    <cfRule type="cellIs" dxfId="59" priority="60" operator="lessThan">
      <formula>4000</formula>
    </cfRule>
    <cfRule type="cellIs" dxfId="58" priority="61" operator="greaterThan">
      <formula>4000</formula>
    </cfRule>
  </conditionalFormatting>
  <conditionalFormatting sqref="O25:O27">
    <cfRule type="cellIs" dxfId="57" priority="56" operator="equal">
      <formula>1200</formula>
    </cfRule>
    <cfRule type="cellIs" dxfId="56" priority="57" operator="lessThan">
      <formula>1200</formula>
    </cfRule>
    <cfRule type="cellIs" dxfId="55" priority="58" operator="greaterThan">
      <formula>1200</formula>
    </cfRule>
  </conditionalFormatting>
  <conditionalFormatting sqref="Q25:Q27">
    <cfRule type="cellIs" dxfId="54" priority="53" operator="equal">
      <formula>1200</formula>
    </cfRule>
    <cfRule type="cellIs" dxfId="53" priority="54" operator="greaterThan">
      <formula>1200</formula>
    </cfRule>
    <cfRule type="cellIs" dxfId="52" priority="55" operator="lessThan">
      <formula>1200</formula>
    </cfRule>
  </conditionalFormatting>
  <conditionalFormatting sqref="O28:O29">
    <cfRule type="cellIs" dxfId="51" priority="50" operator="equal">
      <formula>1500</formula>
    </cfRule>
    <cfRule type="cellIs" dxfId="50" priority="51" operator="lessThan">
      <formula>1500</formula>
    </cfRule>
    <cfRule type="cellIs" dxfId="49" priority="52" operator="greaterThan">
      <formula>1500</formula>
    </cfRule>
  </conditionalFormatting>
  <conditionalFormatting sqref="Q28:Q29">
    <cfRule type="cellIs" dxfId="48" priority="47" operator="equal">
      <formula>1500</formula>
    </cfRule>
    <cfRule type="cellIs" dxfId="47" priority="48" operator="lessThan">
      <formula>1500</formula>
    </cfRule>
    <cfRule type="cellIs" dxfId="46" priority="49" operator="greaterThan">
      <formula>1500</formula>
    </cfRule>
  </conditionalFormatting>
  <conditionalFormatting sqref="O30:O33">
    <cfRule type="cellIs" dxfId="45" priority="44" operator="equal">
      <formula>2000</formula>
    </cfRule>
    <cfRule type="cellIs" dxfId="44" priority="45" operator="lessThan">
      <formula>2000</formula>
    </cfRule>
    <cfRule type="cellIs" dxfId="43" priority="46" operator="greaterThan">
      <formula>2000</formula>
    </cfRule>
  </conditionalFormatting>
  <conditionalFormatting sqref="Q30:Q33">
    <cfRule type="cellIs" dxfId="42" priority="41" operator="equal">
      <formula>2000</formula>
    </cfRule>
    <cfRule type="cellIs" dxfId="41" priority="42" operator="greaterThan">
      <formula>2000</formula>
    </cfRule>
    <cfRule type="cellIs" dxfId="40" priority="43" operator="lessThan">
      <formula>2000</formula>
    </cfRule>
  </conditionalFormatting>
  <conditionalFormatting sqref="O34:O36">
    <cfRule type="cellIs" dxfId="39" priority="38" operator="equal">
      <formula>3000</formula>
    </cfRule>
    <cfRule type="cellIs" dxfId="38" priority="39" operator="lessThan">
      <formula>3000</formula>
    </cfRule>
    <cfRule type="cellIs" dxfId="37" priority="40" operator="greaterThan">
      <formula>3000</formula>
    </cfRule>
  </conditionalFormatting>
  <conditionalFormatting sqref="Q34:Q36">
    <cfRule type="cellIs" dxfId="36" priority="35" operator="equal">
      <formula>3000</formula>
    </cfRule>
    <cfRule type="cellIs" dxfId="35" priority="36" operator="lessThan">
      <formula>3000</formula>
    </cfRule>
    <cfRule type="cellIs" dxfId="34" priority="37" operator="greaterThan">
      <formula>3000</formula>
    </cfRule>
  </conditionalFormatting>
  <conditionalFormatting sqref="G37">
    <cfRule type="cellIs" dxfId="33" priority="32" operator="equal">
      <formula>159500</formula>
    </cfRule>
    <cfRule type="cellIs" dxfId="32" priority="33" operator="lessThan">
      <formula>159500</formula>
    </cfRule>
    <cfRule type="cellIs" dxfId="31" priority="34" operator="greaterThan">
      <formula>159500</formula>
    </cfRule>
  </conditionalFormatting>
  <conditionalFormatting sqref="I37">
    <cfRule type="cellIs" dxfId="30" priority="29" operator="equal">
      <formula>159500</formula>
    </cfRule>
    <cfRule type="cellIs" dxfId="29" priority="30" operator="lessThan">
      <formula>159500</formula>
    </cfRule>
    <cfRule type="cellIs" dxfId="28" priority="31" operator="greaterThan">
      <formula>159500</formula>
    </cfRule>
  </conditionalFormatting>
  <conditionalFormatting sqref="K37">
    <cfRule type="cellIs" dxfId="27" priority="26" operator="equal">
      <formula>66200</formula>
    </cfRule>
    <cfRule type="cellIs" dxfId="26" priority="27" operator="lessThan">
      <formula>66200</formula>
    </cfRule>
    <cfRule type="cellIs" dxfId="25" priority="28" operator="greaterThan">
      <formula>66200</formula>
    </cfRule>
  </conditionalFormatting>
  <conditionalFormatting sqref="M37">
    <cfRule type="cellIs" dxfId="24" priority="23" operator="equal">
      <formula>66200</formula>
    </cfRule>
    <cfRule type="cellIs" dxfId="23" priority="24" operator="lessThan">
      <formula>66200</formula>
    </cfRule>
    <cfRule type="cellIs" dxfId="22" priority="25" operator="greaterThan">
      <formula>66200</formula>
    </cfRule>
  </conditionalFormatting>
  <conditionalFormatting sqref="O37">
    <cfRule type="cellIs" dxfId="21" priority="20" operator="equal">
      <formula>31350</formula>
    </cfRule>
    <cfRule type="cellIs" dxfId="20" priority="21" operator="lessThan">
      <formula>31350</formula>
    </cfRule>
    <cfRule type="cellIs" dxfId="19" priority="22" operator="greaterThan">
      <formula>31350</formula>
    </cfRule>
  </conditionalFormatting>
  <conditionalFormatting sqref="Q37">
    <cfRule type="cellIs" dxfId="18" priority="17" operator="equal">
      <formula>31350</formula>
    </cfRule>
    <cfRule type="cellIs" dxfId="17" priority="18" operator="lessThan">
      <formula>31350</formula>
    </cfRule>
    <cfRule type="cellIs" dxfId="16" priority="19" operator="greaterThan">
      <formula>31350</formula>
    </cfRule>
  </conditionalFormatting>
  <conditionalFormatting sqref="T37:T38">
    <cfRule type="cellIs" dxfId="15" priority="14" operator="equal">
      <formula>514100</formula>
    </cfRule>
    <cfRule type="cellIs" dxfId="14" priority="15" operator="lessThan">
      <formula>514100</formula>
    </cfRule>
    <cfRule type="cellIs" dxfId="13" priority="16" operator="greaterThan">
      <formula>514100</formula>
    </cfRule>
  </conditionalFormatting>
  <conditionalFormatting sqref="D3">
    <cfRule type="containsText" dxfId="12" priority="13" operator="containsText" text="off">
      <formula>NOT(ISERROR(SEARCH("off",D3)))</formula>
    </cfRule>
  </conditionalFormatting>
  <conditionalFormatting sqref="U7:U10 U12:U36">
    <cfRule type="cellIs" dxfId="11" priority="4" operator="greaterThan">
      <formula>1</formula>
    </cfRule>
    <cfRule type="cellIs" dxfId="10" priority="5" operator="greaterThan">
      <formula>0.8</formula>
    </cfRule>
    <cfRule type="cellIs" dxfId="9" priority="6" operator="greaterThan">
      <formula>0.6</formula>
    </cfRule>
    <cfRule type="top10" dxfId="8" priority="7" percent="1" rank="10"/>
    <cfRule type="top10" dxfId="7" priority="10" percent="1" bottom="1" rank="5"/>
    <cfRule type="top10" dxfId="6" priority="12" percent="1" rank="10"/>
  </conditionalFormatting>
  <conditionalFormatting sqref="T7:T36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{0B6FD1B2-E499-4821-859F-DC325113739E}</x14:id>
        </ext>
      </extLst>
    </cfRule>
  </conditionalFormatting>
  <conditionalFormatting sqref="U37:U38">
    <cfRule type="cellIs" dxfId="5" priority="8" operator="lessThan">
      <formula>0.5</formula>
    </cfRule>
    <cfRule type="cellIs" dxfId="4" priority="9" operator="greaterThan">
      <formula>0.75</formula>
    </cfRule>
  </conditionalFormatting>
  <conditionalFormatting sqref="D38:R38 T38:V38 D2:V37">
    <cfRule type="containsText" dxfId="3" priority="2" operator="containsText" text="Off">
      <formula>NOT(ISERROR(SEARCH("Off",D2)))</formula>
    </cfRule>
    <cfRule type="cellIs" dxfId="2" priority="3" operator="between">
      <formula>"-"</formula>
      <formula>"-"</formula>
    </cfRule>
  </conditionalFormatting>
  <conditionalFormatting sqref="T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{5196EF62-75EE-4FA4-936B-38B681E5F92A}</x14:id>
        </ext>
      </extLst>
    </cfRule>
  </conditionalFormatting>
  <pageMargins left="0.7" right="0.7" top="0.75" bottom="0.75" header="0.3" footer="0.3"/>
  <ignoredErrors>
    <ignoredError sqref="S37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B6FD1B2-E499-4821-859F-DC32511373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T7:T36</xm:sqref>
        </x14:conditionalFormatting>
        <x14:conditionalFormatting xmlns:xm="http://schemas.microsoft.com/office/excel/2006/main">
          <x14:cfRule type="dataBar" id="{5196EF62-75EE-4FA4-936B-38B681E5F9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7"/>
  <sheetViews>
    <sheetView workbookViewId="0">
      <selection activeCell="I38" sqref="I38"/>
    </sheetView>
  </sheetViews>
  <sheetFormatPr defaultRowHeight="15" x14ac:dyDescent="0.25"/>
  <cols>
    <col min="5" max="5" width="13.85546875" bestFit="1" customWidth="1"/>
    <col min="7" max="7" width="13.85546875" bestFit="1" customWidth="1"/>
  </cols>
  <sheetData>
    <row r="2" spans="3:7" ht="15.75" thickBot="1" x14ac:dyDescent="0.3"/>
    <row r="3" spans="3:7" x14ac:dyDescent="0.25">
      <c r="C3" s="30"/>
      <c r="D3" s="203" t="s">
        <v>25</v>
      </c>
      <c r="E3" s="203"/>
      <c r="F3" s="203" t="s">
        <v>26</v>
      </c>
      <c r="G3" s="204"/>
    </row>
    <row r="4" spans="3:7" x14ac:dyDescent="0.25">
      <c r="C4" s="31" t="s">
        <v>3</v>
      </c>
      <c r="D4" s="32" t="s">
        <v>11</v>
      </c>
      <c r="E4" s="32" t="s">
        <v>12</v>
      </c>
      <c r="F4" s="32" t="s">
        <v>11</v>
      </c>
      <c r="G4" s="33" t="s">
        <v>12</v>
      </c>
    </row>
    <row r="5" spans="3:7" s="176" customFormat="1" x14ac:dyDescent="0.25">
      <c r="C5" s="181">
        <v>45139</v>
      </c>
      <c r="D5" s="179"/>
      <c r="E5" s="182">
        <v>1800</v>
      </c>
      <c r="F5" s="179"/>
      <c r="G5" s="180"/>
    </row>
    <row r="6" spans="3:7" x14ac:dyDescent="0.25">
      <c r="C6" s="34">
        <v>45140</v>
      </c>
      <c r="D6" s="10">
        <f>SUM('Target Sheet'!F7,'Target Sheet'!H7,'Target Sheet'!J7,'Target Sheet'!L7)</f>
        <v>8600</v>
      </c>
      <c r="E6" s="10">
        <f>SUM('Target Sheet'!G7,'Target Sheet'!I7,'Target Sheet'!K7,'Target Sheet'!M7,'Target Sheet'!R7,'Target Sheet'!S7)</f>
        <v>2700</v>
      </c>
      <c r="F6" s="10">
        <f>SUM('Target Sheet'!N7,'Target Sheet'!P7)</f>
        <v>400</v>
      </c>
      <c r="G6" s="35">
        <f>SUM('Target Sheet'!O7,'Target Sheet'!Q7)</f>
        <v>0</v>
      </c>
    </row>
    <row r="7" spans="3:7" x14ac:dyDescent="0.25">
      <c r="C7" s="34">
        <v>45141</v>
      </c>
      <c r="D7" s="10">
        <f>SUM('Target Sheet'!F8,'Target Sheet'!H8,'Target Sheet'!J8,'Target Sheet'!L8)</f>
        <v>8600</v>
      </c>
      <c r="E7" s="10">
        <f>SUM('Target Sheet'!G8,'Target Sheet'!I8,'Target Sheet'!K8,'Target Sheet'!M8,'Target Sheet'!R8,'Target Sheet'!S8)</f>
        <v>2900</v>
      </c>
      <c r="F7" s="10">
        <f>SUM('Target Sheet'!N8,'Target Sheet'!P8)</f>
        <v>400</v>
      </c>
      <c r="G7" s="35">
        <f>SUM('Target Sheet'!O8,'Target Sheet'!Q8)</f>
        <v>200</v>
      </c>
    </row>
    <row r="8" spans="3:7" x14ac:dyDescent="0.25">
      <c r="C8" s="34">
        <v>45142</v>
      </c>
      <c r="D8" s="10">
        <f>SUM('Target Sheet'!F9,'Target Sheet'!H9,'Target Sheet'!J9,'Target Sheet'!L9)</f>
        <v>8600</v>
      </c>
      <c r="E8" s="10">
        <f>SUM('Target Sheet'!G9,'Target Sheet'!I9,'Target Sheet'!K9,'Target Sheet'!M9,'Target Sheet'!R9,'Target Sheet'!S9)</f>
        <v>3700</v>
      </c>
      <c r="F8" s="10">
        <f>SUM('Target Sheet'!N9,'Target Sheet'!P9)</f>
        <v>400</v>
      </c>
      <c r="G8" s="35">
        <f>SUM('Target Sheet'!O9,'Target Sheet'!Q9)</f>
        <v>230</v>
      </c>
    </row>
    <row r="9" spans="3:7" x14ac:dyDescent="0.25">
      <c r="C9" s="34">
        <v>45143</v>
      </c>
      <c r="D9" s="10">
        <f>SUM('Target Sheet'!F10,'Target Sheet'!H10,'Target Sheet'!J10,'Target Sheet'!L10)</f>
        <v>8600</v>
      </c>
      <c r="E9" s="10">
        <f>SUM('Target Sheet'!G10,'Target Sheet'!I10,'Target Sheet'!K10,'Target Sheet'!M10,'Target Sheet'!R10,'Target Sheet'!S10)</f>
        <v>4100</v>
      </c>
      <c r="F9" s="10">
        <f>SUM('Target Sheet'!N10,'Target Sheet'!P10)</f>
        <v>400</v>
      </c>
      <c r="G9" s="35">
        <f>SUM('Target Sheet'!O10,'Target Sheet'!Q10)</f>
        <v>215</v>
      </c>
    </row>
    <row r="10" spans="3:7" x14ac:dyDescent="0.25">
      <c r="C10" s="34">
        <v>45144</v>
      </c>
      <c r="D10" s="10">
        <f>SUM('Target Sheet'!F11,'Target Sheet'!H11,'Target Sheet'!J11,'Target Sheet'!L11)</f>
        <v>9400</v>
      </c>
      <c r="E10" s="10">
        <f>SUM('Target Sheet'!G11,'Target Sheet'!I11,'Target Sheet'!K11,'Target Sheet'!M11,'Target Sheet'!R11,'Target Sheet'!S11)</f>
        <v>0</v>
      </c>
      <c r="F10" s="10">
        <f>SUM('Target Sheet'!N11,'Target Sheet'!P11)</f>
        <v>500</v>
      </c>
      <c r="G10" s="35">
        <f>SUM('Target Sheet'!O11,'Target Sheet'!Q11)</f>
        <v>0</v>
      </c>
    </row>
    <row r="11" spans="3:7" x14ac:dyDescent="0.25">
      <c r="C11" s="34">
        <v>45145</v>
      </c>
      <c r="D11" s="10">
        <f>SUM('Target Sheet'!F12,'Target Sheet'!H12,'Target Sheet'!J12,'Target Sheet'!L12)</f>
        <v>10400</v>
      </c>
      <c r="E11" s="10">
        <f>SUM('Target Sheet'!G12,'Target Sheet'!I12,'Target Sheet'!K12,'Target Sheet'!M12,'Target Sheet'!R12,'Target Sheet'!S12)</f>
        <v>3200</v>
      </c>
      <c r="F11" s="10">
        <f>SUM('Target Sheet'!N12,'Target Sheet'!P12)</f>
        <v>600</v>
      </c>
      <c r="G11" s="35">
        <f>SUM('Target Sheet'!O12,'Target Sheet'!Q12)</f>
        <v>240</v>
      </c>
    </row>
    <row r="12" spans="3:7" x14ac:dyDescent="0.25">
      <c r="C12" s="34">
        <v>45146</v>
      </c>
      <c r="D12" s="10">
        <f>SUM('Target Sheet'!F13,'Target Sheet'!H13,'Target Sheet'!J13,'Target Sheet'!L13)</f>
        <v>10400</v>
      </c>
      <c r="E12" s="10">
        <f>SUM('Target Sheet'!G13,'Target Sheet'!I13,'Target Sheet'!K13,'Target Sheet'!M13,'Target Sheet'!R13,'Target Sheet'!S13)</f>
        <v>4860</v>
      </c>
      <c r="F12" s="10">
        <f>SUM('Target Sheet'!N13,'Target Sheet'!P13)</f>
        <v>600</v>
      </c>
      <c r="G12" s="35">
        <f>SUM('Target Sheet'!O13,'Target Sheet'!Q13)</f>
        <v>180</v>
      </c>
    </row>
    <row r="13" spans="3:7" x14ac:dyDescent="0.25">
      <c r="C13" s="34">
        <v>45147</v>
      </c>
      <c r="D13" s="10">
        <f>SUM('Target Sheet'!F14,'Target Sheet'!H14,'Target Sheet'!J14,'Target Sheet'!L14)</f>
        <v>10400</v>
      </c>
      <c r="E13" s="10">
        <f>SUM('Target Sheet'!G14,'Target Sheet'!I14,'Target Sheet'!K14,'Target Sheet'!M14,'Target Sheet'!R14,'Target Sheet'!S14)</f>
        <v>6450</v>
      </c>
      <c r="F13" s="10">
        <f>SUM('Target Sheet'!N14,'Target Sheet'!P14)</f>
        <v>600</v>
      </c>
      <c r="G13" s="35">
        <f>SUM('Target Sheet'!O14,'Target Sheet'!Q14)</f>
        <v>240</v>
      </c>
    </row>
    <row r="14" spans="3:7" x14ac:dyDescent="0.25">
      <c r="C14" s="34">
        <v>45148</v>
      </c>
      <c r="D14" s="10">
        <f>SUM('Target Sheet'!F15,'Target Sheet'!H15,'Target Sheet'!J15,'Target Sheet'!L15)</f>
        <v>10400</v>
      </c>
      <c r="E14" s="10">
        <f>SUM('Target Sheet'!G15,'Target Sheet'!I15,'Target Sheet'!K15,'Target Sheet'!M15,'Target Sheet'!R15,'Target Sheet'!S15)</f>
        <v>4090</v>
      </c>
      <c r="F14" s="10">
        <f>SUM('Target Sheet'!N15,'Target Sheet'!P15)</f>
        <v>1000</v>
      </c>
      <c r="G14" s="35">
        <f>SUM('Target Sheet'!O15,'Target Sheet'!Q15)</f>
        <v>270</v>
      </c>
    </row>
    <row r="15" spans="3:7" x14ac:dyDescent="0.25">
      <c r="C15" s="34">
        <v>45149</v>
      </c>
      <c r="D15" s="10">
        <f>SUM('Target Sheet'!F16,'Target Sheet'!H16,'Target Sheet'!J16,'Target Sheet'!L16)</f>
        <v>11000</v>
      </c>
      <c r="E15" s="10">
        <f>SUM('Target Sheet'!G16,'Target Sheet'!I16,'Target Sheet'!K16,'Target Sheet'!M16,'Target Sheet'!R16,'Target Sheet'!S16)</f>
        <v>4400</v>
      </c>
      <c r="F15" s="10">
        <f>SUM('Target Sheet'!N16,'Target Sheet'!P16)</f>
        <v>1000</v>
      </c>
      <c r="G15" s="35">
        <f>SUM('Target Sheet'!O16,'Target Sheet'!Q16)</f>
        <v>120</v>
      </c>
    </row>
    <row r="16" spans="3:7" x14ac:dyDescent="0.25">
      <c r="C16" s="34">
        <v>45150</v>
      </c>
      <c r="D16" s="10">
        <f>SUM('Target Sheet'!F17,'Target Sheet'!H17,'Target Sheet'!J17,'Target Sheet'!L17)</f>
        <v>13000</v>
      </c>
      <c r="E16" s="10">
        <f>SUM('Target Sheet'!G17,'Target Sheet'!I17,'Target Sheet'!K17,'Target Sheet'!M17,'Target Sheet'!R17,'Target Sheet'!S17)</f>
        <v>3350</v>
      </c>
      <c r="F16" s="10">
        <f>SUM('Target Sheet'!N17,'Target Sheet'!P17)</f>
        <v>1000</v>
      </c>
      <c r="G16" s="35">
        <f>SUM('Target Sheet'!O17,'Target Sheet'!Q17)</f>
        <v>100</v>
      </c>
    </row>
    <row r="17" spans="3:7" x14ac:dyDescent="0.25">
      <c r="C17" s="34">
        <v>45151</v>
      </c>
      <c r="D17" s="10">
        <f>SUM('Target Sheet'!F18,'Target Sheet'!H18,'Target Sheet'!J18,'Target Sheet'!L18)</f>
        <v>13000</v>
      </c>
      <c r="E17" s="10">
        <f>SUM('Target Sheet'!G18,'Target Sheet'!I18,'Target Sheet'!K18,'Target Sheet'!M18,'Target Sheet'!R18,'Target Sheet'!S18)</f>
        <v>13000</v>
      </c>
      <c r="F17" s="10">
        <f>SUM('Target Sheet'!N18,'Target Sheet'!P18)</f>
        <v>1000</v>
      </c>
      <c r="G17" s="35">
        <f>SUM('Target Sheet'!O18,'Target Sheet'!Q18)</f>
        <v>200</v>
      </c>
    </row>
    <row r="18" spans="3:7" x14ac:dyDescent="0.25">
      <c r="C18" s="34">
        <v>45152</v>
      </c>
      <c r="D18" s="10">
        <f>SUM('Target Sheet'!F19,'Target Sheet'!H19,'Target Sheet'!J19,'Target Sheet'!L19)</f>
        <v>13000</v>
      </c>
      <c r="E18" s="10">
        <f>SUM('Target Sheet'!G19,'Target Sheet'!I19,'Target Sheet'!K19,'Target Sheet'!M19,'Target Sheet'!R19,'Target Sheet'!S19)</f>
        <v>3000</v>
      </c>
      <c r="F18" s="10">
        <f>SUM('Target Sheet'!N19,'Target Sheet'!P19)</f>
        <v>1000</v>
      </c>
      <c r="G18" s="35">
        <f>SUM('Target Sheet'!O19,'Target Sheet'!Q19)</f>
        <v>0</v>
      </c>
    </row>
    <row r="19" spans="3:7" x14ac:dyDescent="0.25">
      <c r="C19" s="34">
        <v>45153</v>
      </c>
      <c r="D19" s="10">
        <f>SUM('Target Sheet'!F20,'Target Sheet'!H20,'Target Sheet'!J20,'Target Sheet'!L20)</f>
        <v>13000</v>
      </c>
      <c r="E19" s="10">
        <f>SUM('Target Sheet'!G20,'Target Sheet'!I20,'Target Sheet'!K20,'Target Sheet'!M20,'Target Sheet'!R20,'Target Sheet'!S20)</f>
        <v>0</v>
      </c>
      <c r="F19" s="10">
        <f>SUM('Target Sheet'!N20,'Target Sheet'!P20)</f>
        <v>1000</v>
      </c>
      <c r="G19" s="35">
        <f>SUM('Target Sheet'!O20,'Target Sheet'!Q20)</f>
        <v>0</v>
      </c>
    </row>
    <row r="20" spans="3:7" x14ac:dyDescent="0.25">
      <c r="C20" s="34">
        <v>45154</v>
      </c>
      <c r="D20" s="10">
        <f>SUM('Target Sheet'!F21,'Target Sheet'!H21,'Target Sheet'!J21,'Target Sheet'!L21)</f>
        <v>13000</v>
      </c>
      <c r="E20" s="10">
        <f>SUM('Target Sheet'!G21,'Target Sheet'!I21,'Target Sheet'!K21,'Target Sheet'!M21,'Target Sheet'!R21,'Target Sheet'!S21)</f>
        <v>4150</v>
      </c>
      <c r="F20" s="10">
        <f>SUM('Target Sheet'!N21,'Target Sheet'!P21)</f>
        <v>1400</v>
      </c>
      <c r="G20" s="35">
        <f>SUM('Target Sheet'!O21,'Target Sheet'!Q21)</f>
        <v>0</v>
      </c>
    </row>
    <row r="21" spans="3:7" x14ac:dyDescent="0.25">
      <c r="C21" s="34">
        <v>45155</v>
      </c>
      <c r="D21" s="10">
        <f>SUM('Target Sheet'!F22,'Target Sheet'!H22,'Target Sheet'!J22,'Target Sheet'!L22)</f>
        <v>15000</v>
      </c>
      <c r="E21" s="10">
        <f>SUM('Target Sheet'!G22,'Target Sheet'!I22,'Target Sheet'!K22,'Target Sheet'!M22,'Target Sheet'!R22,'Target Sheet'!S22)</f>
        <v>5910</v>
      </c>
      <c r="F21" s="10">
        <f>SUM('Target Sheet'!N22,'Target Sheet'!P22)</f>
        <v>1400</v>
      </c>
      <c r="G21" s="35">
        <f>SUM('Target Sheet'!O22,'Target Sheet'!Q22)</f>
        <v>100</v>
      </c>
    </row>
    <row r="22" spans="3:7" x14ac:dyDescent="0.25">
      <c r="C22" s="34">
        <v>45156</v>
      </c>
      <c r="D22" s="10">
        <f>SUM('Target Sheet'!F23,'Target Sheet'!H23,'Target Sheet'!J23,'Target Sheet'!L23)</f>
        <v>17000</v>
      </c>
      <c r="E22" s="10">
        <f>SUM('Target Sheet'!G23,'Target Sheet'!I23,'Target Sheet'!K23,'Target Sheet'!M23,'Target Sheet'!R23,'Target Sheet'!S23)</f>
        <v>6950</v>
      </c>
      <c r="F22" s="10">
        <f>SUM('Target Sheet'!N23,'Target Sheet'!P23)</f>
        <v>1400</v>
      </c>
      <c r="G22" s="35">
        <f>SUM('Target Sheet'!O23,'Target Sheet'!Q23)</f>
        <v>270</v>
      </c>
    </row>
    <row r="23" spans="3:7" x14ac:dyDescent="0.25">
      <c r="C23" s="34">
        <v>45157</v>
      </c>
      <c r="D23" s="10">
        <f>SUM('Target Sheet'!F24,'Target Sheet'!H24,'Target Sheet'!J24,'Target Sheet'!L24)</f>
        <v>17000</v>
      </c>
      <c r="E23" s="10">
        <f>SUM('Target Sheet'!G24,'Target Sheet'!I24,'Target Sheet'!K24,'Target Sheet'!M24,'Target Sheet'!R24,'Target Sheet'!S24)</f>
        <v>5800</v>
      </c>
      <c r="F23" s="10">
        <f>SUM('Target Sheet'!N24,'Target Sheet'!P24)</f>
        <v>1400</v>
      </c>
      <c r="G23" s="35">
        <f>SUM('Target Sheet'!O24,'Target Sheet'!Q24)</f>
        <v>200</v>
      </c>
    </row>
    <row r="24" spans="3:7" x14ac:dyDescent="0.25">
      <c r="C24" s="34">
        <v>45158</v>
      </c>
      <c r="D24" s="10">
        <f>SUM('Target Sheet'!F25,'Target Sheet'!H25,'Target Sheet'!J25,'Target Sheet'!L25)</f>
        <v>17000</v>
      </c>
      <c r="E24" s="10">
        <f>SUM('Target Sheet'!G25,'Target Sheet'!I25,'Target Sheet'!K25,'Target Sheet'!M25,'Target Sheet'!R25,'Target Sheet'!S25)</f>
        <v>1100</v>
      </c>
      <c r="F24" s="10">
        <f>SUM('Target Sheet'!N25,'Target Sheet'!P25)</f>
        <v>2400</v>
      </c>
      <c r="G24" s="35">
        <f>SUM('Target Sheet'!O25,'Target Sheet'!Q25)</f>
        <v>0</v>
      </c>
    </row>
    <row r="25" spans="3:7" x14ac:dyDescent="0.25">
      <c r="C25" s="34">
        <v>45159</v>
      </c>
      <c r="D25" s="10">
        <f>SUM('Target Sheet'!F26,'Target Sheet'!H26,'Target Sheet'!J26,'Target Sheet'!L26)</f>
        <v>17000</v>
      </c>
      <c r="E25" s="10">
        <f>SUM('Target Sheet'!G26,'Target Sheet'!I26,'Target Sheet'!K26,'Target Sheet'!M26,'Target Sheet'!R26,'Target Sheet'!S26)</f>
        <v>2150</v>
      </c>
      <c r="F25" s="10">
        <f>SUM('Target Sheet'!N26,'Target Sheet'!P26)</f>
        <v>2400</v>
      </c>
      <c r="G25" s="35">
        <f>SUM('Target Sheet'!O26,'Target Sheet'!Q26)</f>
        <v>530</v>
      </c>
    </row>
    <row r="26" spans="3:7" x14ac:dyDescent="0.25">
      <c r="C26" s="34">
        <v>45160</v>
      </c>
      <c r="D26" s="10">
        <f>SUM('Target Sheet'!F27,'Target Sheet'!H27,'Target Sheet'!J27,'Target Sheet'!L27)</f>
        <v>17000</v>
      </c>
      <c r="E26" s="10">
        <f>SUM('Target Sheet'!G27,'Target Sheet'!I27,'Target Sheet'!K27,'Target Sheet'!M27,'Target Sheet'!R27,'Target Sheet'!S27)</f>
        <v>2490</v>
      </c>
      <c r="F26" s="10">
        <f>SUM('Target Sheet'!N27,'Target Sheet'!P27)</f>
        <v>2400</v>
      </c>
      <c r="G26" s="35">
        <f>SUM('Target Sheet'!O27,'Target Sheet'!Q27)</f>
        <v>120</v>
      </c>
    </row>
    <row r="27" spans="3:7" x14ac:dyDescent="0.25">
      <c r="C27" s="34">
        <v>45161</v>
      </c>
      <c r="D27" s="10">
        <f>SUM('Target Sheet'!F28,'Target Sheet'!H28,'Target Sheet'!J28,'Target Sheet'!L28)</f>
        <v>17000</v>
      </c>
      <c r="E27" s="10">
        <f>SUM('Target Sheet'!G28,'Target Sheet'!I28,'Target Sheet'!K28,'Target Sheet'!M28,'Target Sheet'!R28,'Target Sheet'!S28)</f>
        <v>1200</v>
      </c>
      <c r="F27" s="10">
        <f>SUM('Target Sheet'!N28,'Target Sheet'!P28)</f>
        <v>3000</v>
      </c>
      <c r="G27" s="35">
        <f>SUM('Target Sheet'!O28,'Target Sheet'!Q28)</f>
        <v>0</v>
      </c>
    </row>
    <row r="28" spans="3:7" x14ac:dyDescent="0.25">
      <c r="C28" s="34">
        <v>45162</v>
      </c>
      <c r="D28" s="10">
        <f>SUM('Target Sheet'!F29,'Target Sheet'!H29,'Target Sheet'!J29,'Target Sheet'!L29)</f>
        <v>19000</v>
      </c>
      <c r="E28" s="10">
        <f>SUM('Target Sheet'!G29,'Target Sheet'!I29,'Target Sheet'!K29,'Target Sheet'!M29,'Target Sheet'!R29,'Target Sheet'!S29)</f>
        <v>2980</v>
      </c>
      <c r="F28" s="10">
        <f>SUM('Target Sheet'!N29,'Target Sheet'!P29)</f>
        <v>3000</v>
      </c>
      <c r="G28" s="35">
        <f>SUM('Target Sheet'!O29,'Target Sheet'!Q29)</f>
        <v>1000</v>
      </c>
    </row>
    <row r="29" spans="3:7" x14ac:dyDescent="0.25">
      <c r="C29" s="34">
        <v>45163</v>
      </c>
      <c r="D29" s="10">
        <f>SUM('Target Sheet'!F30,'Target Sheet'!H30,'Target Sheet'!J30,'Target Sheet'!L30)</f>
        <v>22000</v>
      </c>
      <c r="E29" s="10">
        <f>SUM('Target Sheet'!G30,'Target Sheet'!I30,'Target Sheet'!K30,'Target Sheet'!M30,'Target Sheet'!R30,'Target Sheet'!S30)</f>
        <v>700</v>
      </c>
      <c r="F29" s="10">
        <f>SUM('Target Sheet'!N30,'Target Sheet'!P30)</f>
        <v>4000</v>
      </c>
      <c r="G29" s="35">
        <f>SUM('Target Sheet'!O30,'Target Sheet'!Q30)</f>
        <v>250</v>
      </c>
    </row>
    <row r="30" spans="3:7" x14ac:dyDescent="0.25">
      <c r="C30" s="34">
        <v>45164</v>
      </c>
      <c r="D30" s="10">
        <f>SUM('Target Sheet'!F31,'Target Sheet'!H31,'Target Sheet'!J31,'Target Sheet'!L31)</f>
        <v>22000</v>
      </c>
      <c r="E30" s="10">
        <f>SUM('Target Sheet'!G31,'Target Sheet'!I31,'Target Sheet'!K31,'Target Sheet'!M31,'Target Sheet'!R31,'Target Sheet'!S31)</f>
        <v>2350</v>
      </c>
      <c r="F30" s="10">
        <f>SUM('Target Sheet'!N31,'Target Sheet'!P31)</f>
        <v>4000</v>
      </c>
      <c r="G30" s="35">
        <f>SUM('Target Sheet'!O31,'Target Sheet'!Q31)</f>
        <v>350</v>
      </c>
    </row>
    <row r="31" spans="3:7" x14ac:dyDescent="0.25">
      <c r="C31" s="34">
        <v>45165</v>
      </c>
      <c r="D31" s="10">
        <f>SUM('Target Sheet'!F32,'Target Sheet'!H32,'Target Sheet'!J32,'Target Sheet'!L32)</f>
        <v>22000</v>
      </c>
      <c r="E31" s="10">
        <f>SUM('Target Sheet'!G32,'Target Sheet'!I32,'Target Sheet'!K32,'Target Sheet'!M32,'Target Sheet'!R32,'Target Sheet'!S32)</f>
        <v>1750</v>
      </c>
      <c r="F31" s="10">
        <f>SUM('Target Sheet'!N32,'Target Sheet'!P32)</f>
        <v>4000</v>
      </c>
      <c r="G31" s="35">
        <f>SUM('Target Sheet'!O32,'Target Sheet'!Q32)</f>
        <v>0</v>
      </c>
    </row>
    <row r="32" spans="3:7" x14ac:dyDescent="0.25">
      <c r="C32" s="34">
        <v>45166</v>
      </c>
      <c r="D32" s="10">
        <f>SUM('Target Sheet'!F33,'Target Sheet'!H33,'Target Sheet'!J33,'Target Sheet'!L33)</f>
        <v>22000</v>
      </c>
      <c r="E32" s="10">
        <f>SUM('Target Sheet'!G33,'Target Sheet'!I33,'Target Sheet'!K33,'Target Sheet'!M33,'Target Sheet'!R33,'Target Sheet'!S33)</f>
        <v>3885</v>
      </c>
      <c r="F32" s="10">
        <f>SUM('Target Sheet'!N33,'Target Sheet'!P33)</f>
        <v>4000</v>
      </c>
      <c r="G32" s="35">
        <f>SUM('Target Sheet'!O33,'Target Sheet'!Q33)</f>
        <v>459</v>
      </c>
    </row>
    <row r="33" spans="3:7" x14ac:dyDescent="0.25">
      <c r="C33" s="34">
        <v>45167</v>
      </c>
      <c r="D33" s="10">
        <f>SUM('Target Sheet'!F34,'Target Sheet'!H34,'Target Sheet'!J34,'Target Sheet'!L34)</f>
        <v>22000</v>
      </c>
      <c r="E33" s="10">
        <f>SUM('Target Sheet'!G34,'Target Sheet'!I34,'Target Sheet'!K34,'Target Sheet'!M34,'Target Sheet'!R34,'Target Sheet'!S34)</f>
        <v>2550</v>
      </c>
      <c r="F33" s="10">
        <f>SUM('Target Sheet'!N34,'Target Sheet'!P34)</f>
        <v>6000</v>
      </c>
      <c r="G33" s="35">
        <f>SUM('Target Sheet'!O34,'Target Sheet'!Q34)</f>
        <v>140</v>
      </c>
    </row>
    <row r="34" spans="3:7" x14ac:dyDescent="0.25">
      <c r="C34" s="34">
        <v>45168</v>
      </c>
      <c r="D34" s="10">
        <f>SUM('Target Sheet'!F35,'Target Sheet'!H35,'Target Sheet'!J35,'Target Sheet'!L35)</f>
        <v>22000</v>
      </c>
      <c r="E34" s="10">
        <f>SUM('Target Sheet'!G35,'Target Sheet'!I35,'Target Sheet'!K35,'Target Sheet'!M35,'Target Sheet'!R35,'Target Sheet'!S35)</f>
        <v>0</v>
      </c>
      <c r="F34" s="10">
        <f>SUM('Target Sheet'!N35,'Target Sheet'!P35)</f>
        <v>6000</v>
      </c>
      <c r="G34" s="35">
        <f>SUM('Target Sheet'!O35,'Target Sheet'!Q35)</f>
        <v>0</v>
      </c>
    </row>
    <row r="35" spans="3:7" x14ac:dyDescent="0.25">
      <c r="C35" s="34">
        <v>45169</v>
      </c>
      <c r="D35" s="10">
        <f>SUM('Target Sheet'!F36,'Target Sheet'!H36,'Target Sheet'!J36,'Target Sheet'!L36)</f>
        <v>22000</v>
      </c>
      <c r="E35" s="10">
        <f>SUM('Target Sheet'!G36,'Target Sheet'!I36,'Target Sheet'!K36,'Target Sheet'!M36,'Target Sheet'!R36,'Target Sheet'!S36)</f>
        <v>2320</v>
      </c>
      <c r="F35" s="10">
        <f>SUM('Target Sheet'!N36,'Target Sheet'!P36)</f>
        <v>6000</v>
      </c>
      <c r="G35" s="35">
        <f>SUM('Target Sheet'!O36,'Target Sheet'!Q36)</f>
        <v>0</v>
      </c>
    </row>
    <row r="36" spans="3:7" x14ac:dyDescent="0.25">
      <c r="C36" s="205" t="s">
        <v>17</v>
      </c>
      <c r="D36" s="36" t="s">
        <v>11</v>
      </c>
      <c r="E36" s="36" t="s">
        <v>12</v>
      </c>
      <c r="F36" s="36" t="s">
        <v>11</v>
      </c>
      <c r="G36" s="37" t="s">
        <v>12</v>
      </c>
    </row>
    <row r="37" spans="3:7" ht="15.75" thickBot="1" x14ac:dyDescent="0.3">
      <c r="C37" s="206"/>
      <c r="D37" s="38">
        <f>SUM(D6:D35)</f>
        <v>451400</v>
      </c>
      <c r="E37" s="38">
        <f>SUM(E5:E35)</f>
        <v>103835</v>
      </c>
      <c r="F37" s="38">
        <f t="shared" ref="F37:G37" si="0">SUM(F6:F35)</f>
        <v>62700</v>
      </c>
      <c r="G37" s="39">
        <f t="shared" si="0"/>
        <v>5414</v>
      </c>
    </row>
  </sheetData>
  <mergeCells count="3">
    <mergeCell ref="D3:E3"/>
    <mergeCell ref="F3:G3"/>
    <mergeCell ref="C36:C37"/>
  </mergeCells>
  <conditionalFormatting sqref="E6:E35">
    <cfRule type="top10" dxfId="1" priority="3" percent="1" rank="10"/>
  </conditionalFormatting>
  <conditionalFormatting sqref="G6:G35">
    <cfRule type="top10" dxfId="0" priority="1" percent="1" rank="10"/>
  </conditionalFormatting>
  <pageMargins left="0.7" right="0.7" top="0.75" bottom="0.75" header="0.3" footer="0.3"/>
  <pageSetup orientation="portrait" r:id="rId1"/>
  <ignoredErrors>
    <ignoredError sqref="E3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K13" sqref="K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34"/>
  <sheetViews>
    <sheetView workbookViewId="0">
      <selection activeCell="G33" sqref="G33"/>
    </sheetView>
  </sheetViews>
  <sheetFormatPr defaultRowHeight="15" x14ac:dyDescent="0.25"/>
  <cols>
    <col min="6" max="6" width="12.85546875" bestFit="1" customWidth="1"/>
  </cols>
  <sheetData>
    <row r="2" spans="4:6" x14ac:dyDescent="0.25">
      <c r="D2" s="172" t="s">
        <v>3</v>
      </c>
      <c r="E2" s="172" t="s">
        <v>11</v>
      </c>
      <c r="F2" s="172" t="s">
        <v>1758</v>
      </c>
    </row>
    <row r="3" spans="4:6" x14ac:dyDescent="0.25">
      <c r="D3" s="183">
        <v>45139</v>
      </c>
      <c r="E3" s="182"/>
      <c r="F3" s="182">
        <v>1800</v>
      </c>
    </row>
    <row r="4" spans="4:6" x14ac:dyDescent="0.25">
      <c r="D4" s="55">
        <v>45140</v>
      </c>
      <c r="E4" s="10">
        <f>SUM('Target Sheet'!F7,'Target Sheet'!H7,'Target Sheet'!J7,'Target Sheet'!L7,'Target Sheet'!N7,'Target Sheet'!P7,)</f>
        <v>9000</v>
      </c>
      <c r="F4" s="10">
        <f>'Target Sheet'!T7</f>
        <v>2700</v>
      </c>
    </row>
    <row r="5" spans="4:6" x14ac:dyDescent="0.25">
      <c r="D5" s="55">
        <v>45141</v>
      </c>
      <c r="E5" s="10">
        <f>SUM('Target Sheet'!F8,'Target Sheet'!H8,'Target Sheet'!J8,'Target Sheet'!L8,'Target Sheet'!N8,'Target Sheet'!P8,)</f>
        <v>9000</v>
      </c>
      <c r="F5" s="10">
        <f>'Target Sheet'!T8</f>
        <v>3100</v>
      </c>
    </row>
    <row r="6" spans="4:6" x14ac:dyDescent="0.25">
      <c r="D6" s="55">
        <v>45142</v>
      </c>
      <c r="E6" s="10">
        <f>SUM('Target Sheet'!F9,'Target Sheet'!H9,'Target Sheet'!J9,'Target Sheet'!L9,'Target Sheet'!N9,'Target Sheet'!P9,)</f>
        <v>9000</v>
      </c>
      <c r="F6" s="10">
        <f>'Target Sheet'!T9</f>
        <v>3930</v>
      </c>
    </row>
    <row r="7" spans="4:6" x14ac:dyDescent="0.25">
      <c r="D7" s="55">
        <v>45143</v>
      </c>
      <c r="E7" s="10">
        <f>SUM('Target Sheet'!F10,'Target Sheet'!H10,'Target Sheet'!J10,'Target Sheet'!L10,'Target Sheet'!N10,'Target Sheet'!P10,)</f>
        <v>9000</v>
      </c>
      <c r="F7" s="10">
        <f>'Target Sheet'!T10</f>
        <v>4315</v>
      </c>
    </row>
    <row r="8" spans="4:6" x14ac:dyDescent="0.25">
      <c r="D8" s="55">
        <v>45144</v>
      </c>
      <c r="E8" s="10">
        <f>SUM('Target Sheet'!F11,'Target Sheet'!H11,'Target Sheet'!J11,'Target Sheet'!L11,'Target Sheet'!N11,'Target Sheet'!P11,)</f>
        <v>9900</v>
      </c>
      <c r="F8" s="10">
        <f>'Target Sheet'!T11</f>
        <v>0</v>
      </c>
    </row>
    <row r="9" spans="4:6" x14ac:dyDescent="0.25">
      <c r="D9" s="55">
        <v>45145</v>
      </c>
      <c r="E9" s="10">
        <f>SUM('Target Sheet'!F12,'Target Sheet'!H12,'Target Sheet'!J12,'Target Sheet'!L12,'Target Sheet'!N12,'Target Sheet'!P12,)</f>
        <v>11000</v>
      </c>
      <c r="F9" s="10">
        <f>'Target Sheet'!T12</f>
        <v>3440</v>
      </c>
    </row>
    <row r="10" spans="4:6" x14ac:dyDescent="0.25">
      <c r="D10" s="55">
        <v>45146</v>
      </c>
      <c r="E10" s="10">
        <f>SUM('Target Sheet'!F13,'Target Sheet'!H13,'Target Sheet'!J13,'Target Sheet'!L13,'Target Sheet'!N13,'Target Sheet'!P13,)</f>
        <v>11000</v>
      </c>
      <c r="F10" s="10">
        <f>'Target Sheet'!T13</f>
        <v>5040</v>
      </c>
    </row>
    <row r="11" spans="4:6" x14ac:dyDescent="0.25">
      <c r="D11" s="55">
        <v>45147</v>
      </c>
      <c r="E11" s="10">
        <f>SUM('Target Sheet'!F14,'Target Sheet'!H14,'Target Sheet'!J14,'Target Sheet'!L14,'Target Sheet'!N14,'Target Sheet'!P14,)</f>
        <v>11000</v>
      </c>
      <c r="F11" s="10">
        <f>'Target Sheet'!T14</f>
        <v>6690</v>
      </c>
    </row>
    <row r="12" spans="4:6" x14ac:dyDescent="0.25">
      <c r="D12" s="55">
        <v>45148</v>
      </c>
      <c r="E12" s="10">
        <f>SUM('Target Sheet'!F15,'Target Sheet'!H15,'Target Sheet'!J15,'Target Sheet'!L15,'Target Sheet'!N15,'Target Sheet'!P15,)</f>
        <v>11400</v>
      </c>
      <c r="F12" s="10">
        <f>'Target Sheet'!T15</f>
        <v>4360</v>
      </c>
    </row>
    <row r="13" spans="4:6" x14ac:dyDescent="0.25">
      <c r="D13" s="55">
        <v>45149</v>
      </c>
      <c r="E13" s="10">
        <f>SUM('Target Sheet'!F16,'Target Sheet'!H16,'Target Sheet'!J16,'Target Sheet'!L16,'Target Sheet'!N16,'Target Sheet'!P16,)</f>
        <v>12000</v>
      </c>
      <c r="F13" s="10">
        <f>'Target Sheet'!T16</f>
        <v>4520</v>
      </c>
    </row>
    <row r="14" spans="4:6" x14ac:dyDescent="0.25">
      <c r="D14" s="55">
        <v>45150</v>
      </c>
      <c r="E14" s="10">
        <f>SUM('Target Sheet'!F17,'Target Sheet'!H17,'Target Sheet'!J17,'Target Sheet'!L17,'Target Sheet'!N17,'Target Sheet'!P17,)</f>
        <v>14000</v>
      </c>
      <c r="F14" s="10">
        <f>'Target Sheet'!T17</f>
        <v>3450</v>
      </c>
    </row>
    <row r="15" spans="4:6" x14ac:dyDescent="0.25">
      <c r="D15" s="55">
        <v>45151</v>
      </c>
      <c r="E15" s="10">
        <f>SUM('Target Sheet'!F18,'Target Sheet'!H18,'Target Sheet'!J18,'Target Sheet'!L18,'Target Sheet'!N18,'Target Sheet'!P18,)</f>
        <v>14000</v>
      </c>
      <c r="F15" s="10">
        <f>'Target Sheet'!T18</f>
        <v>13200</v>
      </c>
    </row>
    <row r="16" spans="4:6" x14ac:dyDescent="0.25">
      <c r="D16" s="55">
        <v>45152</v>
      </c>
      <c r="E16" s="10">
        <f>SUM('Target Sheet'!F19,'Target Sheet'!H19,'Target Sheet'!J19,'Target Sheet'!L19,'Target Sheet'!N19,'Target Sheet'!P19,)</f>
        <v>14000</v>
      </c>
      <c r="F16" s="10">
        <f>'Target Sheet'!T19</f>
        <v>3000</v>
      </c>
    </row>
    <row r="17" spans="4:6" x14ac:dyDescent="0.25">
      <c r="D17" s="55">
        <v>45153</v>
      </c>
      <c r="E17" s="10">
        <f>SUM('Target Sheet'!F20,'Target Sheet'!H20,'Target Sheet'!J20,'Target Sheet'!L20,'Target Sheet'!N20,'Target Sheet'!P20,)</f>
        <v>14000</v>
      </c>
      <c r="F17" s="10">
        <f>'Target Sheet'!T20</f>
        <v>0</v>
      </c>
    </row>
    <row r="18" spans="4:6" x14ac:dyDescent="0.25">
      <c r="D18" s="55">
        <v>45154</v>
      </c>
      <c r="E18" s="10">
        <f>SUM('Target Sheet'!F21,'Target Sheet'!H21,'Target Sheet'!J21,'Target Sheet'!L21,'Target Sheet'!N21,'Target Sheet'!P21,)</f>
        <v>14400</v>
      </c>
      <c r="F18" s="10">
        <f>'Target Sheet'!T21</f>
        <v>4150</v>
      </c>
    </row>
    <row r="19" spans="4:6" x14ac:dyDescent="0.25">
      <c r="D19" s="55">
        <v>45155</v>
      </c>
      <c r="E19" s="10">
        <f>SUM('Target Sheet'!F22,'Target Sheet'!H22,'Target Sheet'!J22,'Target Sheet'!L22,'Target Sheet'!N22,'Target Sheet'!P22,)</f>
        <v>16400</v>
      </c>
      <c r="F19" s="10">
        <f>'Target Sheet'!T22</f>
        <v>6010</v>
      </c>
    </row>
    <row r="20" spans="4:6" x14ac:dyDescent="0.25">
      <c r="D20" s="55">
        <v>45156</v>
      </c>
      <c r="E20" s="10">
        <f>SUM('Target Sheet'!F23,'Target Sheet'!H23,'Target Sheet'!J23,'Target Sheet'!L23,'Target Sheet'!N23,'Target Sheet'!P23,)</f>
        <v>18400</v>
      </c>
      <c r="F20" s="10">
        <f>'Target Sheet'!T23</f>
        <v>7220</v>
      </c>
    </row>
    <row r="21" spans="4:6" x14ac:dyDescent="0.25">
      <c r="D21" s="55">
        <v>45157</v>
      </c>
      <c r="E21" s="10">
        <f>SUM('Target Sheet'!F24,'Target Sheet'!H24,'Target Sheet'!J24,'Target Sheet'!L24,'Target Sheet'!N24,'Target Sheet'!P24,)</f>
        <v>18400</v>
      </c>
      <c r="F21" s="10">
        <f>'Target Sheet'!T24</f>
        <v>6000</v>
      </c>
    </row>
    <row r="22" spans="4:6" x14ac:dyDescent="0.25">
      <c r="D22" s="55">
        <v>45158</v>
      </c>
      <c r="E22" s="10">
        <f>SUM('Target Sheet'!F25,'Target Sheet'!H25,'Target Sheet'!J25,'Target Sheet'!L25,'Target Sheet'!N25,'Target Sheet'!P25,)</f>
        <v>19400</v>
      </c>
      <c r="F22" s="10">
        <f>'Target Sheet'!T25</f>
        <v>1100</v>
      </c>
    </row>
    <row r="23" spans="4:6" x14ac:dyDescent="0.25">
      <c r="D23" s="55">
        <v>45159</v>
      </c>
      <c r="E23" s="10">
        <f>SUM('Target Sheet'!F26,'Target Sheet'!H26,'Target Sheet'!J26,'Target Sheet'!L26,'Target Sheet'!N26,'Target Sheet'!P26,)</f>
        <v>19400</v>
      </c>
      <c r="F23" s="10">
        <f>'Target Sheet'!T26</f>
        <v>2680</v>
      </c>
    </row>
    <row r="24" spans="4:6" x14ac:dyDescent="0.25">
      <c r="D24" s="55">
        <v>45160</v>
      </c>
      <c r="E24" s="10">
        <f>SUM('Target Sheet'!F27,'Target Sheet'!H27,'Target Sheet'!J27,'Target Sheet'!L27,'Target Sheet'!N27,'Target Sheet'!P27,)</f>
        <v>19400</v>
      </c>
      <c r="F24" s="10">
        <f>'Target Sheet'!T27</f>
        <v>2610</v>
      </c>
    </row>
    <row r="25" spans="4:6" x14ac:dyDescent="0.25">
      <c r="D25" s="55">
        <v>45161</v>
      </c>
      <c r="E25" s="10">
        <f>SUM('Target Sheet'!F28,'Target Sheet'!H28,'Target Sheet'!J28,'Target Sheet'!L28,'Target Sheet'!N28,'Target Sheet'!P28,)</f>
        <v>20000</v>
      </c>
      <c r="F25" s="10">
        <f>'Target Sheet'!T28</f>
        <v>1200</v>
      </c>
    </row>
    <row r="26" spans="4:6" x14ac:dyDescent="0.25">
      <c r="D26" s="55">
        <v>45162</v>
      </c>
      <c r="E26" s="10">
        <f>SUM('Target Sheet'!F29,'Target Sheet'!H29,'Target Sheet'!J29,'Target Sheet'!L29,'Target Sheet'!N29,'Target Sheet'!P29,)</f>
        <v>22000</v>
      </c>
      <c r="F26" s="10">
        <f>'Target Sheet'!T29</f>
        <v>3980</v>
      </c>
    </row>
    <row r="27" spans="4:6" x14ac:dyDescent="0.25">
      <c r="D27" s="55">
        <v>45163</v>
      </c>
      <c r="E27" s="10">
        <f>SUM('Target Sheet'!F30,'Target Sheet'!H30,'Target Sheet'!J30,'Target Sheet'!L30,'Target Sheet'!N30,'Target Sheet'!P30,)</f>
        <v>26000</v>
      </c>
      <c r="F27" s="10">
        <f>'Target Sheet'!T30</f>
        <v>950</v>
      </c>
    </row>
    <row r="28" spans="4:6" x14ac:dyDescent="0.25">
      <c r="D28" s="55">
        <v>45164</v>
      </c>
      <c r="E28" s="10">
        <f>SUM('Target Sheet'!F31,'Target Sheet'!H31,'Target Sheet'!J31,'Target Sheet'!L31,'Target Sheet'!N31,'Target Sheet'!P31,)</f>
        <v>26000</v>
      </c>
      <c r="F28" s="10">
        <f>'Target Sheet'!T31</f>
        <v>2700</v>
      </c>
    </row>
    <row r="29" spans="4:6" x14ac:dyDescent="0.25">
      <c r="D29" s="55">
        <v>45165</v>
      </c>
      <c r="E29" s="10">
        <f>SUM('Target Sheet'!F32,'Target Sheet'!H32,'Target Sheet'!J32,'Target Sheet'!L32,'Target Sheet'!N32,'Target Sheet'!P32,)</f>
        <v>26000</v>
      </c>
      <c r="F29" s="10">
        <f>'Target Sheet'!T32</f>
        <v>1750</v>
      </c>
    </row>
    <row r="30" spans="4:6" x14ac:dyDescent="0.25">
      <c r="D30" s="55">
        <v>45166</v>
      </c>
      <c r="E30" s="10">
        <f>SUM('Target Sheet'!F33,'Target Sheet'!H33,'Target Sheet'!J33,'Target Sheet'!L33,'Target Sheet'!N33,'Target Sheet'!P33,)</f>
        <v>26000</v>
      </c>
      <c r="F30" s="10">
        <f>'Target Sheet'!T33</f>
        <v>4344</v>
      </c>
    </row>
    <row r="31" spans="4:6" x14ac:dyDescent="0.25">
      <c r="D31" s="55">
        <v>45167</v>
      </c>
      <c r="E31" s="10">
        <f>SUM('Target Sheet'!F34,'Target Sheet'!H34,'Target Sheet'!J34,'Target Sheet'!L34,'Target Sheet'!N34,'Target Sheet'!P34,)</f>
        <v>28000</v>
      </c>
      <c r="F31" s="10">
        <f>'Target Sheet'!T34</f>
        <v>2690</v>
      </c>
    </row>
    <row r="32" spans="4:6" x14ac:dyDescent="0.25">
      <c r="D32" s="55">
        <v>45168</v>
      </c>
      <c r="E32" s="10">
        <f>SUM('Target Sheet'!F35,'Target Sheet'!H35,'Target Sheet'!J35,'Target Sheet'!L35,'Target Sheet'!N35,'Target Sheet'!P35,)</f>
        <v>28000</v>
      </c>
      <c r="F32" s="10">
        <f>'Target Sheet'!T35</f>
        <v>0</v>
      </c>
    </row>
    <row r="33" spans="4:6" x14ac:dyDescent="0.25">
      <c r="D33" s="55">
        <v>45169</v>
      </c>
      <c r="E33" s="10">
        <f>SUM('Target Sheet'!F36,'Target Sheet'!H36,'Target Sheet'!J36,'Target Sheet'!L36,'Target Sheet'!N36,'Target Sheet'!P36,)</f>
        <v>28000</v>
      </c>
      <c r="F33" s="10">
        <f>'Target Sheet'!T36</f>
        <v>2320</v>
      </c>
    </row>
    <row r="34" spans="4:6" x14ac:dyDescent="0.25">
      <c r="D34" s="207" t="s">
        <v>17</v>
      </c>
      <c r="E34" s="207"/>
      <c r="F34" s="36">
        <f>SUM(F3:F33)</f>
        <v>109249</v>
      </c>
    </row>
  </sheetData>
  <mergeCells count="1">
    <mergeCell ref="D34:E3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J18" sqref="J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J29" sqref="J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43" sqref="A43:B43"/>
    </sheetView>
  </sheetViews>
  <sheetFormatPr defaultRowHeight="15" x14ac:dyDescent="0.25"/>
  <cols>
    <col min="1" max="1" width="30.42578125" customWidth="1"/>
    <col min="2" max="2" width="23.7109375" bestFit="1" customWidth="1"/>
  </cols>
  <sheetData>
    <row r="1" spans="1:2" x14ac:dyDescent="0.25">
      <c r="A1" s="73" t="s">
        <v>3</v>
      </c>
      <c r="B1" t="s">
        <v>762</v>
      </c>
    </row>
    <row r="2" spans="1:2" x14ac:dyDescent="0.25">
      <c r="A2" s="73" t="s">
        <v>28</v>
      </c>
      <c r="B2" t="s">
        <v>762</v>
      </c>
    </row>
    <row r="3" spans="1:2" x14ac:dyDescent="0.25">
      <c r="A3" s="73" t="s">
        <v>51</v>
      </c>
      <c r="B3" t="s">
        <v>126</v>
      </c>
    </row>
    <row r="5" spans="1:2" x14ac:dyDescent="0.25">
      <c r="A5" s="73" t="s">
        <v>763</v>
      </c>
      <c r="B5" t="s">
        <v>1213</v>
      </c>
    </row>
    <row r="6" spans="1:2" x14ac:dyDescent="0.25">
      <c r="A6" s="74" t="s">
        <v>379</v>
      </c>
      <c r="B6" s="75">
        <v>1</v>
      </c>
    </row>
    <row r="7" spans="1:2" x14ac:dyDescent="0.25">
      <c r="A7" s="74" t="s">
        <v>144</v>
      </c>
      <c r="B7" s="75">
        <v>1</v>
      </c>
    </row>
    <row r="8" spans="1:2" x14ac:dyDescent="0.25">
      <c r="A8" s="74" t="s">
        <v>265</v>
      </c>
      <c r="B8" s="75">
        <v>1</v>
      </c>
    </row>
    <row r="9" spans="1:2" x14ac:dyDescent="0.25">
      <c r="A9" s="74" t="s">
        <v>689</v>
      </c>
      <c r="B9" s="75">
        <v>1</v>
      </c>
    </row>
    <row r="10" spans="1:2" x14ac:dyDescent="0.25">
      <c r="A10" s="74" t="s">
        <v>325</v>
      </c>
      <c r="B10" s="75">
        <v>1</v>
      </c>
    </row>
    <row r="11" spans="1:2" x14ac:dyDescent="0.25">
      <c r="A11" s="74" t="s">
        <v>248</v>
      </c>
      <c r="B11" s="75">
        <v>1</v>
      </c>
    </row>
    <row r="12" spans="1:2" x14ac:dyDescent="0.25">
      <c r="A12" s="74" t="s">
        <v>182</v>
      </c>
      <c r="B12" s="75">
        <v>1</v>
      </c>
    </row>
    <row r="13" spans="1:2" x14ac:dyDescent="0.25">
      <c r="A13" s="74" t="s">
        <v>272</v>
      </c>
      <c r="B13" s="75">
        <v>1</v>
      </c>
    </row>
    <row r="14" spans="1:2" x14ac:dyDescent="0.25">
      <c r="A14" s="74" t="s">
        <v>119</v>
      </c>
      <c r="B14" s="75">
        <v>1</v>
      </c>
    </row>
    <row r="15" spans="1:2" x14ac:dyDescent="0.25">
      <c r="A15" s="74" t="s">
        <v>136</v>
      </c>
      <c r="B15" s="75">
        <v>1</v>
      </c>
    </row>
    <row r="16" spans="1:2" x14ac:dyDescent="0.25">
      <c r="A16" s="74" t="s">
        <v>151</v>
      </c>
      <c r="B16" s="75">
        <v>1</v>
      </c>
    </row>
    <row r="17" spans="1:2" x14ac:dyDescent="0.25">
      <c r="A17" s="74" t="s">
        <v>199</v>
      </c>
      <c r="B17" s="75">
        <v>1</v>
      </c>
    </row>
    <row r="18" spans="1:2" x14ac:dyDescent="0.25">
      <c r="A18" s="74" t="s">
        <v>159</v>
      </c>
      <c r="B18" s="75">
        <v>1</v>
      </c>
    </row>
    <row r="19" spans="1:2" x14ac:dyDescent="0.25">
      <c r="A19" s="74" t="s">
        <v>177</v>
      </c>
      <c r="B19" s="75">
        <v>1</v>
      </c>
    </row>
    <row r="20" spans="1:2" x14ac:dyDescent="0.25">
      <c r="A20" s="74" t="s">
        <v>128</v>
      </c>
      <c r="B20" s="75">
        <v>1</v>
      </c>
    </row>
    <row r="21" spans="1:2" x14ac:dyDescent="0.25">
      <c r="A21" s="74" t="s">
        <v>165</v>
      </c>
      <c r="B21" s="75">
        <v>1</v>
      </c>
    </row>
    <row r="22" spans="1:2" x14ac:dyDescent="0.25">
      <c r="A22" s="74" t="s">
        <v>257</v>
      </c>
      <c r="B22" s="75">
        <v>1</v>
      </c>
    </row>
    <row r="23" spans="1:2" x14ac:dyDescent="0.25">
      <c r="A23" s="74" t="s">
        <v>764</v>
      </c>
      <c r="B23" s="75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9"/>
  <sheetViews>
    <sheetView topLeftCell="A71" workbookViewId="0">
      <selection activeCell="AB52" sqref="AB52"/>
    </sheetView>
  </sheetViews>
  <sheetFormatPr defaultRowHeight="15" x14ac:dyDescent="0.25"/>
  <cols>
    <col min="1" max="1" width="15.5703125" bestFit="1" customWidth="1"/>
    <col min="2" max="2" width="12" bestFit="1" customWidth="1"/>
    <col min="3" max="3" width="12" customWidth="1"/>
    <col min="4" max="4" width="11.140625" bestFit="1" customWidth="1"/>
    <col min="5" max="5" width="34.7109375" bestFit="1" customWidth="1"/>
    <col min="6" max="6" width="29" bestFit="1" customWidth="1"/>
    <col min="7" max="7" width="18.7109375" bestFit="1" customWidth="1"/>
    <col min="8" max="8" width="25.42578125" bestFit="1" customWidth="1"/>
    <col min="9" max="9" width="32.42578125" bestFit="1" customWidth="1"/>
    <col min="10" max="10" width="31.28515625" bestFit="1" customWidth="1"/>
    <col min="11" max="11" width="18.85546875" bestFit="1" customWidth="1"/>
    <col min="12" max="12" width="71.5703125" bestFit="1" customWidth="1"/>
    <col min="13" max="13" width="26.42578125" bestFit="1" customWidth="1"/>
    <col min="14" max="14" width="72.28515625" bestFit="1" customWidth="1"/>
    <col min="15" max="15" width="34.5703125" bestFit="1" customWidth="1"/>
    <col min="16" max="16" width="27" bestFit="1" customWidth="1"/>
    <col min="17" max="17" width="12.42578125" bestFit="1" customWidth="1"/>
    <col min="18" max="18" width="13.85546875" bestFit="1" customWidth="1"/>
    <col min="19" max="19" width="42.140625" bestFit="1" customWidth="1"/>
    <col min="20" max="20" width="11.5703125" bestFit="1" customWidth="1"/>
    <col min="21" max="21" width="23.140625" bestFit="1" customWidth="1"/>
    <col min="22" max="22" width="32.28515625" bestFit="1" customWidth="1"/>
    <col min="23" max="23" width="19" bestFit="1" customWidth="1"/>
    <col min="24" max="24" width="22.7109375" bestFit="1" customWidth="1"/>
    <col min="25" max="25" width="38.42578125" bestFit="1" customWidth="1"/>
    <col min="26" max="26" width="29.7109375" bestFit="1" customWidth="1"/>
    <col min="27" max="27" width="18.28515625" bestFit="1" customWidth="1"/>
    <col min="28" max="28" width="97.5703125" bestFit="1" customWidth="1"/>
    <col min="29" max="29" width="25.7109375" bestFit="1" customWidth="1"/>
  </cols>
  <sheetData>
    <row r="1" spans="1:29" x14ac:dyDescent="0.25">
      <c r="A1" s="40" t="s">
        <v>27</v>
      </c>
      <c r="B1" s="40" t="s">
        <v>3</v>
      </c>
      <c r="C1" s="40" t="s">
        <v>2</v>
      </c>
      <c r="D1" s="40" t="s">
        <v>28</v>
      </c>
      <c r="E1" s="40" t="s">
        <v>29</v>
      </c>
      <c r="F1" s="40" t="s">
        <v>30</v>
      </c>
      <c r="G1" s="40" t="s">
        <v>31</v>
      </c>
      <c r="H1" s="40" t="s">
        <v>32</v>
      </c>
      <c r="I1" s="40" t="s">
        <v>33</v>
      </c>
      <c r="J1" s="40" t="s">
        <v>34</v>
      </c>
      <c r="K1" s="40" t="s">
        <v>35</v>
      </c>
      <c r="L1" s="40" t="s">
        <v>36</v>
      </c>
      <c r="M1" s="40" t="s">
        <v>37</v>
      </c>
      <c r="N1" s="40" t="s">
        <v>38</v>
      </c>
      <c r="O1" s="40" t="s">
        <v>39</v>
      </c>
      <c r="P1" s="40" t="s">
        <v>40</v>
      </c>
      <c r="Q1" s="40" t="s">
        <v>41</v>
      </c>
      <c r="R1" s="40" t="s">
        <v>42</v>
      </c>
      <c r="S1" s="40" t="s">
        <v>43</v>
      </c>
      <c r="T1" s="40" t="s">
        <v>44</v>
      </c>
      <c r="U1" s="40" t="s">
        <v>45</v>
      </c>
      <c r="V1" s="40" t="s">
        <v>46</v>
      </c>
      <c r="W1" s="40" t="s">
        <v>47</v>
      </c>
      <c r="X1" s="40" t="s">
        <v>48</v>
      </c>
      <c r="Y1" s="40" t="s">
        <v>49</v>
      </c>
      <c r="Z1" s="40" t="s">
        <v>50</v>
      </c>
      <c r="AA1" s="40" t="s">
        <v>51</v>
      </c>
      <c r="AB1" s="40" t="s">
        <v>52</v>
      </c>
      <c r="AC1" s="40" t="s">
        <v>53</v>
      </c>
    </row>
    <row r="2" spans="1:29" x14ac:dyDescent="0.25">
      <c r="A2" s="41">
        <v>45068.552812499998</v>
      </c>
      <c r="B2" s="42">
        <v>45068</v>
      </c>
      <c r="C2" s="42"/>
      <c r="D2" s="42" t="s">
        <v>54</v>
      </c>
      <c r="E2" s="43" t="s">
        <v>55</v>
      </c>
      <c r="F2" s="43">
        <v>7217655173</v>
      </c>
      <c r="G2" s="43" t="s">
        <v>56</v>
      </c>
      <c r="H2" s="44">
        <v>45018</v>
      </c>
      <c r="I2" s="43" t="s">
        <v>57</v>
      </c>
      <c r="J2" s="43" t="s">
        <v>58</v>
      </c>
      <c r="K2" s="43" t="s">
        <v>59</v>
      </c>
      <c r="L2" s="43"/>
      <c r="M2" s="43" t="s">
        <v>60</v>
      </c>
      <c r="N2" s="43"/>
      <c r="O2" s="43">
        <v>5</v>
      </c>
      <c r="P2" s="43">
        <v>30</v>
      </c>
      <c r="Q2" s="43">
        <v>10</v>
      </c>
      <c r="R2" s="43">
        <v>7</v>
      </c>
      <c r="S2" s="43" t="s">
        <v>61</v>
      </c>
      <c r="T2" s="43" t="s">
        <v>62</v>
      </c>
      <c r="U2" s="43" t="s">
        <v>63</v>
      </c>
      <c r="V2" s="43" t="s">
        <v>62</v>
      </c>
      <c r="W2" s="43" t="s">
        <v>64</v>
      </c>
      <c r="X2" s="43"/>
      <c r="Y2" s="43">
        <v>2</v>
      </c>
      <c r="Z2" s="43" t="s">
        <v>65</v>
      </c>
      <c r="AA2" s="43" t="s">
        <v>66</v>
      </c>
      <c r="AB2" s="43" t="s">
        <v>67</v>
      </c>
      <c r="AC2" s="43" t="s">
        <v>68</v>
      </c>
    </row>
    <row r="3" spans="1:29" x14ac:dyDescent="0.25">
      <c r="A3" s="41">
        <v>45068.591539351852</v>
      </c>
      <c r="B3" s="42">
        <v>45068</v>
      </c>
      <c r="C3" s="42"/>
      <c r="D3" s="42" t="s">
        <v>54</v>
      </c>
      <c r="E3" s="43" t="s">
        <v>69</v>
      </c>
      <c r="F3" s="43">
        <v>7827130133</v>
      </c>
      <c r="G3" s="43" t="s">
        <v>70</v>
      </c>
      <c r="H3" s="44">
        <v>44987</v>
      </c>
      <c r="I3" s="43" t="s">
        <v>71</v>
      </c>
      <c r="J3" s="43" t="s">
        <v>72</v>
      </c>
      <c r="K3" s="43" t="s">
        <v>73</v>
      </c>
      <c r="L3" s="43"/>
      <c r="M3" s="43" t="s">
        <v>74</v>
      </c>
      <c r="N3" s="43"/>
      <c r="O3" s="43">
        <v>26</v>
      </c>
      <c r="P3" s="43">
        <v>50</v>
      </c>
      <c r="Q3" s="43">
        <v>10</v>
      </c>
      <c r="R3" s="43">
        <v>7</v>
      </c>
      <c r="S3" s="43" t="s">
        <v>75</v>
      </c>
      <c r="T3" s="43" t="s">
        <v>62</v>
      </c>
      <c r="U3" s="43" t="s">
        <v>62</v>
      </c>
      <c r="V3" s="43" t="s">
        <v>62</v>
      </c>
      <c r="W3" s="43" t="s">
        <v>76</v>
      </c>
      <c r="X3" s="43"/>
      <c r="Y3" s="43">
        <v>1</v>
      </c>
      <c r="Z3" s="43" t="s">
        <v>65</v>
      </c>
      <c r="AA3" s="43" t="s">
        <v>66</v>
      </c>
      <c r="AB3" s="43" t="s">
        <v>67</v>
      </c>
      <c r="AC3" s="43" t="s">
        <v>77</v>
      </c>
    </row>
    <row r="4" spans="1:29" x14ac:dyDescent="0.25">
      <c r="A4" s="41">
        <v>45068.593622685185</v>
      </c>
      <c r="B4" s="42">
        <v>45068</v>
      </c>
      <c r="C4" s="42"/>
      <c r="D4" s="42" t="s">
        <v>54</v>
      </c>
      <c r="E4" s="43" t="s">
        <v>78</v>
      </c>
      <c r="F4" s="43">
        <v>9891271402</v>
      </c>
      <c r="G4" s="43" t="s">
        <v>79</v>
      </c>
      <c r="H4" s="43">
        <v>4</v>
      </c>
      <c r="I4" s="43" t="s">
        <v>80</v>
      </c>
      <c r="J4" s="43">
        <v>10000</v>
      </c>
      <c r="K4" s="43" t="s">
        <v>81</v>
      </c>
      <c r="L4" s="43"/>
      <c r="M4" s="43" t="s">
        <v>82</v>
      </c>
      <c r="N4" s="43"/>
      <c r="O4" s="43">
        <v>30</v>
      </c>
      <c r="P4" s="43">
        <v>50</v>
      </c>
      <c r="Q4" s="43">
        <v>10</v>
      </c>
      <c r="R4" s="43">
        <v>7</v>
      </c>
      <c r="S4" s="43" t="s">
        <v>83</v>
      </c>
      <c r="T4" s="43" t="s">
        <v>62</v>
      </c>
      <c r="U4" s="43" t="s">
        <v>62</v>
      </c>
      <c r="V4" s="43" t="s">
        <v>62</v>
      </c>
      <c r="W4" s="43" t="s">
        <v>76</v>
      </c>
      <c r="X4" s="43"/>
      <c r="Y4" s="43">
        <v>1</v>
      </c>
      <c r="Z4" s="43" t="s">
        <v>65</v>
      </c>
      <c r="AA4" s="43" t="s">
        <v>66</v>
      </c>
      <c r="AB4" s="43" t="s">
        <v>67</v>
      </c>
      <c r="AC4" s="43" t="s">
        <v>84</v>
      </c>
    </row>
    <row r="5" spans="1:29" x14ac:dyDescent="0.25">
      <c r="A5" s="41">
        <v>45068.697129629632</v>
      </c>
      <c r="B5" s="42">
        <v>45068</v>
      </c>
      <c r="C5" s="42"/>
      <c r="D5" s="42" t="s">
        <v>54</v>
      </c>
      <c r="E5" s="43" t="s">
        <v>85</v>
      </c>
      <c r="F5" s="43">
        <v>9891135875</v>
      </c>
      <c r="G5" s="43" t="s">
        <v>86</v>
      </c>
      <c r="H5" s="44">
        <v>45019</v>
      </c>
      <c r="I5" s="43" t="s">
        <v>87</v>
      </c>
      <c r="J5" s="43">
        <v>50000</v>
      </c>
      <c r="K5" s="43" t="s">
        <v>88</v>
      </c>
      <c r="L5" s="43"/>
      <c r="M5" s="43" t="s">
        <v>89</v>
      </c>
      <c r="N5" s="43"/>
      <c r="O5" s="43">
        <v>28</v>
      </c>
      <c r="P5" s="43">
        <v>50</v>
      </c>
      <c r="Q5" s="43">
        <v>10</v>
      </c>
      <c r="R5" s="43">
        <v>8</v>
      </c>
      <c r="S5" s="43" t="s">
        <v>90</v>
      </c>
      <c r="T5" s="43" t="s">
        <v>62</v>
      </c>
      <c r="U5" s="43" t="s">
        <v>62</v>
      </c>
      <c r="V5" s="43" t="s">
        <v>62</v>
      </c>
      <c r="W5" s="43" t="s">
        <v>76</v>
      </c>
      <c r="X5" s="43"/>
      <c r="Y5" s="43">
        <v>1</v>
      </c>
      <c r="Z5" s="43" t="s">
        <v>65</v>
      </c>
      <c r="AA5" s="43" t="s">
        <v>66</v>
      </c>
      <c r="AB5" s="43" t="s">
        <v>67</v>
      </c>
      <c r="AC5" s="43" t="s">
        <v>91</v>
      </c>
    </row>
    <row r="6" spans="1:29" x14ac:dyDescent="0.25">
      <c r="A6" s="41">
        <v>45068.711701388886</v>
      </c>
      <c r="B6" s="42">
        <v>45068</v>
      </c>
      <c r="C6" s="42"/>
      <c r="D6" s="42" t="s">
        <v>54</v>
      </c>
      <c r="E6" s="43" t="s">
        <v>92</v>
      </c>
      <c r="F6" s="43">
        <v>9910197003</v>
      </c>
      <c r="G6" s="43" t="s">
        <v>86</v>
      </c>
      <c r="H6" s="44">
        <v>44987</v>
      </c>
      <c r="I6" s="43">
        <v>500</v>
      </c>
      <c r="J6" s="43">
        <v>50000</v>
      </c>
      <c r="K6" s="43" t="s">
        <v>93</v>
      </c>
      <c r="L6" s="43"/>
      <c r="M6" s="43" t="s">
        <v>94</v>
      </c>
      <c r="N6" s="43"/>
      <c r="O6" s="43">
        <v>28</v>
      </c>
      <c r="P6" s="43">
        <v>60</v>
      </c>
      <c r="Q6" s="43">
        <v>10</v>
      </c>
      <c r="R6" s="43">
        <v>9</v>
      </c>
      <c r="S6" s="43" t="s">
        <v>95</v>
      </c>
      <c r="T6" s="43" t="s">
        <v>62</v>
      </c>
      <c r="U6" s="43" t="s">
        <v>62</v>
      </c>
      <c r="V6" s="43" t="s">
        <v>62</v>
      </c>
      <c r="W6" s="43" t="s">
        <v>64</v>
      </c>
      <c r="X6" s="43"/>
      <c r="Y6" s="43">
        <v>1</v>
      </c>
      <c r="Z6" s="43" t="s">
        <v>65</v>
      </c>
      <c r="AA6" s="43" t="s">
        <v>66</v>
      </c>
      <c r="AB6" s="43" t="s">
        <v>67</v>
      </c>
      <c r="AC6" s="43" t="s">
        <v>96</v>
      </c>
    </row>
    <row r="7" spans="1:29" x14ac:dyDescent="0.25">
      <c r="A7" s="45">
        <v>45070.561655092592</v>
      </c>
      <c r="B7" s="46">
        <v>45070</v>
      </c>
      <c r="C7" s="46"/>
      <c r="D7" s="42" t="s">
        <v>54</v>
      </c>
      <c r="E7" s="47" t="s">
        <v>97</v>
      </c>
      <c r="F7" s="47">
        <v>9871119956</v>
      </c>
      <c r="G7" s="47" t="s">
        <v>98</v>
      </c>
      <c r="H7" s="47">
        <v>2</v>
      </c>
      <c r="I7" s="47">
        <v>600</v>
      </c>
      <c r="J7" s="47">
        <v>80000</v>
      </c>
      <c r="K7" s="47" t="s">
        <v>99</v>
      </c>
      <c r="L7" s="43"/>
      <c r="M7" s="43" t="s">
        <v>100</v>
      </c>
      <c r="N7" s="43"/>
      <c r="O7" s="43">
        <v>30</v>
      </c>
      <c r="P7" s="43">
        <v>30</v>
      </c>
      <c r="Q7" s="43">
        <v>10</v>
      </c>
      <c r="R7" s="43">
        <v>9</v>
      </c>
      <c r="S7" s="43" t="s">
        <v>101</v>
      </c>
      <c r="T7" s="43" t="s">
        <v>62</v>
      </c>
      <c r="U7" s="43" t="s">
        <v>62</v>
      </c>
      <c r="V7" s="43" t="s">
        <v>62</v>
      </c>
      <c r="W7" s="43" t="s">
        <v>64</v>
      </c>
      <c r="X7" s="43"/>
      <c r="Y7" s="43">
        <v>1</v>
      </c>
      <c r="Z7" s="43" t="s">
        <v>65</v>
      </c>
      <c r="AA7" s="43" t="s">
        <v>66</v>
      </c>
      <c r="AB7" s="43" t="s">
        <v>67</v>
      </c>
      <c r="AC7" s="43" t="s">
        <v>102</v>
      </c>
    </row>
    <row r="8" spans="1:29" x14ac:dyDescent="0.25">
      <c r="A8" s="41">
        <v>45072.516284722224</v>
      </c>
      <c r="B8" s="42">
        <v>45051</v>
      </c>
      <c r="C8" s="42"/>
      <c r="D8" s="42" t="s">
        <v>54</v>
      </c>
      <c r="E8" s="43" t="s">
        <v>103</v>
      </c>
      <c r="F8" s="43">
        <v>8588900240</v>
      </c>
      <c r="G8" s="43" t="s">
        <v>70</v>
      </c>
      <c r="H8" s="43">
        <v>2</v>
      </c>
      <c r="I8" s="43" t="s">
        <v>104</v>
      </c>
      <c r="J8" s="43" t="s">
        <v>105</v>
      </c>
      <c r="K8" s="43" t="s">
        <v>106</v>
      </c>
      <c r="L8" s="43"/>
      <c r="M8" s="43" t="s">
        <v>107</v>
      </c>
      <c r="N8" s="43"/>
      <c r="O8" s="43">
        <v>30</v>
      </c>
      <c r="P8" s="43">
        <v>5</v>
      </c>
      <c r="Q8" s="48">
        <v>0.4375</v>
      </c>
      <c r="R8" s="43" t="s">
        <v>108</v>
      </c>
      <c r="S8" s="43" t="s">
        <v>109</v>
      </c>
      <c r="T8" s="43" t="s">
        <v>62</v>
      </c>
      <c r="U8" s="43" t="s">
        <v>62</v>
      </c>
      <c r="V8" s="43" t="s">
        <v>62</v>
      </c>
      <c r="W8" s="43" t="s">
        <v>64</v>
      </c>
      <c r="X8" s="43"/>
      <c r="Y8" s="43">
        <v>1</v>
      </c>
      <c r="Z8" s="43" t="s">
        <v>110</v>
      </c>
      <c r="AA8" s="43" t="s">
        <v>7</v>
      </c>
      <c r="AB8" s="43" t="s">
        <v>111</v>
      </c>
      <c r="AC8" s="43" t="s">
        <v>70</v>
      </c>
    </row>
    <row r="9" spans="1:29" x14ac:dyDescent="0.25">
      <c r="A9" s="41">
        <v>45072.920034722221</v>
      </c>
      <c r="B9" s="42">
        <v>45072</v>
      </c>
      <c r="C9" s="42"/>
      <c r="D9" s="42" t="s">
        <v>54</v>
      </c>
      <c r="E9" s="43" t="s">
        <v>112</v>
      </c>
      <c r="F9" s="43">
        <v>9215617020</v>
      </c>
      <c r="G9" s="43" t="s">
        <v>98</v>
      </c>
      <c r="H9" s="43">
        <v>2</v>
      </c>
      <c r="I9" s="43">
        <v>100</v>
      </c>
      <c r="J9" s="43">
        <v>200</v>
      </c>
      <c r="K9" s="43" t="s">
        <v>113</v>
      </c>
      <c r="L9" s="43"/>
      <c r="M9" s="43" t="s">
        <v>114</v>
      </c>
      <c r="N9" s="43"/>
      <c r="O9" s="43">
        <v>30</v>
      </c>
      <c r="P9" s="43">
        <v>30</v>
      </c>
      <c r="Q9" s="43" t="s">
        <v>115</v>
      </c>
      <c r="R9" s="43" t="s">
        <v>116</v>
      </c>
      <c r="S9" s="43" t="s">
        <v>117</v>
      </c>
      <c r="T9" s="43" t="s">
        <v>62</v>
      </c>
      <c r="U9" s="43" t="s">
        <v>62</v>
      </c>
      <c r="V9" s="43" t="s">
        <v>62</v>
      </c>
      <c r="W9" s="43" t="s">
        <v>76</v>
      </c>
      <c r="X9" s="43"/>
      <c r="Y9" s="43">
        <v>1</v>
      </c>
      <c r="Z9" s="43" t="s">
        <v>110</v>
      </c>
      <c r="AA9" s="43" t="s">
        <v>7</v>
      </c>
      <c r="AB9" s="43" t="s">
        <v>111</v>
      </c>
      <c r="AC9" s="43" t="s">
        <v>118</v>
      </c>
    </row>
    <row r="10" spans="1:29" x14ac:dyDescent="0.25">
      <c r="A10" s="41">
        <v>45073.591944444444</v>
      </c>
      <c r="B10" s="42">
        <v>45073</v>
      </c>
      <c r="C10" s="42"/>
      <c r="D10" s="42" t="s">
        <v>54</v>
      </c>
      <c r="E10" s="43" t="s">
        <v>119</v>
      </c>
      <c r="F10" s="43">
        <v>9810787615</v>
      </c>
      <c r="G10" s="43" t="s">
        <v>70</v>
      </c>
      <c r="H10" s="43">
        <v>6</v>
      </c>
      <c r="I10" s="43" t="s">
        <v>120</v>
      </c>
      <c r="J10" s="43">
        <v>50000</v>
      </c>
      <c r="K10" s="43" t="s">
        <v>121</v>
      </c>
      <c r="L10" s="49" t="s">
        <v>122</v>
      </c>
      <c r="M10" s="43" t="s">
        <v>123</v>
      </c>
      <c r="N10" s="49" t="s">
        <v>124</v>
      </c>
      <c r="O10" s="43">
        <v>30</v>
      </c>
      <c r="P10" s="43">
        <v>10</v>
      </c>
      <c r="Q10" s="43">
        <v>9</v>
      </c>
      <c r="R10" s="43">
        <v>8</v>
      </c>
      <c r="S10" s="43" t="s">
        <v>98</v>
      </c>
      <c r="T10" s="43" t="s">
        <v>63</v>
      </c>
      <c r="U10" s="43" t="s">
        <v>62</v>
      </c>
      <c r="V10" s="43" t="s">
        <v>62</v>
      </c>
      <c r="W10" s="43" t="s">
        <v>64</v>
      </c>
      <c r="X10" s="43"/>
      <c r="Y10" s="43">
        <v>2</v>
      </c>
      <c r="Z10" s="43" t="s">
        <v>125</v>
      </c>
      <c r="AA10" s="43" t="s">
        <v>126</v>
      </c>
      <c r="AB10" s="43" t="s">
        <v>127</v>
      </c>
      <c r="AC10" s="43" t="s">
        <v>119</v>
      </c>
    </row>
    <row r="11" spans="1:29" x14ac:dyDescent="0.25">
      <c r="A11" s="41">
        <v>45073.608807870369</v>
      </c>
      <c r="B11" s="42">
        <v>45073</v>
      </c>
      <c r="C11" s="42"/>
      <c r="D11" s="42" t="s">
        <v>54</v>
      </c>
      <c r="E11" s="43" t="s">
        <v>128</v>
      </c>
      <c r="F11" s="43">
        <v>9999332896</v>
      </c>
      <c r="G11" s="43" t="s">
        <v>129</v>
      </c>
      <c r="H11" s="43">
        <v>6</v>
      </c>
      <c r="I11" s="43">
        <v>200</v>
      </c>
      <c r="J11" s="43">
        <v>50000</v>
      </c>
      <c r="K11" s="43" t="s">
        <v>130</v>
      </c>
      <c r="L11" s="49" t="s">
        <v>131</v>
      </c>
      <c r="M11" s="43" t="s">
        <v>132</v>
      </c>
      <c r="N11" s="49" t="s">
        <v>133</v>
      </c>
      <c r="O11" s="43">
        <v>30</v>
      </c>
      <c r="P11" s="43">
        <v>7</v>
      </c>
      <c r="Q11" s="43">
        <v>10</v>
      </c>
      <c r="R11" s="43">
        <v>10</v>
      </c>
      <c r="S11" s="43" t="s">
        <v>134</v>
      </c>
      <c r="T11" s="43" t="s">
        <v>63</v>
      </c>
      <c r="U11" s="43" t="s">
        <v>62</v>
      </c>
      <c r="V11" s="43" t="s">
        <v>62</v>
      </c>
      <c r="W11" s="43" t="s">
        <v>64</v>
      </c>
      <c r="X11" s="43"/>
      <c r="Y11" s="43">
        <v>2</v>
      </c>
      <c r="Z11" s="43" t="s">
        <v>125</v>
      </c>
      <c r="AA11" s="43" t="s">
        <v>126</v>
      </c>
      <c r="AB11" s="43" t="s">
        <v>135</v>
      </c>
      <c r="AC11" s="43" t="s">
        <v>128</v>
      </c>
    </row>
    <row r="12" spans="1:29" x14ac:dyDescent="0.25">
      <c r="A12" s="41">
        <v>45073.686724537038</v>
      </c>
      <c r="B12" s="42">
        <v>45073</v>
      </c>
      <c r="C12" s="42"/>
      <c r="D12" s="42" t="s">
        <v>54</v>
      </c>
      <c r="E12" s="43" t="s">
        <v>136</v>
      </c>
      <c r="F12" s="43">
        <v>8077015163</v>
      </c>
      <c r="G12" s="43" t="s">
        <v>70</v>
      </c>
      <c r="H12" s="43">
        <v>8</v>
      </c>
      <c r="I12" s="43">
        <v>200</v>
      </c>
      <c r="J12" s="43">
        <v>50000</v>
      </c>
      <c r="K12" s="43" t="s">
        <v>137</v>
      </c>
      <c r="L12" s="49" t="s">
        <v>138</v>
      </c>
      <c r="M12" s="43" t="s">
        <v>139</v>
      </c>
      <c r="N12" s="49" t="s">
        <v>140</v>
      </c>
      <c r="O12" s="43">
        <v>30</v>
      </c>
      <c r="P12" s="43">
        <v>5</v>
      </c>
      <c r="Q12" s="43">
        <v>10</v>
      </c>
      <c r="R12" s="43">
        <v>9</v>
      </c>
      <c r="S12" s="43" t="s">
        <v>141</v>
      </c>
      <c r="T12" s="43" t="s">
        <v>63</v>
      </c>
      <c r="U12" s="43" t="s">
        <v>62</v>
      </c>
      <c r="V12" s="43" t="s">
        <v>62</v>
      </c>
      <c r="W12" s="43" t="s">
        <v>64</v>
      </c>
      <c r="X12" s="43"/>
      <c r="Y12" s="43">
        <v>2</v>
      </c>
      <c r="Z12" s="43" t="s">
        <v>125</v>
      </c>
      <c r="AA12" s="43" t="s">
        <v>126</v>
      </c>
      <c r="AB12" s="43" t="s">
        <v>142</v>
      </c>
      <c r="AC12" s="43" t="s">
        <v>143</v>
      </c>
    </row>
    <row r="13" spans="1:29" x14ac:dyDescent="0.25">
      <c r="A13" s="41">
        <v>45075.658402777779</v>
      </c>
      <c r="B13" s="42">
        <v>45075</v>
      </c>
      <c r="C13" s="42"/>
      <c r="D13" s="42" t="s">
        <v>54</v>
      </c>
      <c r="E13" s="43" t="s">
        <v>144</v>
      </c>
      <c r="F13" s="43">
        <v>9717077174</v>
      </c>
      <c r="G13" s="43" t="s">
        <v>129</v>
      </c>
      <c r="H13" s="43">
        <v>12</v>
      </c>
      <c r="I13" s="43">
        <v>100</v>
      </c>
      <c r="J13" s="43">
        <v>20000</v>
      </c>
      <c r="K13" s="43" t="s">
        <v>145</v>
      </c>
      <c r="L13" s="49" t="s">
        <v>146</v>
      </c>
      <c r="M13" s="43" t="s">
        <v>147</v>
      </c>
      <c r="N13" s="49" t="s">
        <v>148</v>
      </c>
      <c r="O13" s="43">
        <v>30</v>
      </c>
      <c r="P13" s="43">
        <v>5</v>
      </c>
      <c r="Q13" s="43">
        <v>10</v>
      </c>
      <c r="R13" s="43">
        <v>9</v>
      </c>
      <c r="S13" s="43" t="s">
        <v>95</v>
      </c>
      <c r="T13" s="43" t="s">
        <v>63</v>
      </c>
      <c r="U13" s="43" t="s">
        <v>62</v>
      </c>
      <c r="V13" s="43" t="s">
        <v>62</v>
      </c>
      <c r="W13" s="43" t="s">
        <v>64</v>
      </c>
      <c r="X13" s="43"/>
      <c r="Y13" s="43">
        <v>3</v>
      </c>
      <c r="Z13" s="43" t="s">
        <v>125</v>
      </c>
      <c r="AA13" s="43" t="s">
        <v>126</v>
      </c>
      <c r="AB13" s="43" t="s">
        <v>149</v>
      </c>
      <c r="AC13" s="43" t="s">
        <v>150</v>
      </c>
    </row>
    <row r="14" spans="1:29" x14ac:dyDescent="0.25">
      <c r="A14" s="41">
        <v>45075.663564814815</v>
      </c>
      <c r="B14" s="42">
        <v>45075</v>
      </c>
      <c r="C14" s="42"/>
      <c r="D14" s="42" t="s">
        <v>54</v>
      </c>
      <c r="E14" s="43" t="s">
        <v>151</v>
      </c>
      <c r="F14" s="43">
        <v>7417064065</v>
      </c>
      <c r="G14" s="43" t="s">
        <v>152</v>
      </c>
      <c r="H14" s="43">
        <v>10</v>
      </c>
      <c r="I14" s="43">
        <v>200</v>
      </c>
      <c r="J14" s="43">
        <v>40000</v>
      </c>
      <c r="K14" s="43" t="s">
        <v>153</v>
      </c>
      <c r="L14" s="49" t="s">
        <v>154</v>
      </c>
      <c r="M14" s="43" t="s">
        <v>155</v>
      </c>
      <c r="N14" s="49" t="s">
        <v>156</v>
      </c>
      <c r="O14" s="43">
        <v>30</v>
      </c>
      <c r="P14" s="43">
        <v>5</v>
      </c>
      <c r="Q14" s="43">
        <v>11</v>
      </c>
      <c r="R14" s="43">
        <v>11</v>
      </c>
      <c r="S14" s="43" t="s">
        <v>157</v>
      </c>
      <c r="T14" s="43" t="s">
        <v>63</v>
      </c>
      <c r="U14" s="43" t="s">
        <v>62</v>
      </c>
      <c r="V14" s="43" t="s">
        <v>62</v>
      </c>
      <c r="W14" s="43" t="s">
        <v>64</v>
      </c>
      <c r="X14" s="43"/>
      <c r="Y14" s="43">
        <v>2</v>
      </c>
      <c r="Z14" s="43" t="s">
        <v>125</v>
      </c>
      <c r="AA14" s="43" t="s">
        <v>126</v>
      </c>
      <c r="AB14" s="43" t="s">
        <v>149</v>
      </c>
      <c r="AC14" s="43" t="s">
        <v>158</v>
      </c>
    </row>
    <row r="15" spans="1:29" x14ac:dyDescent="0.25">
      <c r="A15" s="41">
        <v>45076.491608796299</v>
      </c>
      <c r="B15" s="42">
        <v>45076</v>
      </c>
      <c r="C15" s="42"/>
      <c r="D15" s="42" t="s">
        <v>54</v>
      </c>
      <c r="E15" s="43" t="s">
        <v>159</v>
      </c>
      <c r="F15" s="43">
        <v>9810868685</v>
      </c>
      <c r="G15" s="43" t="s">
        <v>70</v>
      </c>
      <c r="H15" s="43">
        <v>8</v>
      </c>
      <c r="I15" s="43">
        <v>100</v>
      </c>
      <c r="J15" s="43">
        <v>50000</v>
      </c>
      <c r="K15" s="43" t="s">
        <v>160</v>
      </c>
      <c r="L15" s="43"/>
      <c r="M15" s="43" t="s">
        <v>161</v>
      </c>
      <c r="N15" s="43"/>
      <c r="O15" s="43">
        <v>30</v>
      </c>
      <c r="P15" s="43">
        <v>10</v>
      </c>
      <c r="Q15" s="43">
        <v>10</v>
      </c>
      <c r="R15" s="43">
        <v>10</v>
      </c>
      <c r="S15" s="43" t="s">
        <v>162</v>
      </c>
      <c r="T15" s="43" t="s">
        <v>62</v>
      </c>
      <c r="U15" s="43" t="s">
        <v>62</v>
      </c>
      <c r="V15" s="43" t="s">
        <v>62</v>
      </c>
      <c r="W15" s="43" t="s">
        <v>76</v>
      </c>
      <c r="X15" s="43"/>
      <c r="Y15" s="43">
        <v>2</v>
      </c>
      <c r="Z15" s="43" t="s">
        <v>125</v>
      </c>
      <c r="AA15" s="43" t="s">
        <v>126</v>
      </c>
      <c r="AB15" s="43" t="s">
        <v>163</v>
      </c>
      <c r="AC15" s="43" t="s">
        <v>164</v>
      </c>
    </row>
    <row r="16" spans="1:29" ht="15.75" thickBot="1" x14ac:dyDescent="0.3">
      <c r="A16" s="45">
        <v>45076.674421296295</v>
      </c>
      <c r="B16" s="46">
        <v>45076</v>
      </c>
      <c r="C16" s="46"/>
      <c r="D16" s="42" t="s">
        <v>54</v>
      </c>
      <c r="E16" s="47" t="s">
        <v>165</v>
      </c>
      <c r="F16" s="47">
        <v>8285916786</v>
      </c>
      <c r="G16" s="47" t="s">
        <v>166</v>
      </c>
      <c r="H16" s="47">
        <v>8</v>
      </c>
      <c r="I16" s="47">
        <v>200</v>
      </c>
      <c r="J16" s="47">
        <v>50000</v>
      </c>
      <c r="K16" s="47" t="s">
        <v>167</v>
      </c>
      <c r="L16" s="43"/>
      <c r="M16" s="43" t="s">
        <v>168</v>
      </c>
      <c r="N16" s="43"/>
      <c r="O16" s="43">
        <v>30</v>
      </c>
      <c r="P16" s="43">
        <v>6</v>
      </c>
      <c r="Q16" s="43">
        <v>10</v>
      </c>
      <c r="R16" s="43">
        <v>9</v>
      </c>
      <c r="S16" s="43" t="s">
        <v>169</v>
      </c>
      <c r="T16" s="43" t="s">
        <v>62</v>
      </c>
      <c r="U16" s="43" t="s">
        <v>62</v>
      </c>
      <c r="V16" s="43" t="s">
        <v>62</v>
      </c>
      <c r="W16" s="43" t="s">
        <v>76</v>
      </c>
      <c r="X16" s="43"/>
      <c r="Y16" s="43">
        <v>2</v>
      </c>
      <c r="Z16" s="43" t="s">
        <v>125</v>
      </c>
      <c r="AA16" s="43" t="s">
        <v>126</v>
      </c>
      <c r="AB16" s="43" t="s">
        <v>170</v>
      </c>
      <c r="AC16" s="43" t="s">
        <v>171</v>
      </c>
    </row>
    <row r="17" spans="1:29" ht="15.75" thickBot="1" x14ac:dyDescent="0.3">
      <c r="A17" s="50">
        <v>45076.825381944444</v>
      </c>
      <c r="B17" s="51">
        <v>45076</v>
      </c>
      <c r="C17" s="51"/>
      <c r="D17" s="42" t="s">
        <v>54</v>
      </c>
      <c r="E17" s="52" t="s">
        <v>172</v>
      </c>
      <c r="F17" s="52">
        <v>9654067800</v>
      </c>
      <c r="G17" s="52" t="s">
        <v>70</v>
      </c>
      <c r="H17" s="52">
        <v>1</v>
      </c>
      <c r="I17" s="52">
        <v>300</v>
      </c>
      <c r="J17" s="52">
        <v>500</v>
      </c>
      <c r="K17" s="52" t="s">
        <v>173</v>
      </c>
      <c r="L17" s="53"/>
      <c r="M17" s="52" t="s">
        <v>174</v>
      </c>
      <c r="N17" s="53"/>
      <c r="O17" s="52">
        <v>30</v>
      </c>
      <c r="P17" s="52">
        <v>10</v>
      </c>
      <c r="Q17" s="52">
        <v>11</v>
      </c>
      <c r="R17" s="52">
        <v>6</v>
      </c>
      <c r="S17" s="52" t="s">
        <v>70</v>
      </c>
      <c r="T17" s="52" t="s">
        <v>62</v>
      </c>
      <c r="U17" s="52" t="s">
        <v>62</v>
      </c>
      <c r="V17" s="52" t="s">
        <v>62</v>
      </c>
      <c r="W17" s="52" t="s">
        <v>76</v>
      </c>
      <c r="X17" s="53"/>
      <c r="Y17" s="52">
        <v>1</v>
      </c>
      <c r="Z17" s="52" t="s">
        <v>110</v>
      </c>
      <c r="AA17" s="52" t="str">
        <f>VLOOKUP(Z17,'[1]Region&amp;ASM'!$A$2:$B$14,2,0)</f>
        <v>Abhishek Sharma</v>
      </c>
      <c r="AB17" s="52" t="s">
        <v>175</v>
      </c>
      <c r="AC17" s="52" t="s">
        <v>176</v>
      </c>
    </row>
    <row r="18" spans="1:29" x14ac:dyDescent="0.25">
      <c r="A18" s="41">
        <v>45076.682881944442</v>
      </c>
      <c r="B18" s="42">
        <v>45076</v>
      </c>
      <c r="C18" s="42"/>
      <c r="D18" s="42" t="s">
        <v>54</v>
      </c>
      <c r="E18" s="43" t="s">
        <v>177</v>
      </c>
      <c r="F18" s="43">
        <v>9891685227</v>
      </c>
      <c r="G18" s="43" t="s">
        <v>166</v>
      </c>
      <c r="H18" s="43">
        <v>10</v>
      </c>
      <c r="I18" s="43">
        <v>200</v>
      </c>
      <c r="J18" s="43">
        <v>30000</v>
      </c>
      <c r="K18" s="43" t="s">
        <v>178</v>
      </c>
      <c r="L18" s="43"/>
      <c r="M18" s="43" t="s">
        <v>179</v>
      </c>
      <c r="N18" s="43"/>
      <c r="O18" s="43">
        <v>30</v>
      </c>
      <c r="P18" s="43">
        <v>8</v>
      </c>
      <c r="Q18" s="43">
        <v>10</v>
      </c>
      <c r="R18" s="43">
        <v>8</v>
      </c>
      <c r="S18" s="43" t="s">
        <v>169</v>
      </c>
      <c r="T18" s="43" t="s">
        <v>63</v>
      </c>
      <c r="U18" s="43" t="s">
        <v>62</v>
      </c>
      <c r="V18" s="43" t="s">
        <v>62</v>
      </c>
      <c r="W18" s="43" t="s">
        <v>76</v>
      </c>
      <c r="X18" s="43"/>
      <c r="Y18" s="43">
        <v>1</v>
      </c>
      <c r="Z18" s="43" t="s">
        <v>125</v>
      </c>
      <c r="AA18" s="43" t="s">
        <v>126</v>
      </c>
      <c r="AB18" s="43" t="s">
        <v>180</v>
      </c>
      <c r="AC18" s="43" t="s">
        <v>181</v>
      </c>
    </row>
    <row r="19" spans="1:29" x14ac:dyDescent="0.25">
      <c r="A19" s="41">
        <v>45076.686851851853</v>
      </c>
      <c r="B19" s="42">
        <v>45076</v>
      </c>
      <c r="C19" s="42"/>
      <c r="D19" s="42" t="s">
        <v>54</v>
      </c>
      <c r="E19" s="43" t="s">
        <v>182</v>
      </c>
      <c r="F19" s="43">
        <v>9958395702</v>
      </c>
      <c r="G19" s="43" t="s">
        <v>70</v>
      </c>
      <c r="H19" s="43">
        <v>7</v>
      </c>
      <c r="I19" s="43">
        <v>100</v>
      </c>
      <c r="J19" s="43">
        <v>20000</v>
      </c>
      <c r="K19" s="43" t="s">
        <v>183</v>
      </c>
      <c r="L19" s="43"/>
      <c r="M19" s="43" t="s">
        <v>184</v>
      </c>
      <c r="N19" s="43"/>
      <c r="O19" s="43">
        <v>30</v>
      </c>
      <c r="P19" s="43">
        <v>10</v>
      </c>
      <c r="Q19" s="43">
        <v>11</v>
      </c>
      <c r="R19" s="43">
        <v>8</v>
      </c>
      <c r="S19" s="43" t="s">
        <v>101</v>
      </c>
      <c r="T19" s="43" t="s">
        <v>63</v>
      </c>
      <c r="U19" s="43" t="s">
        <v>62</v>
      </c>
      <c r="V19" s="43" t="s">
        <v>62</v>
      </c>
      <c r="W19" s="43" t="s">
        <v>64</v>
      </c>
      <c r="X19" s="43"/>
      <c r="Y19" s="43">
        <v>2</v>
      </c>
      <c r="Z19" s="43" t="s">
        <v>125</v>
      </c>
      <c r="AA19" s="43" t="s">
        <v>126</v>
      </c>
      <c r="AB19" s="43" t="s">
        <v>185</v>
      </c>
      <c r="AC19" s="43" t="s">
        <v>186</v>
      </c>
    </row>
    <row r="20" spans="1:29" x14ac:dyDescent="0.25">
      <c r="A20" s="41">
        <v>45076.822060185186</v>
      </c>
      <c r="B20" s="42">
        <v>45076</v>
      </c>
      <c r="C20" s="42"/>
      <c r="D20" s="42" t="s">
        <v>54</v>
      </c>
      <c r="E20" s="43" t="s">
        <v>187</v>
      </c>
      <c r="F20" s="43">
        <v>9811407036</v>
      </c>
      <c r="G20" s="43" t="s">
        <v>117</v>
      </c>
      <c r="H20" s="43">
        <v>2</v>
      </c>
      <c r="I20" s="43" t="s">
        <v>188</v>
      </c>
      <c r="J20" s="43">
        <v>500</v>
      </c>
      <c r="K20" s="43" t="s">
        <v>173</v>
      </c>
      <c r="L20" s="43"/>
      <c r="M20" s="43" t="s">
        <v>174</v>
      </c>
      <c r="N20" s="43"/>
      <c r="O20" s="43">
        <v>30</v>
      </c>
      <c r="P20" s="43">
        <v>10</v>
      </c>
      <c r="Q20" s="43" t="s">
        <v>189</v>
      </c>
      <c r="R20" s="43" t="s">
        <v>190</v>
      </c>
      <c r="S20" s="43" t="s">
        <v>117</v>
      </c>
      <c r="T20" s="43" t="s">
        <v>62</v>
      </c>
      <c r="U20" s="43" t="s">
        <v>62</v>
      </c>
      <c r="V20" s="43" t="s">
        <v>62</v>
      </c>
      <c r="W20" s="43" t="s">
        <v>76</v>
      </c>
      <c r="X20" s="43"/>
      <c r="Y20" s="43">
        <v>1</v>
      </c>
      <c r="Z20" s="43" t="s">
        <v>110</v>
      </c>
      <c r="AA20" s="43" t="s">
        <v>7</v>
      </c>
      <c r="AB20" s="43" t="s">
        <v>175</v>
      </c>
      <c r="AC20" s="43" t="s">
        <v>191</v>
      </c>
    </row>
    <row r="21" spans="1:29" x14ac:dyDescent="0.25">
      <c r="A21" s="41">
        <v>45076.829884259256</v>
      </c>
      <c r="B21" s="42">
        <v>45076</v>
      </c>
      <c r="C21" s="42"/>
      <c r="D21" s="42" t="s">
        <v>54</v>
      </c>
      <c r="E21" s="43" t="s">
        <v>192</v>
      </c>
      <c r="F21" s="43">
        <v>9711475588</v>
      </c>
      <c r="G21" s="43" t="s">
        <v>70</v>
      </c>
      <c r="H21" s="43">
        <v>1</v>
      </c>
      <c r="I21" s="43">
        <v>500</v>
      </c>
      <c r="J21" s="43">
        <v>600</v>
      </c>
      <c r="K21" s="43" t="s">
        <v>173</v>
      </c>
      <c r="L21" s="43"/>
      <c r="M21" s="43" t="s">
        <v>174</v>
      </c>
      <c r="N21" s="43"/>
      <c r="O21" s="43">
        <v>30</v>
      </c>
      <c r="P21" s="43">
        <v>15</v>
      </c>
      <c r="Q21" s="43">
        <v>11</v>
      </c>
      <c r="R21" s="43">
        <v>6</v>
      </c>
      <c r="S21" s="43" t="s">
        <v>109</v>
      </c>
      <c r="T21" s="43" t="s">
        <v>62</v>
      </c>
      <c r="U21" s="43" t="s">
        <v>62</v>
      </c>
      <c r="V21" s="43" t="s">
        <v>62</v>
      </c>
      <c r="W21" s="43" t="s">
        <v>76</v>
      </c>
      <c r="X21" s="43"/>
      <c r="Y21" s="43">
        <v>1</v>
      </c>
      <c r="Z21" s="43" t="s">
        <v>110</v>
      </c>
      <c r="AA21" s="43" t="s">
        <v>7</v>
      </c>
      <c r="AB21" s="43" t="s">
        <v>175</v>
      </c>
      <c r="AC21" s="43" t="s">
        <v>193</v>
      </c>
    </row>
    <row r="22" spans="1:29" x14ac:dyDescent="0.25">
      <c r="A22" s="41">
        <v>45076.832476851851</v>
      </c>
      <c r="B22" s="42">
        <v>45076</v>
      </c>
      <c r="C22" s="42"/>
      <c r="D22" s="42" t="s">
        <v>54</v>
      </c>
      <c r="E22" s="43" t="s">
        <v>194</v>
      </c>
      <c r="F22" s="43">
        <v>9899205251</v>
      </c>
      <c r="G22" s="43" t="s">
        <v>117</v>
      </c>
      <c r="H22" s="43">
        <v>1</v>
      </c>
      <c r="I22" s="43">
        <v>500</v>
      </c>
      <c r="J22" s="43">
        <v>500</v>
      </c>
      <c r="K22" s="43" t="s">
        <v>173</v>
      </c>
      <c r="L22" s="43"/>
      <c r="M22" s="43" t="s">
        <v>174</v>
      </c>
      <c r="N22" s="43"/>
      <c r="O22" s="43">
        <v>26</v>
      </c>
      <c r="P22" s="43">
        <v>15</v>
      </c>
      <c r="Q22" s="43">
        <v>11</v>
      </c>
      <c r="R22" s="43">
        <v>6</v>
      </c>
      <c r="S22" s="43" t="s">
        <v>117</v>
      </c>
      <c r="T22" s="43" t="s">
        <v>62</v>
      </c>
      <c r="U22" s="43" t="s">
        <v>62</v>
      </c>
      <c r="V22" s="43" t="s">
        <v>62</v>
      </c>
      <c r="W22" s="43" t="s">
        <v>76</v>
      </c>
      <c r="X22" s="43"/>
      <c r="Y22" s="43">
        <v>1</v>
      </c>
      <c r="Z22" s="43" t="s">
        <v>110</v>
      </c>
      <c r="AA22" s="43" t="s">
        <v>7</v>
      </c>
      <c r="AB22" s="43" t="s">
        <v>175</v>
      </c>
      <c r="AC22" s="43" t="s">
        <v>195</v>
      </c>
    </row>
    <row r="23" spans="1:29" x14ac:dyDescent="0.25">
      <c r="A23" s="41">
        <v>45076.835416666669</v>
      </c>
      <c r="B23" s="42">
        <v>45076</v>
      </c>
      <c r="C23" s="42"/>
      <c r="D23" s="42" t="s">
        <v>54</v>
      </c>
      <c r="E23" s="43" t="s">
        <v>196</v>
      </c>
      <c r="F23" s="43">
        <v>7795795795</v>
      </c>
      <c r="G23" s="43" t="s">
        <v>70</v>
      </c>
      <c r="H23" s="43">
        <v>2</v>
      </c>
      <c r="I23" s="43">
        <v>500</v>
      </c>
      <c r="J23" s="43">
        <v>500</v>
      </c>
      <c r="K23" s="43" t="s">
        <v>173</v>
      </c>
      <c r="L23" s="43"/>
      <c r="M23" s="43" t="s">
        <v>174</v>
      </c>
      <c r="N23" s="43"/>
      <c r="O23" s="43">
        <v>26</v>
      </c>
      <c r="P23" s="43">
        <v>15</v>
      </c>
      <c r="Q23" s="43">
        <v>11</v>
      </c>
      <c r="R23" s="43">
        <v>7</v>
      </c>
      <c r="S23" s="43" t="s">
        <v>169</v>
      </c>
      <c r="T23" s="43" t="s">
        <v>62</v>
      </c>
      <c r="U23" s="43" t="s">
        <v>62</v>
      </c>
      <c r="V23" s="43" t="s">
        <v>62</v>
      </c>
      <c r="W23" s="43" t="s">
        <v>76</v>
      </c>
      <c r="X23" s="43"/>
      <c r="Y23" s="43">
        <v>1</v>
      </c>
      <c r="Z23" s="43" t="s">
        <v>110</v>
      </c>
      <c r="AA23" s="43" t="s">
        <v>7</v>
      </c>
      <c r="AB23" s="43" t="s">
        <v>197</v>
      </c>
      <c r="AC23" s="43" t="s">
        <v>198</v>
      </c>
    </row>
    <row r="24" spans="1:29" x14ac:dyDescent="0.25">
      <c r="A24" s="41">
        <v>45077.451666666668</v>
      </c>
      <c r="B24" s="42">
        <v>45077</v>
      </c>
      <c r="C24" s="42"/>
      <c r="D24" s="42" t="s">
        <v>54</v>
      </c>
      <c r="E24" s="43" t="s">
        <v>199</v>
      </c>
      <c r="F24" s="43">
        <v>8700560500</v>
      </c>
      <c r="G24" s="43" t="s">
        <v>86</v>
      </c>
      <c r="H24" s="43">
        <v>8</v>
      </c>
      <c r="I24" s="43">
        <v>100</v>
      </c>
      <c r="J24" s="43">
        <v>10000</v>
      </c>
      <c r="K24" s="43" t="s">
        <v>200</v>
      </c>
      <c r="L24" s="43"/>
      <c r="M24" s="43" t="s">
        <v>201</v>
      </c>
      <c r="N24" s="43"/>
      <c r="O24" s="43">
        <v>30</v>
      </c>
      <c r="P24" s="43">
        <v>5</v>
      </c>
      <c r="Q24" s="43">
        <v>9</v>
      </c>
      <c r="R24" s="43">
        <v>11</v>
      </c>
      <c r="S24" s="43" t="s">
        <v>202</v>
      </c>
      <c r="T24" s="43" t="s">
        <v>63</v>
      </c>
      <c r="U24" s="43" t="s">
        <v>63</v>
      </c>
      <c r="V24" s="43" t="s">
        <v>62</v>
      </c>
      <c r="W24" s="43" t="s">
        <v>76</v>
      </c>
      <c r="X24" s="43"/>
      <c r="Y24" s="43">
        <v>1</v>
      </c>
      <c r="Z24" s="43" t="s">
        <v>125</v>
      </c>
      <c r="AA24" s="43" t="s">
        <v>126</v>
      </c>
      <c r="AB24" s="43" t="s">
        <v>203</v>
      </c>
      <c r="AC24" s="43" t="s">
        <v>204</v>
      </c>
    </row>
    <row r="25" spans="1:29" x14ac:dyDescent="0.25">
      <c r="A25" s="41">
        <v>45077.780543981484</v>
      </c>
      <c r="B25" s="42">
        <v>45077</v>
      </c>
      <c r="C25" s="42"/>
      <c r="D25" s="42" t="s">
        <v>54</v>
      </c>
      <c r="E25" s="43" t="s">
        <v>205</v>
      </c>
      <c r="F25" s="43">
        <v>9971925152</v>
      </c>
      <c r="G25" s="43" t="s">
        <v>166</v>
      </c>
      <c r="H25" s="44">
        <v>45018</v>
      </c>
      <c r="I25" s="43">
        <v>300</v>
      </c>
      <c r="J25" s="43">
        <v>20000</v>
      </c>
      <c r="K25" s="43" t="s">
        <v>206</v>
      </c>
      <c r="L25" s="43"/>
      <c r="M25" s="43" t="s">
        <v>207</v>
      </c>
      <c r="N25" s="43"/>
      <c r="O25" s="43">
        <v>30</v>
      </c>
      <c r="P25" s="43">
        <v>30</v>
      </c>
      <c r="Q25" s="43">
        <v>10</v>
      </c>
      <c r="R25" s="43">
        <v>7</v>
      </c>
      <c r="S25" s="43" t="s">
        <v>166</v>
      </c>
      <c r="T25" s="43" t="s">
        <v>62</v>
      </c>
      <c r="U25" s="43" t="s">
        <v>62</v>
      </c>
      <c r="V25" s="43" t="s">
        <v>62</v>
      </c>
      <c r="W25" s="43" t="s">
        <v>76</v>
      </c>
      <c r="X25" s="43"/>
      <c r="Y25" s="43">
        <v>1</v>
      </c>
      <c r="Z25" s="43" t="s">
        <v>65</v>
      </c>
      <c r="AA25" s="43" t="s">
        <v>66</v>
      </c>
      <c r="AB25" s="43" t="s">
        <v>208</v>
      </c>
      <c r="AC25" s="43" t="s">
        <v>209</v>
      </c>
    </row>
    <row r="26" spans="1:29" x14ac:dyDescent="0.25">
      <c r="A26" s="41">
        <v>45078.516319444447</v>
      </c>
      <c r="B26" s="42">
        <v>45078</v>
      </c>
      <c r="C26" s="42"/>
      <c r="D26" s="42" t="s">
        <v>210</v>
      </c>
      <c r="E26" s="43" t="s">
        <v>211</v>
      </c>
      <c r="F26" s="43">
        <v>9810878056</v>
      </c>
      <c r="G26" s="43" t="s">
        <v>98</v>
      </c>
      <c r="H26" s="43">
        <v>2</v>
      </c>
      <c r="I26" s="43">
        <v>500</v>
      </c>
      <c r="J26" s="43">
        <v>500</v>
      </c>
      <c r="K26" s="43" t="s">
        <v>212</v>
      </c>
      <c r="L26" s="43"/>
      <c r="M26" s="43" t="s">
        <v>213</v>
      </c>
      <c r="N26" s="43"/>
      <c r="O26" s="43">
        <v>26</v>
      </c>
      <c r="P26" s="43">
        <v>10</v>
      </c>
      <c r="Q26" s="43">
        <v>11</v>
      </c>
      <c r="R26" s="43">
        <v>6</v>
      </c>
      <c r="S26" s="43" t="s">
        <v>214</v>
      </c>
      <c r="T26" s="43" t="s">
        <v>63</v>
      </c>
      <c r="U26" s="43" t="s">
        <v>62</v>
      </c>
      <c r="V26" s="43" t="s">
        <v>62</v>
      </c>
      <c r="W26" s="43" t="s">
        <v>76</v>
      </c>
      <c r="X26" s="43"/>
      <c r="Y26" s="43">
        <v>1</v>
      </c>
      <c r="Z26" s="43" t="s">
        <v>110</v>
      </c>
      <c r="AA26" s="43" t="s">
        <v>7</v>
      </c>
      <c r="AB26" s="43" t="s">
        <v>215</v>
      </c>
      <c r="AC26" s="43" t="s">
        <v>216</v>
      </c>
    </row>
    <row r="27" spans="1:29" x14ac:dyDescent="0.25">
      <c r="A27" s="41">
        <v>45078.885266203702</v>
      </c>
      <c r="B27" s="42">
        <v>45078</v>
      </c>
      <c r="C27" s="42"/>
      <c r="D27" s="42" t="s">
        <v>210</v>
      </c>
      <c r="E27" s="43" t="s">
        <v>217</v>
      </c>
      <c r="F27" s="43">
        <v>9811309138</v>
      </c>
      <c r="G27" s="43" t="s">
        <v>70</v>
      </c>
      <c r="H27" s="43" t="s">
        <v>218</v>
      </c>
      <c r="I27" s="43">
        <v>200</v>
      </c>
      <c r="J27" s="43">
        <v>20000</v>
      </c>
      <c r="K27" s="43" t="s">
        <v>219</v>
      </c>
      <c r="L27" s="43"/>
      <c r="M27" s="43" t="s">
        <v>220</v>
      </c>
      <c r="N27" s="43"/>
      <c r="O27" s="43">
        <v>26</v>
      </c>
      <c r="P27" s="43">
        <v>30</v>
      </c>
      <c r="Q27" s="43">
        <v>11</v>
      </c>
      <c r="R27" s="43">
        <v>10</v>
      </c>
      <c r="S27" s="43" t="s">
        <v>134</v>
      </c>
      <c r="T27" s="43" t="s">
        <v>62</v>
      </c>
      <c r="U27" s="43" t="s">
        <v>62</v>
      </c>
      <c r="V27" s="43" t="s">
        <v>62</v>
      </c>
      <c r="W27" s="43" t="s">
        <v>64</v>
      </c>
      <c r="X27" s="43"/>
      <c r="Y27" s="43">
        <v>1</v>
      </c>
      <c r="Z27" s="43" t="s">
        <v>65</v>
      </c>
      <c r="AA27" s="43" t="s">
        <v>66</v>
      </c>
      <c r="AB27" s="43" t="s">
        <v>221</v>
      </c>
      <c r="AC27" s="43" t="s">
        <v>222</v>
      </c>
    </row>
    <row r="28" spans="1:29" x14ac:dyDescent="0.25">
      <c r="A28" s="41">
        <v>45081.419756944444</v>
      </c>
      <c r="B28" s="42">
        <v>45081</v>
      </c>
      <c r="C28" s="42"/>
      <c r="D28" s="42" t="s">
        <v>210</v>
      </c>
      <c r="E28" s="43" t="s">
        <v>223</v>
      </c>
      <c r="F28" s="43">
        <v>8130182339</v>
      </c>
      <c r="G28" s="43" t="s">
        <v>79</v>
      </c>
      <c r="H28" s="43">
        <v>2</v>
      </c>
      <c r="I28" s="43">
        <v>200</v>
      </c>
      <c r="J28" s="43">
        <v>20000</v>
      </c>
      <c r="K28" s="43">
        <v>9</v>
      </c>
      <c r="L28" s="43"/>
      <c r="M28" s="43" t="s">
        <v>224</v>
      </c>
      <c r="N28" s="43"/>
      <c r="O28" s="43">
        <v>28</v>
      </c>
      <c r="P28" s="43">
        <v>20</v>
      </c>
      <c r="Q28" s="43">
        <v>11</v>
      </c>
      <c r="R28" s="43">
        <v>8</v>
      </c>
      <c r="S28" s="43" t="s">
        <v>225</v>
      </c>
      <c r="T28" s="43" t="s">
        <v>62</v>
      </c>
      <c r="U28" s="43" t="s">
        <v>62</v>
      </c>
      <c r="V28" s="43" t="s">
        <v>62</v>
      </c>
      <c r="W28" s="43" t="s">
        <v>76</v>
      </c>
      <c r="X28" s="43"/>
      <c r="Y28" s="43">
        <v>1</v>
      </c>
      <c r="Z28" s="43" t="s">
        <v>65</v>
      </c>
      <c r="AA28" s="43" t="s">
        <v>66</v>
      </c>
      <c r="AB28" s="43" t="s">
        <v>226</v>
      </c>
      <c r="AC28" s="43" t="s">
        <v>227</v>
      </c>
    </row>
    <row r="29" spans="1:29" x14ac:dyDescent="0.25">
      <c r="A29" s="41">
        <v>45082.847754629627</v>
      </c>
      <c r="B29" s="42">
        <v>45082</v>
      </c>
      <c r="C29" s="42"/>
      <c r="D29" s="42" t="s">
        <v>210</v>
      </c>
      <c r="E29" s="43" t="s">
        <v>228</v>
      </c>
      <c r="F29" s="43">
        <v>9999038132</v>
      </c>
      <c r="G29" s="43" t="s">
        <v>166</v>
      </c>
      <c r="H29" s="43">
        <v>2</v>
      </c>
      <c r="I29" s="43">
        <v>300</v>
      </c>
      <c r="J29" s="43">
        <v>20000</v>
      </c>
      <c r="K29" s="43" t="s">
        <v>229</v>
      </c>
      <c r="L29" s="43"/>
      <c r="M29" s="43" t="s">
        <v>230</v>
      </c>
      <c r="N29" s="43"/>
      <c r="O29" s="43">
        <v>28</v>
      </c>
      <c r="P29" s="43">
        <v>20</v>
      </c>
      <c r="Q29" s="43">
        <v>11</v>
      </c>
      <c r="R29" s="43">
        <v>9</v>
      </c>
      <c r="S29" s="43" t="s">
        <v>231</v>
      </c>
      <c r="T29" s="43" t="s">
        <v>62</v>
      </c>
      <c r="U29" s="43" t="s">
        <v>63</v>
      </c>
      <c r="V29" s="43" t="s">
        <v>62</v>
      </c>
      <c r="W29" s="43" t="s">
        <v>64</v>
      </c>
      <c r="X29" s="43"/>
      <c r="Y29" s="43">
        <v>1</v>
      </c>
      <c r="Z29" s="43" t="s">
        <v>232</v>
      </c>
      <c r="AA29" s="43" t="s">
        <v>66</v>
      </c>
      <c r="AB29" s="43" t="s">
        <v>233</v>
      </c>
      <c r="AC29" s="43" t="s">
        <v>234</v>
      </c>
    </row>
    <row r="30" spans="1:29" x14ac:dyDescent="0.25">
      <c r="A30" s="41">
        <v>45084.930636574078</v>
      </c>
      <c r="B30" s="42">
        <v>45084</v>
      </c>
      <c r="C30" s="42"/>
      <c r="D30" s="42" t="s">
        <v>210</v>
      </c>
      <c r="E30" s="43" t="s">
        <v>235</v>
      </c>
      <c r="F30" s="43">
        <v>9911113943</v>
      </c>
      <c r="G30" s="43" t="s">
        <v>117</v>
      </c>
      <c r="H30" s="43">
        <v>2</v>
      </c>
      <c r="I30" s="43">
        <v>500</v>
      </c>
      <c r="J30" s="43">
        <v>300</v>
      </c>
      <c r="K30" s="43" t="s">
        <v>236</v>
      </c>
      <c r="L30" s="43"/>
      <c r="M30" s="43" t="s">
        <v>237</v>
      </c>
      <c r="N30" s="43"/>
      <c r="O30" s="43">
        <v>26</v>
      </c>
      <c r="P30" s="43">
        <v>10</v>
      </c>
      <c r="Q30" s="43">
        <v>10</v>
      </c>
      <c r="R30" s="43">
        <v>6</v>
      </c>
      <c r="S30" s="43" t="s">
        <v>238</v>
      </c>
      <c r="T30" s="43" t="s">
        <v>62</v>
      </c>
      <c r="U30" s="43" t="s">
        <v>62</v>
      </c>
      <c r="V30" s="43" t="s">
        <v>62</v>
      </c>
      <c r="W30" s="43" t="s">
        <v>64</v>
      </c>
      <c r="X30" s="43"/>
      <c r="Y30" s="43">
        <v>1</v>
      </c>
      <c r="Z30" s="43" t="s">
        <v>110</v>
      </c>
      <c r="AA30" s="43" t="s">
        <v>7</v>
      </c>
      <c r="AB30" s="43" t="s">
        <v>239</v>
      </c>
      <c r="AC30" s="43" t="s">
        <v>240</v>
      </c>
    </row>
    <row r="31" spans="1:29" x14ac:dyDescent="0.25">
      <c r="A31" s="41">
        <v>45086.735879629632</v>
      </c>
      <c r="B31" s="42">
        <v>45086</v>
      </c>
      <c r="C31" s="42"/>
      <c r="D31" s="42" t="s">
        <v>210</v>
      </c>
      <c r="E31" s="43" t="s">
        <v>241</v>
      </c>
      <c r="F31" s="43">
        <v>9793676756</v>
      </c>
      <c r="G31" s="43" t="s">
        <v>166</v>
      </c>
      <c r="H31" s="43">
        <v>5</v>
      </c>
      <c r="I31" s="43" t="s">
        <v>242</v>
      </c>
      <c r="J31" s="43">
        <v>15000</v>
      </c>
      <c r="K31" s="43"/>
      <c r="L31" s="43"/>
      <c r="M31" s="43" t="s">
        <v>243</v>
      </c>
      <c r="N31" s="43"/>
      <c r="O31" s="43">
        <v>4</v>
      </c>
      <c r="P31" s="43">
        <v>10</v>
      </c>
      <c r="Q31" s="43">
        <v>11</v>
      </c>
      <c r="R31" s="43">
        <v>8</v>
      </c>
      <c r="S31" s="43" t="s">
        <v>62</v>
      </c>
      <c r="T31" s="43" t="s">
        <v>62</v>
      </c>
      <c r="U31" s="43" t="s">
        <v>62</v>
      </c>
      <c r="V31" s="43" t="s">
        <v>63</v>
      </c>
      <c r="W31" s="43" t="s">
        <v>76</v>
      </c>
      <c r="X31" s="43"/>
      <c r="Y31" s="43">
        <v>1</v>
      </c>
      <c r="Z31" s="43" t="s">
        <v>244</v>
      </c>
      <c r="AA31" s="43" t="s">
        <v>245</v>
      </c>
      <c r="AB31" s="43" t="s">
        <v>246</v>
      </c>
      <c r="AC31" s="54" t="s">
        <v>247</v>
      </c>
    </row>
    <row r="32" spans="1:29" x14ac:dyDescent="0.25">
      <c r="A32" s="41">
        <v>45097.672569444447</v>
      </c>
      <c r="B32" s="42">
        <v>45097</v>
      </c>
      <c r="C32" s="42"/>
      <c r="D32" s="42" t="s">
        <v>210</v>
      </c>
      <c r="E32" s="43" t="s">
        <v>248</v>
      </c>
      <c r="F32" s="43">
        <v>9250286970</v>
      </c>
      <c r="G32" s="43" t="s">
        <v>70</v>
      </c>
      <c r="H32" s="43">
        <v>4</v>
      </c>
      <c r="I32" s="43">
        <v>200</v>
      </c>
      <c r="J32" s="43">
        <v>50000</v>
      </c>
      <c r="K32" s="43" t="s">
        <v>249</v>
      </c>
      <c r="L32" s="49" t="s">
        <v>250</v>
      </c>
      <c r="M32" s="43" t="s">
        <v>251</v>
      </c>
      <c r="N32" s="49" t="s">
        <v>252</v>
      </c>
      <c r="O32" s="43">
        <v>30</v>
      </c>
      <c r="P32" s="43">
        <v>10</v>
      </c>
      <c r="Q32" s="43">
        <v>10</v>
      </c>
      <c r="R32" s="43">
        <v>11</v>
      </c>
      <c r="S32" s="43" t="s">
        <v>253</v>
      </c>
      <c r="T32" s="43" t="s">
        <v>62</v>
      </c>
      <c r="U32" s="43" t="s">
        <v>62</v>
      </c>
      <c r="V32" s="43" t="s">
        <v>62</v>
      </c>
      <c r="W32" s="43" t="s">
        <v>64</v>
      </c>
      <c r="X32" s="43"/>
      <c r="Y32" s="43">
        <v>1</v>
      </c>
      <c r="Z32" s="43" t="s">
        <v>254</v>
      </c>
      <c r="AA32" s="43" t="s">
        <v>126</v>
      </c>
      <c r="AB32" s="43" t="s">
        <v>255</v>
      </c>
      <c r="AC32" s="43" t="s">
        <v>256</v>
      </c>
    </row>
    <row r="33" spans="1:29" x14ac:dyDescent="0.25">
      <c r="A33" s="41">
        <v>45098.470358796294</v>
      </c>
      <c r="B33" s="55">
        <v>45098</v>
      </c>
      <c r="C33" s="55"/>
      <c r="D33" s="42" t="s">
        <v>210</v>
      </c>
      <c r="E33" s="43" t="s">
        <v>257</v>
      </c>
      <c r="F33" s="43">
        <v>9821000310</v>
      </c>
      <c r="G33" s="43" t="s">
        <v>70</v>
      </c>
      <c r="H33" s="43">
        <v>4</v>
      </c>
      <c r="I33" s="43">
        <v>300</v>
      </c>
      <c r="J33" s="43">
        <v>50000</v>
      </c>
      <c r="K33" s="43" t="s">
        <v>258</v>
      </c>
      <c r="L33" s="49" t="s">
        <v>259</v>
      </c>
      <c r="M33" s="43" t="s">
        <v>260</v>
      </c>
      <c r="N33" s="49" t="s">
        <v>261</v>
      </c>
      <c r="O33" s="43">
        <v>30</v>
      </c>
      <c r="P33" s="43">
        <v>11</v>
      </c>
      <c r="Q33" s="43">
        <v>10</v>
      </c>
      <c r="R33" s="43">
        <v>10</v>
      </c>
      <c r="S33" s="43" t="s">
        <v>262</v>
      </c>
      <c r="T33" s="43" t="s">
        <v>62</v>
      </c>
      <c r="U33" s="43" t="s">
        <v>62</v>
      </c>
      <c r="V33" s="43" t="s">
        <v>62</v>
      </c>
      <c r="W33" s="43" t="s">
        <v>76</v>
      </c>
      <c r="X33" s="43"/>
      <c r="Y33" s="43">
        <v>2</v>
      </c>
      <c r="Z33" s="43" t="s">
        <v>254</v>
      </c>
      <c r="AA33" s="43" t="s">
        <v>126</v>
      </c>
      <c r="AB33" s="43" t="s">
        <v>263</v>
      </c>
      <c r="AC33" s="43" t="s">
        <v>264</v>
      </c>
    </row>
    <row r="34" spans="1:29" x14ac:dyDescent="0.25">
      <c r="A34" s="41">
        <v>45098.709594907406</v>
      </c>
      <c r="B34" s="55">
        <v>45098</v>
      </c>
      <c r="C34" s="55"/>
      <c r="D34" s="42" t="s">
        <v>210</v>
      </c>
      <c r="E34" s="43" t="s">
        <v>265</v>
      </c>
      <c r="F34" s="43">
        <v>9311443386</v>
      </c>
      <c r="G34" s="43" t="s">
        <v>86</v>
      </c>
      <c r="H34" s="43">
        <v>6</v>
      </c>
      <c r="I34" s="43">
        <v>200</v>
      </c>
      <c r="J34" s="43">
        <v>50000</v>
      </c>
      <c r="K34" s="43" t="s">
        <v>266</v>
      </c>
      <c r="L34" s="49" t="s">
        <v>267</v>
      </c>
      <c r="M34" s="43" t="s">
        <v>268</v>
      </c>
      <c r="N34" s="49" t="s">
        <v>269</v>
      </c>
      <c r="O34" s="43">
        <v>30</v>
      </c>
      <c r="P34" s="43">
        <v>10</v>
      </c>
      <c r="Q34" s="43">
        <v>10</v>
      </c>
      <c r="R34" s="43">
        <v>10</v>
      </c>
      <c r="S34" s="43" t="s">
        <v>134</v>
      </c>
      <c r="T34" s="43" t="s">
        <v>62</v>
      </c>
      <c r="U34" s="43" t="s">
        <v>62</v>
      </c>
      <c r="V34" s="43" t="s">
        <v>62</v>
      </c>
      <c r="W34" s="43" t="s">
        <v>76</v>
      </c>
      <c r="X34" s="43"/>
      <c r="Y34" s="43">
        <v>1</v>
      </c>
      <c r="Z34" s="43" t="s">
        <v>254</v>
      </c>
      <c r="AA34" s="43" t="s">
        <v>126</v>
      </c>
      <c r="AB34" s="43" t="s">
        <v>270</v>
      </c>
      <c r="AC34" s="43" t="s">
        <v>271</v>
      </c>
    </row>
    <row r="35" spans="1:29" x14ac:dyDescent="0.25">
      <c r="A35" s="41">
        <v>45098.733124999999</v>
      </c>
      <c r="B35" s="55">
        <v>45098</v>
      </c>
      <c r="C35" s="55"/>
      <c r="D35" s="42" t="s">
        <v>210</v>
      </c>
      <c r="E35" s="43" t="s">
        <v>272</v>
      </c>
      <c r="F35" s="43">
        <v>9311443386</v>
      </c>
      <c r="G35" s="43" t="s">
        <v>70</v>
      </c>
      <c r="H35" s="43">
        <v>5</v>
      </c>
      <c r="I35" s="43">
        <v>150</v>
      </c>
      <c r="J35" s="43">
        <v>50000</v>
      </c>
      <c r="K35" s="43" t="s">
        <v>273</v>
      </c>
      <c r="L35" s="49" t="s">
        <v>274</v>
      </c>
      <c r="M35" s="43" t="s">
        <v>275</v>
      </c>
      <c r="N35" s="49" t="s">
        <v>276</v>
      </c>
      <c r="O35" s="43">
        <v>30</v>
      </c>
      <c r="P35" s="43">
        <v>10</v>
      </c>
      <c r="Q35" s="43">
        <v>10</v>
      </c>
      <c r="R35" s="43">
        <v>10</v>
      </c>
      <c r="S35" s="43" t="s">
        <v>109</v>
      </c>
      <c r="T35" s="43" t="s">
        <v>62</v>
      </c>
      <c r="U35" s="43" t="s">
        <v>62</v>
      </c>
      <c r="V35" s="43" t="s">
        <v>62</v>
      </c>
      <c r="W35" s="43" t="s">
        <v>76</v>
      </c>
      <c r="X35" s="43"/>
      <c r="Y35" s="43">
        <v>2</v>
      </c>
      <c r="Z35" s="43" t="s">
        <v>254</v>
      </c>
      <c r="AA35" s="43" t="s">
        <v>126</v>
      </c>
      <c r="AB35" s="43" t="s">
        <v>277</v>
      </c>
      <c r="AC35" s="43" t="s">
        <v>278</v>
      </c>
    </row>
    <row r="36" spans="1:29" x14ac:dyDescent="0.25">
      <c r="A36" s="41">
        <v>45098.889502314814</v>
      </c>
      <c r="B36" s="55">
        <v>45098</v>
      </c>
      <c r="C36" s="55"/>
      <c r="D36" s="42" t="s">
        <v>210</v>
      </c>
      <c r="E36" s="10" t="s">
        <v>279</v>
      </c>
      <c r="F36" s="43">
        <v>7007636348</v>
      </c>
      <c r="G36" s="43" t="s">
        <v>166</v>
      </c>
      <c r="H36" s="43">
        <v>5</v>
      </c>
      <c r="I36" s="43">
        <v>150</v>
      </c>
      <c r="J36" s="43">
        <v>15000</v>
      </c>
      <c r="K36" s="43"/>
      <c r="L36" s="43"/>
      <c r="M36" s="43" t="s">
        <v>280</v>
      </c>
      <c r="N36" s="43"/>
      <c r="O36" s="43">
        <v>4</v>
      </c>
      <c r="P36" s="43">
        <v>15</v>
      </c>
      <c r="Q36" s="43">
        <v>10</v>
      </c>
      <c r="R36" s="43">
        <v>8</v>
      </c>
      <c r="S36" s="43" t="s">
        <v>62</v>
      </c>
      <c r="T36" s="43" t="s">
        <v>62</v>
      </c>
      <c r="U36" s="43" t="s">
        <v>62</v>
      </c>
      <c r="V36" s="43" t="s">
        <v>62</v>
      </c>
      <c r="W36" s="43" t="s">
        <v>76</v>
      </c>
      <c r="X36" s="43"/>
      <c r="Y36" s="43">
        <v>1</v>
      </c>
      <c r="Z36" s="43" t="s">
        <v>244</v>
      </c>
      <c r="AA36" s="43" t="s">
        <v>245</v>
      </c>
      <c r="AB36" s="43" t="s">
        <v>281</v>
      </c>
      <c r="AC36" s="43" t="s">
        <v>282</v>
      </c>
    </row>
    <row r="37" spans="1:29" x14ac:dyDescent="0.25">
      <c r="A37" s="41">
        <v>45098.892534722225</v>
      </c>
      <c r="B37" s="55">
        <v>45098</v>
      </c>
      <c r="C37" s="55"/>
      <c r="D37" s="42" t="s">
        <v>210</v>
      </c>
      <c r="E37" s="10" t="s">
        <v>283</v>
      </c>
      <c r="F37" s="43">
        <v>9793676556</v>
      </c>
      <c r="G37" s="43" t="s">
        <v>166</v>
      </c>
      <c r="H37" s="43">
        <v>5</v>
      </c>
      <c r="I37" s="43" t="s">
        <v>284</v>
      </c>
      <c r="J37" s="43">
        <v>15000</v>
      </c>
      <c r="K37" s="43"/>
      <c r="L37" s="43"/>
      <c r="M37" s="43" t="s">
        <v>285</v>
      </c>
      <c r="N37" s="43"/>
      <c r="O37" s="43">
        <v>4</v>
      </c>
      <c r="P37" s="43">
        <v>15</v>
      </c>
      <c r="Q37" s="43">
        <v>10</v>
      </c>
      <c r="R37" s="43">
        <v>8</v>
      </c>
      <c r="S37" s="43" t="s">
        <v>62</v>
      </c>
      <c r="T37" s="43" t="s">
        <v>62</v>
      </c>
      <c r="U37" s="43" t="s">
        <v>62</v>
      </c>
      <c r="V37" s="43" t="s">
        <v>62</v>
      </c>
      <c r="W37" s="43" t="s">
        <v>76</v>
      </c>
      <c r="X37" s="43"/>
      <c r="Y37" s="43">
        <v>1</v>
      </c>
      <c r="Z37" s="43" t="s">
        <v>244</v>
      </c>
      <c r="AA37" s="43" t="s">
        <v>245</v>
      </c>
      <c r="AB37" s="43" t="s">
        <v>286</v>
      </c>
      <c r="AC37" s="43" t="s">
        <v>287</v>
      </c>
    </row>
    <row r="38" spans="1:29" x14ac:dyDescent="0.25">
      <c r="A38" s="41">
        <v>45098.895405092589</v>
      </c>
      <c r="B38" s="55">
        <v>45098</v>
      </c>
      <c r="C38" s="55"/>
      <c r="D38" s="42" t="s">
        <v>210</v>
      </c>
      <c r="E38" s="10" t="s">
        <v>288</v>
      </c>
      <c r="F38" s="43">
        <v>8175968781</v>
      </c>
      <c r="G38" s="43" t="s">
        <v>166</v>
      </c>
      <c r="H38" s="43">
        <v>5</v>
      </c>
      <c r="I38" s="43" t="s">
        <v>289</v>
      </c>
      <c r="J38" s="43">
        <v>15000</v>
      </c>
      <c r="K38" s="43"/>
      <c r="L38" s="43"/>
      <c r="M38" s="43" t="s">
        <v>290</v>
      </c>
      <c r="N38" s="43"/>
      <c r="O38" s="43">
        <v>4</v>
      </c>
      <c r="P38" s="43">
        <v>10</v>
      </c>
      <c r="Q38" s="43">
        <v>10</v>
      </c>
      <c r="R38" s="43">
        <v>8</v>
      </c>
      <c r="S38" s="43" t="s">
        <v>62</v>
      </c>
      <c r="T38" s="43" t="s">
        <v>62</v>
      </c>
      <c r="U38" s="43" t="s">
        <v>62</v>
      </c>
      <c r="V38" s="43" t="s">
        <v>63</v>
      </c>
      <c r="W38" s="43" t="s">
        <v>76</v>
      </c>
      <c r="X38" s="43"/>
      <c r="Y38" s="43">
        <v>1</v>
      </c>
      <c r="Z38" s="43" t="s">
        <v>244</v>
      </c>
      <c r="AA38" s="43" t="s">
        <v>245</v>
      </c>
      <c r="AB38" s="43" t="s">
        <v>291</v>
      </c>
      <c r="AC38" s="43" t="s">
        <v>292</v>
      </c>
    </row>
    <row r="39" spans="1:29" x14ac:dyDescent="0.25">
      <c r="A39" s="41">
        <v>45098.901747685188</v>
      </c>
      <c r="B39" s="55">
        <v>45098</v>
      </c>
      <c r="C39" s="55"/>
      <c r="D39" s="42" t="s">
        <v>210</v>
      </c>
      <c r="E39" s="10" t="s">
        <v>293</v>
      </c>
      <c r="F39" s="43">
        <v>9044292397</v>
      </c>
      <c r="G39" s="43" t="s">
        <v>129</v>
      </c>
      <c r="H39" s="43">
        <v>5</v>
      </c>
      <c r="I39" s="43" t="s">
        <v>294</v>
      </c>
      <c r="J39" s="43">
        <v>15000</v>
      </c>
      <c r="K39" s="43"/>
      <c r="L39" s="43"/>
      <c r="M39" s="43" t="s">
        <v>295</v>
      </c>
      <c r="N39" s="43"/>
      <c r="O39" s="43">
        <v>4</v>
      </c>
      <c r="P39" s="43">
        <v>15</v>
      </c>
      <c r="Q39" s="43">
        <v>10</v>
      </c>
      <c r="R39" s="43">
        <v>8</v>
      </c>
      <c r="S39" s="43" t="s">
        <v>62</v>
      </c>
      <c r="T39" s="43" t="s">
        <v>62</v>
      </c>
      <c r="U39" s="43" t="s">
        <v>62</v>
      </c>
      <c r="V39" s="43" t="s">
        <v>62</v>
      </c>
      <c r="W39" s="43" t="s">
        <v>76</v>
      </c>
      <c r="X39" s="43"/>
      <c r="Y39" s="43">
        <v>1</v>
      </c>
      <c r="Z39" s="43" t="s">
        <v>244</v>
      </c>
      <c r="AA39" s="43" t="s">
        <v>245</v>
      </c>
      <c r="AB39" s="43" t="s">
        <v>296</v>
      </c>
      <c r="AC39" s="43" t="s">
        <v>297</v>
      </c>
    </row>
    <row r="40" spans="1:29" x14ac:dyDescent="0.25">
      <c r="A40" s="41">
        <v>45098.908506944441</v>
      </c>
      <c r="B40" s="55">
        <v>45098</v>
      </c>
      <c r="C40" s="55"/>
      <c r="D40" s="42" t="s">
        <v>210</v>
      </c>
      <c r="E40" s="10" t="s">
        <v>298</v>
      </c>
      <c r="F40" s="43">
        <v>9839474475</v>
      </c>
      <c r="G40" s="43" t="s">
        <v>166</v>
      </c>
      <c r="H40" s="43">
        <v>5</v>
      </c>
      <c r="I40" s="43" t="s">
        <v>289</v>
      </c>
      <c r="J40" s="43">
        <v>15000</v>
      </c>
      <c r="K40" s="43"/>
      <c r="L40" s="43"/>
      <c r="M40" s="43" t="s">
        <v>299</v>
      </c>
      <c r="N40" s="43"/>
      <c r="O40" s="43">
        <v>4</v>
      </c>
      <c r="P40" s="43">
        <v>15</v>
      </c>
      <c r="Q40" s="43">
        <v>10</v>
      </c>
      <c r="R40" s="43">
        <v>8</v>
      </c>
      <c r="S40" s="43" t="s">
        <v>62</v>
      </c>
      <c r="T40" s="43" t="s">
        <v>62</v>
      </c>
      <c r="U40" s="43" t="s">
        <v>62</v>
      </c>
      <c r="V40" s="43" t="s">
        <v>63</v>
      </c>
      <c r="W40" s="43" t="s">
        <v>76</v>
      </c>
      <c r="X40" s="43"/>
      <c r="Y40" s="43">
        <v>2</v>
      </c>
      <c r="Z40" s="43" t="s">
        <v>244</v>
      </c>
      <c r="AA40" s="43" t="s">
        <v>245</v>
      </c>
      <c r="AB40" s="43" t="s">
        <v>300</v>
      </c>
      <c r="AC40" s="43" t="s">
        <v>301</v>
      </c>
    </row>
    <row r="41" spans="1:29" x14ac:dyDescent="0.25">
      <c r="A41" s="41">
        <v>45098.911851851852</v>
      </c>
      <c r="B41" s="55">
        <v>45098</v>
      </c>
      <c r="C41" s="55"/>
      <c r="D41" s="42" t="s">
        <v>210</v>
      </c>
      <c r="E41" s="10" t="s">
        <v>302</v>
      </c>
      <c r="F41" s="43">
        <v>8573995555</v>
      </c>
      <c r="G41" s="43" t="s">
        <v>86</v>
      </c>
      <c r="H41" s="43">
        <v>10</v>
      </c>
      <c r="I41" s="43" t="s">
        <v>303</v>
      </c>
      <c r="J41" s="43">
        <v>10000</v>
      </c>
      <c r="K41" s="43"/>
      <c r="L41" s="43"/>
      <c r="M41" s="43" t="s">
        <v>304</v>
      </c>
      <c r="N41" s="43"/>
      <c r="O41" s="43">
        <v>4</v>
      </c>
      <c r="P41" s="43">
        <v>15</v>
      </c>
      <c r="Q41" s="43">
        <v>10</v>
      </c>
      <c r="R41" s="43">
        <v>9</v>
      </c>
      <c r="S41" s="43" t="s">
        <v>62</v>
      </c>
      <c r="T41" s="43" t="s">
        <v>62</v>
      </c>
      <c r="U41" s="43" t="s">
        <v>63</v>
      </c>
      <c r="V41" s="43" t="s">
        <v>62</v>
      </c>
      <c r="W41" s="43" t="s">
        <v>76</v>
      </c>
      <c r="X41" s="43"/>
      <c r="Y41" s="43">
        <v>1</v>
      </c>
      <c r="Z41" s="43" t="s">
        <v>244</v>
      </c>
      <c r="AA41" s="43" t="s">
        <v>245</v>
      </c>
      <c r="AB41" s="43" t="s">
        <v>305</v>
      </c>
      <c r="AC41" s="43" t="s">
        <v>306</v>
      </c>
    </row>
    <row r="42" spans="1:29" x14ac:dyDescent="0.25">
      <c r="A42" s="41">
        <v>45098.914259259262</v>
      </c>
      <c r="B42" s="55">
        <v>45098</v>
      </c>
      <c r="C42" s="55"/>
      <c r="D42" s="42" t="s">
        <v>210</v>
      </c>
      <c r="E42" s="10" t="s">
        <v>307</v>
      </c>
      <c r="F42" s="43">
        <v>9935692855</v>
      </c>
      <c r="G42" s="43" t="s">
        <v>166</v>
      </c>
      <c r="H42" s="43">
        <v>5</v>
      </c>
      <c r="I42" s="43" t="s">
        <v>294</v>
      </c>
      <c r="J42" s="43">
        <v>10000</v>
      </c>
      <c r="K42" s="43"/>
      <c r="L42" s="43"/>
      <c r="M42" s="43" t="s">
        <v>308</v>
      </c>
      <c r="N42" s="43"/>
      <c r="O42" s="43">
        <v>4</v>
      </c>
      <c r="P42" s="43">
        <v>15</v>
      </c>
      <c r="Q42" s="43">
        <v>10</v>
      </c>
      <c r="R42" s="43">
        <v>9</v>
      </c>
      <c r="S42" s="43" t="s">
        <v>62</v>
      </c>
      <c r="T42" s="43" t="s">
        <v>62</v>
      </c>
      <c r="U42" s="43" t="s">
        <v>62</v>
      </c>
      <c r="V42" s="43" t="s">
        <v>62</v>
      </c>
      <c r="W42" s="43" t="s">
        <v>76</v>
      </c>
      <c r="X42" s="43"/>
      <c r="Y42" s="43">
        <v>1</v>
      </c>
      <c r="Z42" s="43" t="s">
        <v>244</v>
      </c>
      <c r="AA42" s="43" t="s">
        <v>245</v>
      </c>
      <c r="AB42" s="43" t="s">
        <v>286</v>
      </c>
      <c r="AC42" s="43" t="s">
        <v>309</v>
      </c>
    </row>
    <row r="43" spans="1:29" x14ac:dyDescent="0.25">
      <c r="A43" s="41">
        <v>45098.916817129626</v>
      </c>
      <c r="B43" s="55">
        <v>45098</v>
      </c>
      <c r="C43" s="55"/>
      <c r="D43" s="42" t="s">
        <v>210</v>
      </c>
      <c r="E43" s="10" t="s">
        <v>310</v>
      </c>
      <c r="F43" s="43">
        <v>7860000888</v>
      </c>
      <c r="G43" s="43" t="s">
        <v>166</v>
      </c>
      <c r="H43" s="43">
        <v>5</v>
      </c>
      <c r="I43" s="43" t="s">
        <v>294</v>
      </c>
      <c r="J43" s="43">
        <v>15000</v>
      </c>
      <c r="K43" s="43"/>
      <c r="L43" s="43"/>
      <c r="M43" s="43" t="s">
        <v>311</v>
      </c>
      <c r="N43" s="43"/>
      <c r="O43" s="43">
        <v>4</v>
      </c>
      <c r="P43" s="43">
        <v>15</v>
      </c>
      <c r="Q43" s="43">
        <v>10</v>
      </c>
      <c r="R43" s="43">
        <v>8</v>
      </c>
      <c r="S43" s="43" t="s">
        <v>62</v>
      </c>
      <c r="T43" s="43" t="s">
        <v>62</v>
      </c>
      <c r="U43" s="43" t="s">
        <v>62</v>
      </c>
      <c r="V43" s="43" t="s">
        <v>62</v>
      </c>
      <c r="W43" s="43" t="s">
        <v>76</v>
      </c>
      <c r="X43" s="43"/>
      <c r="Y43" s="43">
        <v>1</v>
      </c>
      <c r="Z43" s="43" t="s">
        <v>244</v>
      </c>
      <c r="AA43" s="43" t="s">
        <v>245</v>
      </c>
      <c r="AB43" s="43" t="s">
        <v>286</v>
      </c>
      <c r="AC43" s="43" t="s">
        <v>312</v>
      </c>
    </row>
    <row r="44" spans="1:29" x14ac:dyDescent="0.25">
      <c r="A44" s="41">
        <v>45099.680312500001</v>
      </c>
      <c r="B44" s="55">
        <v>45099</v>
      </c>
      <c r="C44" s="55"/>
      <c r="D44" s="42" t="s">
        <v>210</v>
      </c>
      <c r="E44" s="43" t="s">
        <v>313</v>
      </c>
      <c r="F44" s="43">
        <v>8840981837</v>
      </c>
      <c r="G44" s="43" t="s">
        <v>166</v>
      </c>
      <c r="H44" s="43">
        <v>5</v>
      </c>
      <c r="I44" s="43" t="s">
        <v>294</v>
      </c>
      <c r="J44" s="43">
        <v>15000</v>
      </c>
      <c r="K44" s="43"/>
      <c r="L44" s="43"/>
      <c r="M44" s="43" t="s">
        <v>314</v>
      </c>
      <c r="N44" s="43"/>
      <c r="O44" s="43">
        <v>4</v>
      </c>
      <c r="P44" s="43">
        <v>15</v>
      </c>
      <c r="Q44" s="43">
        <v>10</v>
      </c>
      <c r="R44" s="43">
        <v>8</v>
      </c>
      <c r="S44" s="43" t="s">
        <v>62</v>
      </c>
      <c r="T44" s="43" t="s">
        <v>62</v>
      </c>
      <c r="U44" s="43" t="s">
        <v>62</v>
      </c>
      <c r="V44" s="43" t="s">
        <v>62</v>
      </c>
      <c r="W44" s="43" t="s">
        <v>76</v>
      </c>
      <c r="X44" s="43"/>
      <c r="Y44" s="43">
        <v>1</v>
      </c>
      <c r="Z44" s="43" t="s">
        <v>244</v>
      </c>
      <c r="AA44" s="43" t="s">
        <v>245</v>
      </c>
      <c r="AB44" s="43" t="s">
        <v>315</v>
      </c>
      <c r="AC44" s="43" t="s">
        <v>316</v>
      </c>
    </row>
    <row r="45" spans="1:29" x14ac:dyDescent="0.25">
      <c r="A45" s="41">
        <v>45099.684166666666</v>
      </c>
      <c r="B45" s="55">
        <v>45099</v>
      </c>
      <c r="C45" s="55"/>
      <c r="D45" s="42" t="s">
        <v>210</v>
      </c>
      <c r="E45" s="43" t="s">
        <v>317</v>
      </c>
      <c r="F45" s="43">
        <v>9169587883</v>
      </c>
      <c r="G45" s="43" t="s">
        <v>166</v>
      </c>
      <c r="H45" s="43">
        <v>3</v>
      </c>
      <c r="I45" s="43" t="s">
        <v>294</v>
      </c>
      <c r="J45" s="43">
        <v>15000</v>
      </c>
      <c r="K45" s="43"/>
      <c r="L45" s="43"/>
      <c r="M45" s="43" t="s">
        <v>318</v>
      </c>
      <c r="N45" s="43"/>
      <c r="O45" s="43">
        <v>4</v>
      </c>
      <c r="P45" s="43">
        <v>15</v>
      </c>
      <c r="Q45" s="43">
        <v>10</v>
      </c>
      <c r="R45" s="43">
        <v>8</v>
      </c>
      <c r="S45" s="43" t="s">
        <v>62</v>
      </c>
      <c r="T45" s="43" t="s">
        <v>62</v>
      </c>
      <c r="U45" s="43" t="s">
        <v>62</v>
      </c>
      <c r="V45" s="43" t="s">
        <v>62</v>
      </c>
      <c r="W45" s="43" t="s">
        <v>76</v>
      </c>
      <c r="X45" s="43"/>
      <c r="Y45" s="43">
        <v>1</v>
      </c>
      <c r="Z45" s="43" t="s">
        <v>244</v>
      </c>
      <c r="AA45" s="43" t="s">
        <v>245</v>
      </c>
      <c r="AB45" s="43" t="s">
        <v>319</v>
      </c>
      <c r="AC45" s="43" t="s">
        <v>320</v>
      </c>
    </row>
    <row r="46" spans="1:29" x14ac:dyDescent="0.25">
      <c r="A46" s="41">
        <v>45099.687361111108</v>
      </c>
      <c r="B46" s="55">
        <v>45099</v>
      </c>
      <c r="C46" s="55"/>
      <c r="D46" s="42" t="s">
        <v>210</v>
      </c>
      <c r="E46" s="43" t="s">
        <v>321</v>
      </c>
      <c r="F46" s="43">
        <v>7905066587</v>
      </c>
      <c r="G46" s="43" t="s">
        <v>166</v>
      </c>
      <c r="H46" s="43">
        <v>3</v>
      </c>
      <c r="I46" s="43" t="s">
        <v>294</v>
      </c>
      <c r="J46" s="43">
        <v>15000</v>
      </c>
      <c r="K46" s="43"/>
      <c r="L46" s="43"/>
      <c r="M46" s="43" t="s">
        <v>322</v>
      </c>
      <c r="N46" s="43"/>
      <c r="O46" s="43">
        <v>4</v>
      </c>
      <c r="P46" s="43">
        <v>15</v>
      </c>
      <c r="Q46" s="43">
        <v>10</v>
      </c>
      <c r="R46" s="43">
        <v>8</v>
      </c>
      <c r="S46" s="43" t="s">
        <v>62</v>
      </c>
      <c r="T46" s="43" t="s">
        <v>62</v>
      </c>
      <c r="U46" s="43" t="s">
        <v>62</v>
      </c>
      <c r="V46" s="43" t="s">
        <v>62</v>
      </c>
      <c r="W46" s="43" t="s">
        <v>76</v>
      </c>
      <c r="X46" s="43"/>
      <c r="Y46" s="43">
        <v>1</v>
      </c>
      <c r="Z46" s="43" t="s">
        <v>244</v>
      </c>
      <c r="AA46" s="43" t="s">
        <v>245</v>
      </c>
      <c r="AB46" s="43" t="s">
        <v>323</v>
      </c>
      <c r="AC46" s="43" t="s">
        <v>324</v>
      </c>
    </row>
    <row r="47" spans="1:29" x14ac:dyDescent="0.25">
      <c r="A47" s="41">
        <v>45101.911203703705</v>
      </c>
      <c r="B47" s="55">
        <v>45101</v>
      </c>
      <c r="C47" s="55"/>
      <c r="D47" s="42" t="s">
        <v>210</v>
      </c>
      <c r="E47" s="43" t="s">
        <v>325</v>
      </c>
      <c r="F47" s="43">
        <v>9810423979</v>
      </c>
      <c r="G47" s="43" t="s">
        <v>129</v>
      </c>
      <c r="H47" s="43">
        <v>7</v>
      </c>
      <c r="I47" s="43">
        <v>200</v>
      </c>
      <c r="J47" s="43">
        <v>50000</v>
      </c>
      <c r="K47" s="43" t="s">
        <v>326</v>
      </c>
      <c r="L47" s="49" t="s">
        <v>327</v>
      </c>
      <c r="M47" s="43" t="s">
        <v>328</v>
      </c>
      <c r="N47" s="49" t="s">
        <v>329</v>
      </c>
      <c r="O47" s="43">
        <v>30</v>
      </c>
      <c r="P47" s="43">
        <v>10</v>
      </c>
      <c r="Q47" s="43">
        <v>10</v>
      </c>
      <c r="R47" s="43">
        <v>10</v>
      </c>
      <c r="S47" s="43" t="s">
        <v>330</v>
      </c>
      <c r="T47" s="43" t="s">
        <v>62</v>
      </c>
      <c r="U47" s="43" t="s">
        <v>62</v>
      </c>
      <c r="V47" s="43" t="s">
        <v>62</v>
      </c>
      <c r="W47" s="43" t="s">
        <v>76</v>
      </c>
      <c r="X47" s="43"/>
      <c r="Y47" s="43">
        <v>1</v>
      </c>
      <c r="Z47" s="43" t="s">
        <v>254</v>
      </c>
      <c r="AA47" s="43" t="s">
        <v>126</v>
      </c>
      <c r="AB47" s="43" t="s">
        <v>331</v>
      </c>
      <c r="AC47" s="43" t="s">
        <v>332</v>
      </c>
    </row>
    <row r="48" spans="1:29" x14ac:dyDescent="0.25">
      <c r="A48" s="41">
        <v>45101.92597222222</v>
      </c>
      <c r="B48" s="55">
        <v>45101</v>
      </c>
      <c r="C48" s="55"/>
      <c r="D48" s="42" t="s">
        <v>210</v>
      </c>
      <c r="E48" s="43" t="s">
        <v>333</v>
      </c>
      <c r="F48" s="43">
        <v>9971678281</v>
      </c>
      <c r="G48" s="43" t="s">
        <v>334</v>
      </c>
      <c r="H48" s="43">
        <v>2</v>
      </c>
      <c r="I48" s="43">
        <v>500</v>
      </c>
      <c r="J48" s="43">
        <v>500</v>
      </c>
      <c r="K48" s="43" t="s">
        <v>335</v>
      </c>
      <c r="L48" s="43"/>
      <c r="M48" s="43" t="s">
        <v>336</v>
      </c>
      <c r="N48" s="43"/>
      <c r="O48" s="43">
        <v>26</v>
      </c>
      <c r="P48" s="43">
        <v>15</v>
      </c>
      <c r="Q48" s="43">
        <v>9</v>
      </c>
      <c r="R48" s="43">
        <v>8</v>
      </c>
      <c r="S48" s="43" t="s">
        <v>337</v>
      </c>
      <c r="T48" s="43" t="s">
        <v>62</v>
      </c>
      <c r="U48" s="43" t="s">
        <v>62</v>
      </c>
      <c r="V48" s="43" t="s">
        <v>62</v>
      </c>
      <c r="W48" s="43" t="s">
        <v>64</v>
      </c>
      <c r="X48" s="43"/>
      <c r="Y48" s="43">
        <v>1</v>
      </c>
      <c r="Z48" s="43" t="s">
        <v>110</v>
      </c>
      <c r="AA48" s="43" t="s">
        <v>7</v>
      </c>
      <c r="AB48" s="43" t="s">
        <v>338</v>
      </c>
      <c r="AC48" s="43" t="s">
        <v>339</v>
      </c>
    </row>
    <row r="49" spans="1:29" x14ac:dyDescent="0.25">
      <c r="A49" s="41">
        <v>45101.930127314816</v>
      </c>
      <c r="B49" s="55">
        <v>45101</v>
      </c>
      <c r="C49" s="55"/>
      <c r="D49" s="42" t="s">
        <v>210</v>
      </c>
      <c r="E49" s="43" t="s">
        <v>340</v>
      </c>
      <c r="F49" s="43">
        <v>9873323253</v>
      </c>
      <c r="G49" s="43" t="s">
        <v>98</v>
      </c>
      <c r="H49" s="43" t="s">
        <v>98</v>
      </c>
      <c r="I49" s="43">
        <v>250</v>
      </c>
      <c r="J49" s="43">
        <v>400</v>
      </c>
      <c r="K49" s="43" t="s">
        <v>341</v>
      </c>
      <c r="L49" s="43"/>
      <c r="M49" s="43" t="s">
        <v>342</v>
      </c>
      <c r="N49" s="43"/>
      <c r="O49" s="43">
        <v>26</v>
      </c>
      <c r="P49" s="43">
        <v>25</v>
      </c>
      <c r="Q49" s="43">
        <v>9</v>
      </c>
      <c r="R49" s="43">
        <v>8</v>
      </c>
      <c r="S49" s="43" t="s">
        <v>343</v>
      </c>
      <c r="T49" s="43" t="s">
        <v>62</v>
      </c>
      <c r="U49" s="43" t="s">
        <v>62</v>
      </c>
      <c r="V49" s="43" t="s">
        <v>62</v>
      </c>
      <c r="W49" s="43" t="s">
        <v>76</v>
      </c>
      <c r="X49" s="43"/>
      <c r="Y49" s="43">
        <v>1</v>
      </c>
      <c r="Z49" s="43" t="s">
        <v>110</v>
      </c>
      <c r="AA49" s="43" t="s">
        <v>7</v>
      </c>
      <c r="AB49" s="43" t="s">
        <v>344</v>
      </c>
      <c r="AC49" s="43" t="s">
        <v>345</v>
      </c>
    </row>
    <row r="50" spans="1:29" x14ac:dyDescent="0.25">
      <c r="A50" s="41">
        <v>45101.933680555558</v>
      </c>
      <c r="B50" s="55">
        <v>45101</v>
      </c>
      <c r="C50" s="55"/>
      <c r="D50" s="42" t="s">
        <v>210</v>
      </c>
      <c r="E50" s="43" t="s">
        <v>346</v>
      </c>
      <c r="F50" s="43">
        <v>9910016545</v>
      </c>
      <c r="G50" s="43" t="s">
        <v>166</v>
      </c>
      <c r="H50" s="43">
        <v>1</v>
      </c>
      <c r="I50" s="43">
        <v>650</v>
      </c>
      <c r="J50" s="43">
        <v>750</v>
      </c>
      <c r="K50" s="43" t="s">
        <v>347</v>
      </c>
      <c r="L50" s="43"/>
      <c r="M50" s="43" t="s">
        <v>348</v>
      </c>
      <c r="N50" s="43"/>
      <c r="O50" s="43">
        <v>26</v>
      </c>
      <c r="P50" s="43">
        <v>25</v>
      </c>
      <c r="Q50" s="43">
        <v>9</v>
      </c>
      <c r="R50" s="43">
        <v>8</v>
      </c>
      <c r="S50" s="43" t="s">
        <v>349</v>
      </c>
      <c r="T50" s="43" t="s">
        <v>62</v>
      </c>
      <c r="U50" s="43" t="s">
        <v>62</v>
      </c>
      <c r="V50" s="43" t="s">
        <v>62</v>
      </c>
      <c r="W50" s="43" t="s">
        <v>76</v>
      </c>
      <c r="X50" s="43"/>
      <c r="Y50" s="43">
        <v>1</v>
      </c>
      <c r="Z50" s="43" t="s">
        <v>110</v>
      </c>
      <c r="AA50" s="43" t="s">
        <v>7</v>
      </c>
      <c r="AB50" s="43" t="s">
        <v>338</v>
      </c>
      <c r="AC50" s="43" t="s">
        <v>350</v>
      </c>
    </row>
    <row r="51" spans="1:29" x14ac:dyDescent="0.25">
      <c r="A51" s="41">
        <v>45105.937048611115</v>
      </c>
      <c r="B51" s="55">
        <v>45105</v>
      </c>
      <c r="C51" s="55"/>
      <c r="D51" s="42" t="s">
        <v>210</v>
      </c>
      <c r="E51" s="43" t="s">
        <v>351</v>
      </c>
      <c r="F51" s="43">
        <v>9810583713</v>
      </c>
      <c r="G51" s="43" t="s">
        <v>166</v>
      </c>
      <c r="H51" s="43">
        <v>1</v>
      </c>
      <c r="I51" s="43">
        <v>600</v>
      </c>
      <c r="J51" s="43">
        <v>800</v>
      </c>
      <c r="K51" s="43" t="s">
        <v>352</v>
      </c>
      <c r="L51" s="43"/>
      <c r="M51" s="43" t="s">
        <v>353</v>
      </c>
      <c r="N51" s="43"/>
      <c r="O51" s="43">
        <v>26</v>
      </c>
      <c r="P51" s="43">
        <v>30</v>
      </c>
      <c r="Q51" s="43">
        <v>9</v>
      </c>
      <c r="R51" s="43">
        <v>7</v>
      </c>
      <c r="S51" s="43" t="s">
        <v>354</v>
      </c>
      <c r="T51" s="43" t="s">
        <v>62</v>
      </c>
      <c r="U51" s="43" t="s">
        <v>62</v>
      </c>
      <c r="V51" s="43" t="s">
        <v>62</v>
      </c>
      <c r="W51" s="43" t="s">
        <v>76</v>
      </c>
      <c r="X51" s="43"/>
      <c r="Y51" s="43">
        <v>1</v>
      </c>
      <c r="Z51" s="43" t="s">
        <v>355</v>
      </c>
      <c r="AA51" s="43" t="s">
        <v>7</v>
      </c>
      <c r="AB51" s="43" t="s">
        <v>356</v>
      </c>
      <c r="AC51" s="43" t="s">
        <v>357</v>
      </c>
    </row>
    <row r="52" spans="1:29" x14ac:dyDescent="0.25">
      <c r="A52" s="41">
        <v>45105.941400462965</v>
      </c>
      <c r="B52" s="55">
        <v>45105</v>
      </c>
      <c r="C52" s="55"/>
      <c r="D52" s="42" t="s">
        <v>210</v>
      </c>
      <c r="E52" s="43" t="s">
        <v>358</v>
      </c>
      <c r="F52" s="43">
        <v>8744844744</v>
      </c>
      <c r="G52" s="43" t="s">
        <v>166</v>
      </c>
      <c r="H52" s="43">
        <v>1</v>
      </c>
      <c r="I52" s="43">
        <v>500</v>
      </c>
      <c r="J52" s="43">
        <v>700</v>
      </c>
      <c r="K52" s="43" t="s">
        <v>359</v>
      </c>
      <c r="L52" s="43"/>
      <c r="M52" s="43" t="s">
        <v>360</v>
      </c>
      <c r="N52" s="43"/>
      <c r="O52" s="43">
        <v>26</v>
      </c>
      <c r="P52" s="43">
        <v>25</v>
      </c>
      <c r="Q52" s="43">
        <v>9</v>
      </c>
      <c r="R52" s="43">
        <v>7</v>
      </c>
      <c r="S52" s="43" t="s">
        <v>354</v>
      </c>
      <c r="T52" s="43" t="s">
        <v>62</v>
      </c>
      <c r="U52" s="43" t="s">
        <v>62</v>
      </c>
      <c r="V52" s="43" t="s">
        <v>62</v>
      </c>
      <c r="W52" s="43" t="s">
        <v>76</v>
      </c>
      <c r="X52" s="43"/>
      <c r="Y52" s="43">
        <v>1</v>
      </c>
      <c r="Z52" s="43" t="s">
        <v>355</v>
      </c>
      <c r="AA52" s="43" t="s">
        <v>7</v>
      </c>
      <c r="AB52" s="43" t="s">
        <v>361</v>
      </c>
      <c r="AC52" s="56" t="s">
        <v>358</v>
      </c>
    </row>
    <row r="53" spans="1:29" x14ac:dyDescent="0.25">
      <c r="A53" s="41">
        <v>45106.974560185183</v>
      </c>
      <c r="B53" s="55">
        <v>45106</v>
      </c>
      <c r="C53" s="55"/>
      <c r="D53" s="42" t="s">
        <v>210</v>
      </c>
      <c r="E53" s="43" t="s">
        <v>362</v>
      </c>
      <c r="F53" s="43">
        <v>9899189430</v>
      </c>
      <c r="G53" s="43" t="s">
        <v>363</v>
      </c>
      <c r="H53" s="43">
        <v>1</v>
      </c>
      <c r="I53" s="43">
        <v>100</v>
      </c>
      <c r="J53" s="43">
        <v>500</v>
      </c>
      <c r="K53" s="43" t="s">
        <v>364</v>
      </c>
      <c r="L53" s="43"/>
      <c r="M53" s="43" t="s">
        <v>365</v>
      </c>
      <c r="N53" s="43"/>
      <c r="O53" s="43">
        <v>26</v>
      </c>
      <c r="P53" s="43">
        <v>20</v>
      </c>
      <c r="Q53" s="43">
        <v>9</v>
      </c>
      <c r="R53" s="43">
        <v>7</v>
      </c>
      <c r="S53" s="43" t="s">
        <v>363</v>
      </c>
      <c r="T53" s="43" t="s">
        <v>62</v>
      </c>
      <c r="U53" s="43" t="s">
        <v>62</v>
      </c>
      <c r="V53" s="43" t="s">
        <v>62</v>
      </c>
      <c r="W53" s="43" t="s">
        <v>64</v>
      </c>
      <c r="X53" s="43"/>
      <c r="Y53" s="43">
        <v>1</v>
      </c>
      <c r="Z53" s="43" t="s">
        <v>355</v>
      </c>
      <c r="AA53" s="43" t="s">
        <v>7</v>
      </c>
      <c r="AB53" s="43" t="s">
        <v>366</v>
      </c>
      <c r="AC53" s="43" t="s">
        <v>362</v>
      </c>
    </row>
    <row r="54" spans="1:29" x14ac:dyDescent="0.25">
      <c r="A54" s="41">
        <v>45107.268796296295</v>
      </c>
      <c r="B54" s="55">
        <v>45106</v>
      </c>
      <c r="C54" s="55"/>
      <c r="D54" s="42" t="s">
        <v>210</v>
      </c>
      <c r="E54" s="43" t="s">
        <v>367</v>
      </c>
      <c r="F54" s="43">
        <v>9899805074</v>
      </c>
      <c r="G54" s="43" t="s">
        <v>86</v>
      </c>
      <c r="H54" s="43">
        <v>1</v>
      </c>
      <c r="I54" s="43">
        <v>1</v>
      </c>
      <c r="J54" s="43">
        <v>5000</v>
      </c>
      <c r="K54" s="43" t="s">
        <v>368</v>
      </c>
      <c r="L54" s="43"/>
      <c r="M54" s="43" t="s">
        <v>369</v>
      </c>
      <c r="N54" s="43"/>
      <c r="O54" s="43">
        <v>26</v>
      </c>
      <c r="P54" s="43">
        <v>40</v>
      </c>
      <c r="Q54" s="43">
        <v>11</v>
      </c>
      <c r="R54" s="43">
        <v>7</v>
      </c>
      <c r="S54" s="43" t="s">
        <v>370</v>
      </c>
      <c r="T54" s="43" t="s">
        <v>62</v>
      </c>
      <c r="U54" s="43" t="s">
        <v>62</v>
      </c>
      <c r="V54" s="43" t="s">
        <v>62</v>
      </c>
      <c r="W54" s="43" t="s">
        <v>64</v>
      </c>
      <c r="X54" s="43"/>
      <c r="Y54" s="43">
        <v>1</v>
      </c>
      <c r="Z54" s="43" t="s">
        <v>232</v>
      </c>
      <c r="AA54" s="43" t="s">
        <v>66</v>
      </c>
      <c r="AB54" s="43" t="s">
        <v>371</v>
      </c>
      <c r="AC54" s="43" t="s">
        <v>372</v>
      </c>
    </row>
    <row r="55" spans="1:29" x14ac:dyDescent="0.25">
      <c r="A55" s="41">
        <v>45112.897835648146</v>
      </c>
      <c r="B55" s="55">
        <v>45112</v>
      </c>
      <c r="C55" s="55"/>
      <c r="D55" s="55" t="s">
        <v>373</v>
      </c>
      <c r="E55" s="43" t="s">
        <v>374</v>
      </c>
      <c r="F55" s="43">
        <v>9873607751</v>
      </c>
      <c r="G55" s="43" t="s">
        <v>166</v>
      </c>
      <c r="H55" s="43">
        <v>2</v>
      </c>
      <c r="I55" s="43">
        <v>1000</v>
      </c>
      <c r="J55" s="43">
        <v>3000</v>
      </c>
      <c r="K55" s="43" t="s">
        <v>375</v>
      </c>
      <c r="L55" s="43"/>
      <c r="M55" s="43" t="s">
        <v>365</v>
      </c>
      <c r="N55" s="43"/>
      <c r="O55" s="43">
        <v>26</v>
      </c>
      <c r="P55" s="43">
        <v>25</v>
      </c>
      <c r="Q55" s="43">
        <v>9</v>
      </c>
      <c r="R55" s="43">
        <v>7</v>
      </c>
      <c r="S55" s="43" t="s">
        <v>376</v>
      </c>
      <c r="T55" s="43" t="s">
        <v>63</v>
      </c>
      <c r="U55" s="43" t="s">
        <v>62</v>
      </c>
      <c r="V55" s="43" t="s">
        <v>62</v>
      </c>
      <c r="W55" s="43" t="s">
        <v>76</v>
      </c>
      <c r="X55" s="43"/>
      <c r="Y55" s="43">
        <v>1</v>
      </c>
      <c r="Z55" s="43" t="s">
        <v>377</v>
      </c>
      <c r="AA55" s="43" t="s">
        <v>7</v>
      </c>
      <c r="AB55" s="43" t="s">
        <v>378</v>
      </c>
      <c r="AC55" s="43" t="s">
        <v>374</v>
      </c>
    </row>
    <row r="56" spans="1:29" x14ac:dyDescent="0.25">
      <c r="A56" s="41">
        <v>45112.899074074077</v>
      </c>
      <c r="B56" s="55">
        <v>45112</v>
      </c>
      <c r="C56" s="55"/>
      <c r="D56" s="55" t="s">
        <v>373</v>
      </c>
      <c r="E56" s="43" t="s">
        <v>379</v>
      </c>
      <c r="F56" s="43">
        <v>8527928175</v>
      </c>
      <c r="G56" s="43" t="s">
        <v>129</v>
      </c>
      <c r="H56" s="43">
        <v>5</v>
      </c>
      <c r="I56" s="43">
        <v>150</v>
      </c>
      <c r="J56" s="43">
        <v>50000</v>
      </c>
      <c r="K56" s="43" t="s">
        <v>380</v>
      </c>
      <c r="L56" s="49" t="s">
        <v>381</v>
      </c>
      <c r="M56" s="43" t="s">
        <v>382</v>
      </c>
      <c r="N56" s="49" t="s">
        <v>383</v>
      </c>
      <c r="O56" s="43">
        <v>30</v>
      </c>
      <c r="P56" s="43">
        <v>10</v>
      </c>
      <c r="Q56" s="43">
        <v>10</v>
      </c>
      <c r="R56" s="43">
        <v>10</v>
      </c>
      <c r="S56" s="43" t="s">
        <v>384</v>
      </c>
      <c r="T56" s="43" t="s">
        <v>62</v>
      </c>
      <c r="U56" s="43" t="s">
        <v>62</v>
      </c>
      <c r="V56" s="43" t="s">
        <v>62</v>
      </c>
      <c r="W56" s="43" t="s">
        <v>64</v>
      </c>
      <c r="X56" s="43"/>
      <c r="Y56" s="43">
        <v>1</v>
      </c>
      <c r="Z56" s="43" t="s">
        <v>254</v>
      </c>
      <c r="AA56" s="10" t="s">
        <v>126</v>
      </c>
      <c r="AB56" s="43" t="s">
        <v>385</v>
      </c>
      <c r="AC56" s="43" t="s">
        <v>386</v>
      </c>
    </row>
    <row r="57" spans="1:29" x14ac:dyDescent="0.25">
      <c r="A57" s="41">
        <v>45112.90552083333</v>
      </c>
      <c r="B57" s="55">
        <v>45112</v>
      </c>
      <c r="C57" s="55"/>
      <c r="D57" s="55" t="s">
        <v>373</v>
      </c>
      <c r="E57" s="43" t="s">
        <v>387</v>
      </c>
      <c r="F57" s="43">
        <v>9811475554</v>
      </c>
      <c r="G57" s="43" t="s">
        <v>166</v>
      </c>
      <c r="H57" s="43">
        <v>1</v>
      </c>
      <c r="I57" s="43">
        <v>800</v>
      </c>
      <c r="J57" s="43">
        <v>2000</v>
      </c>
      <c r="K57" s="43" t="s">
        <v>388</v>
      </c>
      <c r="L57" s="43"/>
      <c r="M57" s="43">
        <v>9811475554</v>
      </c>
      <c r="N57" s="43"/>
      <c r="O57" s="43">
        <v>26</v>
      </c>
      <c r="P57" s="43">
        <v>25</v>
      </c>
      <c r="Q57" s="43">
        <v>9</v>
      </c>
      <c r="R57" s="43">
        <v>7</v>
      </c>
      <c r="S57" s="43" t="s">
        <v>389</v>
      </c>
      <c r="T57" s="43" t="s">
        <v>63</v>
      </c>
      <c r="U57" s="43" t="s">
        <v>62</v>
      </c>
      <c r="V57" s="43" t="s">
        <v>62</v>
      </c>
      <c r="W57" s="43" t="s">
        <v>76</v>
      </c>
      <c r="X57" s="43"/>
      <c r="Y57" s="43">
        <v>1</v>
      </c>
      <c r="Z57" s="43" t="s">
        <v>377</v>
      </c>
      <c r="AA57" s="43" t="s">
        <v>7</v>
      </c>
      <c r="AB57" s="43" t="s">
        <v>390</v>
      </c>
      <c r="AC57" s="43" t="s">
        <v>391</v>
      </c>
    </row>
    <row r="58" spans="1:29" x14ac:dyDescent="0.25">
      <c r="A58" s="41">
        <v>45112.91479166667</v>
      </c>
      <c r="B58" s="55">
        <v>45112</v>
      </c>
      <c r="C58" s="55"/>
      <c r="D58" s="55" t="s">
        <v>373</v>
      </c>
      <c r="E58" s="43" t="s">
        <v>392</v>
      </c>
      <c r="F58" s="43">
        <v>9990788859</v>
      </c>
      <c r="G58" s="43" t="s">
        <v>117</v>
      </c>
      <c r="H58" s="43">
        <v>2</v>
      </c>
      <c r="I58" s="43">
        <v>500</v>
      </c>
      <c r="J58" s="43">
        <v>500</v>
      </c>
      <c r="K58" s="43" t="s">
        <v>393</v>
      </c>
      <c r="L58" s="43"/>
      <c r="M58" s="43" t="s">
        <v>394</v>
      </c>
      <c r="N58" s="43"/>
      <c r="O58" s="43">
        <v>26</v>
      </c>
      <c r="P58" s="43">
        <v>10</v>
      </c>
      <c r="Q58" s="43">
        <v>9</v>
      </c>
      <c r="R58" s="43">
        <v>7</v>
      </c>
      <c r="S58" s="43" t="s">
        <v>117</v>
      </c>
      <c r="T58" s="43" t="s">
        <v>62</v>
      </c>
      <c r="U58" s="43" t="s">
        <v>62</v>
      </c>
      <c r="V58" s="43" t="s">
        <v>62</v>
      </c>
      <c r="W58" s="43" t="s">
        <v>76</v>
      </c>
      <c r="X58" s="43"/>
      <c r="Y58" s="43">
        <v>1</v>
      </c>
      <c r="Z58" s="43" t="s">
        <v>377</v>
      </c>
      <c r="AA58" s="43" t="s">
        <v>7</v>
      </c>
      <c r="AB58" s="43" t="s">
        <v>395</v>
      </c>
      <c r="AC58" s="56" t="s">
        <v>392</v>
      </c>
    </row>
    <row r="59" spans="1:29" x14ac:dyDescent="0.25">
      <c r="A59" s="41">
        <v>45114.028773148151</v>
      </c>
      <c r="B59" s="55">
        <v>45113</v>
      </c>
      <c r="C59" s="55"/>
      <c r="D59" s="55" t="s">
        <v>373</v>
      </c>
      <c r="E59" s="43" t="s">
        <v>396</v>
      </c>
      <c r="F59" s="43">
        <v>9478342311</v>
      </c>
      <c r="G59" s="43" t="s">
        <v>397</v>
      </c>
      <c r="H59" s="43">
        <v>1</v>
      </c>
      <c r="I59" s="43" t="s">
        <v>294</v>
      </c>
      <c r="J59" s="43">
        <v>500</v>
      </c>
      <c r="K59" s="43" t="s">
        <v>398</v>
      </c>
      <c r="L59" s="43"/>
      <c r="M59" s="43" t="s">
        <v>399</v>
      </c>
      <c r="N59" s="43"/>
      <c r="O59" s="43">
        <v>30</v>
      </c>
      <c r="P59" s="43">
        <v>100</v>
      </c>
      <c r="Q59" s="43" t="s">
        <v>400</v>
      </c>
      <c r="R59" s="43" t="s">
        <v>401</v>
      </c>
      <c r="S59" s="43" t="s">
        <v>402</v>
      </c>
      <c r="T59" s="43" t="s">
        <v>62</v>
      </c>
      <c r="U59" s="43" t="s">
        <v>62</v>
      </c>
      <c r="V59" s="43" t="s">
        <v>62</v>
      </c>
      <c r="W59" s="43" t="s">
        <v>64</v>
      </c>
      <c r="X59" s="43"/>
      <c r="Y59" s="43">
        <v>2</v>
      </c>
      <c r="Z59" s="43" t="s">
        <v>403</v>
      </c>
      <c r="AA59" s="10" t="s">
        <v>6</v>
      </c>
      <c r="AB59" s="43" t="s">
        <v>404</v>
      </c>
      <c r="AC59" s="43" t="s">
        <v>396</v>
      </c>
    </row>
    <row r="60" spans="1:29" x14ac:dyDescent="0.25">
      <c r="A60" s="41">
        <v>45114.031446759262</v>
      </c>
      <c r="B60" s="55">
        <v>45113</v>
      </c>
      <c r="C60" s="55"/>
      <c r="D60" s="55" t="s">
        <v>373</v>
      </c>
      <c r="E60" s="43" t="s">
        <v>405</v>
      </c>
      <c r="F60" s="43">
        <v>9583946371</v>
      </c>
      <c r="G60" s="43" t="s">
        <v>166</v>
      </c>
      <c r="H60" s="43">
        <v>2</v>
      </c>
      <c r="I60" s="43">
        <v>100</v>
      </c>
      <c r="J60" s="43">
        <v>1000</v>
      </c>
      <c r="K60" s="43" t="s">
        <v>406</v>
      </c>
      <c r="L60" s="43"/>
      <c r="M60" s="43" t="s">
        <v>407</v>
      </c>
      <c r="N60" s="43"/>
      <c r="O60" s="43">
        <v>20</v>
      </c>
      <c r="P60" s="43">
        <v>50</v>
      </c>
      <c r="Q60" s="43" t="s">
        <v>408</v>
      </c>
      <c r="R60" s="43" t="s">
        <v>409</v>
      </c>
      <c r="S60" s="43" t="s">
        <v>410</v>
      </c>
      <c r="T60" s="43" t="s">
        <v>63</v>
      </c>
      <c r="U60" s="43" t="s">
        <v>62</v>
      </c>
      <c r="V60" s="43" t="s">
        <v>63</v>
      </c>
      <c r="W60" s="43" t="s">
        <v>76</v>
      </c>
      <c r="X60" s="43"/>
      <c r="Y60" s="43">
        <v>1</v>
      </c>
      <c r="Z60" s="43" t="s">
        <v>403</v>
      </c>
      <c r="AA60" s="10" t="s">
        <v>6</v>
      </c>
      <c r="AB60" s="43" t="s">
        <v>411</v>
      </c>
      <c r="AC60" s="43" t="s">
        <v>405</v>
      </c>
    </row>
    <row r="61" spans="1:29" x14ac:dyDescent="0.25">
      <c r="A61" s="41">
        <v>45114.033842592595</v>
      </c>
      <c r="B61" s="55">
        <v>45113</v>
      </c>
      <c r="C61" s="55"/>
      <c r="D61" s="55" t="s">
        <v>373</v>
      </c>
      <c r="E61" s="43" t="s">
        <v>412</v>
      </c>
      <c r="F61" s="43">
        <v>8850347362</v>
      </c>
      <c r="G61" s="43" t="s">
        <v>166</v>
      </c>
      <c r="H61" s="43">
        <v>1</v>
      </c>
      <c r="I61" s="43">
        <v>50</v>
      </c>
      <c r="J61" s="43">
        <v>1</v>
      </c>
      <c r="K61" s="43" t="s">
        <v>413</v>
      </c>
      <c r="L61" s="43"/>
      <c r="M61" s="43" t="s">
        <v>414</v>
      </c>
      <c r="N61" s="43"/>
      <c r="O61" s="43">
        <v>20</v>
      </c>
      <c r="P61" s="43">
        <v>25</v>
      </c>
      <c r="Q61" s="43" t="s">
        <v>415</v>
      </c>
      <c r="R61" s="43" t="s">
        <v>416</v>
      </c>
      <c r="S61" s="43" t="s">
        <v>410</v>
      </c>
      <c r="T61" s="43" t="s">
        <v>62</v>
      </c>
      <c r="U61" s="43" t="s">
        <v>62</v>
      </c>
      <c r="V61" s="43" t="s">
        <v>62</v>
      </c>
      <c r="W61" s="43" t="s">
        <v>64</v>
      </c>
      <c r="X61" s="43"/>
      <c r="Y61" s="43">
        <v>1</v>
      </c>
      <c r="Z61" s="43" t="s">
        <v>403</v>
      </c>
      <c r="AA61" s="10" t="s">
        <v>6</v>
      </c>
      <c r="AB61" s="43" t="s">
        <v>417</v>
      </c>
      <c r="AC61" s="43" t="s">
        <v>418</v>
      </c>
    </row>
    <row r="62" spans="1:29" x14ac:dyDescent="0.25">
      <c r="A62" s="41">
        <v>45114.036238425928</v>
      </c>
      <c r="B62" s="55">
        <v>45113</v>
      </c>
      <c r="C62" s="55"/>
      <c r="D62" s="55" t="s">
        <v>373</v>
      </c>
      <c r="E62" s="43" t="s">
        <v>419</v>
      </c>
      <c r="F62" s="43">
        <v>7798413828</v>
      </c>
      <c r="G62" s="43" t="s">
        <v>166</v>
      </c>
      <c r="H62" s="43">
        <v>1</v>
      </c>
      <c r="I62" s="43">
        <v>20</v>
      </c>
      <c r="J62" s="43">
        <v>700</v>
      </c>
      <c r="K62" s="43" t="s">
        <v>420</v>
      </c>
      <c r="L62" s="43"/>
      <c r="M62" s="43" t="s">
        <v>421</v>
      </c>
      <c r="N62" s="43"/>
      <c r="O62" s="43">
        <v>11</v>
      </c>
      <c r="P62" s="43">
        <v>25</v>
      </c>
      <c r="Q62" s="43" t="s">
        <v>422</v>
      </c>
      <c r="R62" s="43" t="s">
        <v>423</v>
      </c>
      <c r="S62" s="43" t="s">
        <v>410</v>
      </c>
      <c r="T62" s="43" t="s">
        <v>62</v>
      </c>
      <c r="U62" s="43" t="s">
        <v>63</v>
      </c>
      <c r="V62" s="43" t="s">
        <v>63</v>
      </c>
      <c r="W62" s="43" t="s">
        <v>76</v>
      </c>
      <c r="X62" s="43"/>
      <c r="Y62" s="43">
        <v>2</v>
      </c>
      <c r="Z62" s="43" t="s">
        <v>403</v>
      </c>
      <c r="AA62" s="10" t="s">
        <v>6</v>
      </c>
      <c r="AB62" s="43" t="s">
        <v>424</v>
      </c>
      <c r="AC62" s="43" t="s">
        <v>9</v>
      </c>
    </row>
    <row r="63" spans="1:29" x14ac:dyDescent="0.25">
      <c r="A63" s="41">
        <v>45114.041620370372</v>
      </c>
      <c r="B63" s="55">
        <v>45113</v>
      </c>
      <c r="C63" s="55"/>
      <c r="D63" s="55" t="s">
        <v>373</v>
      </c>
      <c r="E63" s="43" t="s">
        <v>425</v>
      </c>
      <c r="F63" s="43">
        <v>9572455573</v>
      </c>
      <c r="G63" s="43" t="s">
        <v>166</v>
      </c>
      <c r="H63" s="43">
        <v>3</v>
      </c>
      <c r="I63" s="43">
        <v>50</v>
      </c>
      <c r="J63" s="43">
        <v>1000</v>
      </c>
      <c r="K63" s="43" t="s">
        <v>426</v>
      </c>
      <c r="L63" s="43"/>
      <c r="M63" s="43" t="s">
        <v>427</v>
      </c>
      <c r="N63" s="43"/>
      <c r="O63" s="43">
        <v>20</v>
      </c>
      <c r="P63" s="43">
        <v>50</v>
      </c>
      <c r="Q63" s="43" t="s">
        <v>400</v>
      </c>
      <c r="R63" s="43" t="s">
        <v>423</v>
      </c>
      <c r="S63" s="43" t="s">
        <v>410</v>
      </c>
      <c r="T63" s="43" t="s">
        <v>62</v>
      </c>
      <c r="U63" s="43" t="s">
        <v>62</v>
      </c>
      <c r="V63" s="43" t="s">
        <v>62</v>
      </c>
      <c r="W63" s="43" t="s">
        <v>64</v>
      </c>
      <c r="X63" s="43"/>
      <c r="Y63" s="43">
        <v>1</v>
      </c>
      <c r="Z63" s="43" t="s">
        <v>403</v>
      </c>
      <c r="AA63" s="10" t="s">
        <v>6</v>
      </c>
      <c r="AB63" s="43" t="s">
        <v>428</v>
      </c>
      <c r="AC63" s="43" t="s">
        <v>425</v>
      </c>
    </row>
    <row r="64" spans="1:29" x14ac:dyDescent="0.25">
      <c r="A64" s="41">
        <v>45114.043946759259</v>
      </c>
      <c r="B64" s="55">
        <v>45113</v>
      </c>
      <c r="C64" s="55"/>
      <c r="D64" s="55" t="s">
        <v>373</v>
      </c>
      <c r="E64" s="43" t="s">
        <v>429</v>
      </c>
      <c r="F64" s="43">
        <v>8890312310</v>
      </c>
      <c r="G64" s="43" t="s">
        <v>166</v>
      </c>
      <c r="H64" s="43">
        <v>1</v>
      </c>
      <c r="I64" s="43">
        <v>40</v>
      </c>
      <c r="J64" s="43">
        <v>900</v>
      </c>
      <c r="K64" s="43" t="s">
        <v>430</v>
      </c>
      <c r="L64" s="43"/>
      <c r="M64" s="43" t="s">
        <v>431</v>
      </c>
      <c r="N64" s="43"/>
      <c r="O64" s="43">
        <v>30</v>
      </c>
      <c r="P64" s="43">
        <v>50</v>
      </c>
      <c r="Q64" s="43">
        <v>10</v>
      </c>
      <c r="R64" s="43">
        <v>8</v>
      </c>
      <c r="S64" s="43" t="s">
        <v>410</v>
      </c>
      <c r="T64" s="43" t="s">
        <v>62</v>
      </c>
      <c r="U64" s="43" t="s">
        <v>62</v>
      </c>
      <c r="V64" s="43" t="s">
        <v>62</v>
      </c>
      <c r="W64" s="43" t="s">
        <v>64</v>
      </c>
      <c r="X64" s="43"/>
      <c r="Y64" s="43">
        <v>1</v>
      </c>
      <c r="Z64" s="43" t="s">
        <v>403</v>
      </c>
      <c r="AA64" s="10" t="s">
        <v>6</v>
      </c>
      <c r="AB64" s="43" t="s">
        <v>432</v>
      </c>
      <c r="AC64" s="43" t="s">
        <v>429</v>
      </c>
    </row>
    <row r="65" spans="1:33" x14ac:dyDescent="0.25">
      <c r="A65" s="41">
        <v>45114.046296296299</v>
      </c>
      <c r="B65" s="55">
        <v>45113</v>
      </c>
      <c r="C65" s="55"/>
      <c r="D65" s="55" t="s">
        <v>373</v>
      </c>
      <c r="E65" s="43" t="s">
        <v>433</v>
      </c>
      <c r="F65" s="43">
        <v>9859123410</v>
      </c>
      <c r="G65" s="43" t="s">
        <v>166</v>
      </c>
      <c r="H65" s="43">
        <v>10</v>
      </c>
      <c r="I65" s="43">
        <v>10</v>
      </c>
      <c r="J65" s="43">
        <v>900</v>
      </c>
      <c r="K65" s="43" t="s">
        <v>434</v>
      </c>
      <c r="L65" s="43"/>
      <c r="M65" s="43" t="s">
        <v>435</v>
      </c>
      <c r="N65" s="43"/>
      <c r="O65" s="43">
        <v>11</v>
      </c>
      <c r="P65" s="43">
        <v>100</v>
      </c>
      <c r="Q65" s="43" t="s">
        <v>436</v>
      </c>
      <c r="R65" s="43" t="s">
        <v>437</v>
      </c>
      <c r="S65" s="43" t="s">
        <v>410</v>
      </c>
      <c r="T65" s="43" t="s">
        <v>62</v>
      </c>
      <c r="U65" s="43" t="s">
        <v>62</v>
      </c>
      <c r="V65" s="43" t="s">
        <v>62</v>
      </c>
      <c r="W65" s="43" t="s">
        <v>64</v>
      </c>
      <c r="X65" s="43"/>
      <c r="Y65" s="43">
        <v>4</v>
      </c>
      <c r="Z65" s="43" t="s">
        <v>403</v>
      </c>
      <c r="AA65" s="10" t="s">
        <v>6</v>
      </c>
      <c r="AB65" s="43" t="s">
        <v>438</v>
      </c>
      <c r="AC65" s="43" t="s">
        <v>433</v>
      </c>
    </row>
    <row r="66" spans="1:33" ht="15.75" thickBot="1" x14ac:dyDescent="0.3">
      <c r="A66" s="41">
        <v>45114.049513888887</v>
      </c>
      <c r="B66" s="55">
        <v>45113</v>
      </c>
      <c r="C66" s="55"/>
      <c r="D66" s="55" t="s">
        <v>373</v>
      </c>
      <c r="E66" s="43" t="s">
        <v>439</v>
      </c>
      <c r="F66" s="43">
        <v>8958412319</v>
      </c>
      <c r="G66" s="43" t="s">
        <v>166</v>
      </c>
      <c r="H66" s="43">
        <v>2</v>
      </c>
      <c r="I66" s="43">
        <v>100</v>
      </c>
      <c r="J66" s="43">
        <v>800</v>
      </c>
      <c r="K66" s="43" t="s">
        <v>440</v>
      </c>
      <c r="L66" s="43"/>
      <c r="M66" s="43" t="s">
        <v>441</v>
      </c>
      <c r="N66" s="43"/>
      <c r="O66" s="43">
        <v>26</v>
      </c>
      <c r="P66" s="43">
        <v>40</v>
      </c>
      <c r="Q66" s="43">
        <v>10</v>
      </c>
      <c r="R66" s="43">
        <v>9</v>
      </c>
      <c r="S66" s="43" t="s">
        <v>442</v>
      </c>
      <c r="T66" s="43" t="s">
        <v>62</v>
      </c>
      <c r="U66" s="43" t="s">
        <v>62</v>
      </c>
      <c r="V66" s="43" t="s">
        <v>62</v>
      </c>
      <c r="W66" s="43" t="s">
        <v>64</v>
      </c>
      <c r="X66" s="43"/>
      <c r="Y66" s="43">
        <v>1</v>
      </c>
      <c r="Z66" s="43" t="s">
        <v>403</v>
      </c>
      <c r="AA66" s="10" t="s">
        <v>6</v>
      </c>
      <c r="AB66" s="43" t="s">
        <v>443</v>
      </c>
      <c r="AC66" s="43" t="s">
        <v>439</v>
      </c>
    </row>
    <row r="67" spans="1:33" ht="15.75" thickBot="1" x14ac:dyDescent="0.3">
      <c r="A67" s="57">
        <v>45117.48777777778</v>
      </c>
      <c r="B67" s="51">
        <v>45114</v>
      </c>
      <c r="C67" s="51"/>
      <c r="D67" s="55" t="s">
        <v>373</v>
      </c>
      <c r="E67" s="53" t="s">
        <v>444</v>
      </c>
      <c r="F67" s="58">
        <v>8505803872</v>
      </c>
      <c r="G67" s="53" t="s">
        <v>166</v>
      </c>
      <c r="H67" s="58">
        <v>1</v>
      </c>
      <c r="I67" s="58">
        <v>10</v>
      </c>
      <c r="J67" s="58">
        <v>800</v>
      </c>
      <c r="K67" s="53"/>
      <c r="L67" s="53"/>
      <c r="M67" s="53" t="s">
        <v>445</v>
      </c>
      <c r="N67" s="53"/>
      <c r="O67" s="58">
        <v>11</v>
      </c>
      <c r="P67" s="58">
        <v>70</v>
      </c>
      <c r="Q67" s="58">
        <v>10</v>
      </c>
      <c r="R67" s="58">
        <v>666</v>
      </c>
      <c r="S67" s="53" t="s">
        <v>410</v>
      </c>
      <c r="T67" s="53" t="s">
        <v>62</v>
      </c>
      <c r="U67" s="53" t="s">
        <v>63</v>
      </c>
      <c r="V67" s="53" t="s">
        <v>63</v>
      </c>
      <c r="W67" s="53" t="s">
        <v>76</v>
      </c>
      <c r="X67" s="53"/>
      <c r="Y67" s="58">
        <v>1</v>
      </c>
      <c r="Z67" s="53" t="s">
        <v>446</v>
      </c>
      <c r="AA67" s="52" t="str">
        <f>VLOOKUP(Z67,'[1]Region&amp;ASM'!$A$2:$B$15,2,0)</f>
        <v>Md Faraz</v>
      </c>
      <c r="AB67" s="53" t="s">
        <v>447</v>
      </c>
      <c r="AC67" s="53" t="s">
        <v>448</v>
      </c>
      <c r="AD67" s="59"/>
      <c r="AE67" s="59"/>
      <c r="AF67" s="59"/>
      <c r="AG67" s="59"/>
    </row>
    <row r="68" spans="1:33" x14ac:dyDescent="0.25">
      <c r="A68" s="41">
        <v>45120.967928240738</v>
      </c>
      <c r="B68" s="55">
        <v>45120</v>
      </c>
      <c r="C68" s="55"/>
      <c r="D68" s="55" t="s">
        <v>373</v>
      </c>
      <c r="E68" s="43" t="s">
        <v>449</v>
      </c>
      <c r="F68" s="43">
        <v>9684912344</v>
      </c>
      <c r="G68" s="43" t="s">
        <v>166</v>
      </c>
      <c r="H68" s="43">
        <v>2</v>
      </c>
      <c r="I68" s="43">
        <v>100</v>
      </c>
      <c r="J68" s="43">
        <v>200</v>
      </c>
      <c r="K68" s="43"/>
      <c r="L68" s="43"/>
      <c r="M68" s="43" t="s">
        <v>450</v>
      </c>
      <c r="N68" s="43"/>
      <c r="O68" s="43">
        <v>20</v>
      </c>
      <c r="P68" s="43">
        <v>100</v>
      </c>
      <c r="Q68" s="43">
        <v>10</v>
      </c>
      <c r="R68" s="43">
        <v>6</v>
      </c>
      <c r="S68" s="43" t="s">
        <v>410</v>
      </c>
      <c r="T68" s="43" t="s">
        <v>62</v>
      </c>
      <c r="U68" s="43" t="s">
        <v>62</v>
      </c>
      <c r="V68" s="43" t="s">
        <v>63</v>
      </c>
      <c r="W68" s="43" t="s">
        <v>76</v>
      </c>
      <c r="X68" s="43"/>
      <c r="Y68" s="43">
        <v>1</v>
      </c>
      <c r="Z68" s="43" t="s">
        <v>403</v>
      </c>
      <c r="AA68" s="10" t="s">
        <v>6</v>
      </c>
      <c r="AB68" s="43" t="s">
        <v>451</v>
      </c>
      <c r="AC68" s="43" t="s">
        <v>452</v>
      </c>
    </row>
    <row r="69" spans="1:33" x14ac:dyDescent="0.25">
      <c r="A69" s="41">
        <v>45120.972569444442</v>
      </c>
      <c r="B69" s="55">
        <v>45120</v>
      </c>
      <c r="C69" s="55"/>
      <c r="D69" s="55" t="s">
        <v>373</v>
      </c>
      <c r="E69" s="43" t="s">
        <v>453</v>
      </c>
      <c r="F69" s="43">
        <v>9584245373</v>
      </c>
      <c r="G69" s="43" t="s">
        <v>166</v>
      </c>
      <c r="H69" s="43">
        <v>1</v>
      </c>
      <c r="I69" s="43">
        <v>100</v>
      </c>
      <c r="J69" s="43">
        <v>500</v>
      </c>
      <c r="K69" s="43"/>
      <c r="L69" s="43"/>
      <c r="M69" s="43" t="s">
        <v>454</v>
      </c>
      <c r="N69" s="43"/>
      <c r="O69" s="43">
        <v>1</v>
      </c>
      <c r="P69" s="43">
        <v>39</v>
      </c>
      <c r="Q69" s="43">
        <v>9</v>
      </c>
      <c r="R69" s="43">
        <v>11</v>
      </c>
      <c r="S69" s="43" t="s">
        <v>410</v>
      </c>
      <c r="T69" s="43" t="s">
        <v>62</v>
      </c>
      <c r="U69" s="43" t="s">
        <v>62</v>
      </c>
      <c r="V69" s="43" t="s">
        <v>62</v>
      </c>
      <c r="W69" s="43" t="s">
        <v>76</v>
      </c>
      <c r="X69" s="43"/>
      <c r="Y69" s="43">
        <v>2</v>
      </c>
      <c r="Z69" s="43" t="s">
        <v>403</v>
      </c>
      <c r="AA69" s="10" t="s">
        <v>6</v>
      </c>
      <c r="AB69" s="43" t="s">
        <v>455</v>
      </c>
      <c r="AC69" s="43" t="s">
        <v>456</v>
      </c>
    </row>
    <row r="70" spans="1:33" x14ac:dyDescent="0.25">
      <c r="A70" s="41">
        <v>45120.981307870374</v>
      </c>
      <c r="B70" s="55">
        <v>45120</v>
      </c>
      <c r="C70" s="55"/>
      <c r="D70" s="55" t="s">
        <v>373</v>
      </c>
      <c r="E70" s="43" t="s">
        <v>457</v>
      </c>
      <c r="F70" s="43">
        <v>9686234341</v>
      </c>
      <c r="G70" s="43" t="s">
        <v>166</v>
      </c>
      <c r="H70" s="43">
        <v>2</v>
      </c>
      <c r="I70" s="43">
        <v>300</v>
      </c>
      <c r="J70" s="43">
        <v>400</v>
      </c>
      <c r="K70" s="43"/>
      <c r="L70" s="43"/>
      <c r="M70" s="43" t="s">
        <v>458</v>
      </c>
      <c r="N70" s="43"/>
      <c r="O70" s="43">
        <v>10</v>
      </c>
      <c r="P70" s="43">
        <v>10</v>
      </c>
      <c r="Q70" s="43">
        <v>9</v>
      </c>
      <c r="R70" s="43">
        <v>11</v>
      </c>
      <c r="S70" s="43" t="s">
        <v>459</v>
      </c>
      <c r="T70" s="43" t="s">
        <v>62</v>
      </c>
      <c r="U70" s="43" t="s">
        <v>62</v>
      </c>
      <c r="V70" s="43" t="s">
        <v>62</v>
      </c>
      <c r="W70" s="43" t="s">
        <v>64</v>
      </c>
      <c r="X70" s="43"/>
      <c r="Y70" s="43">
        <v>1</v>
      </c>
      <c r="Z70" s="43" t="s">
        <v>403</v>
      </c>
      <c r="AA70" s="10" t="s">
        <v>6</v>
      </c>
      <c r="AB70" s="43" t="s">
        <v>460</v>
      </c>
      <c r="AC70" s="43" t="s">
        <v>461</v>
      </c>
    </row>
    <row r="71" spans="1:33" x14ac:dyDescent="0.25">
      <c r="A71" s="41">
        <v>45120.982175925928</v>
      </c>
      <c r="B71" s="55">
        <v>45120</v>
      </c>
      <c r="C71" s="55"/>
      <c r="D71" s="55" t="s">
        <v>373</v>
      </c>
      <c r="E71" s="43" t="s">
        <v>462</v>
      </c>
      <c r="F71" s="43">
        <v>9473812412</v>
      </c>
      <c r="G71" s="43" t="s">
        <v>166</v>
      </c>
      <c r="H71" s="43">
        <v>1</v>
      </c>
      <c r="I71" s="43">
        <v>100</v>
      </c>
      <c r="J71" s="43">
        <v>900</v>
      </c>
      <c r="K71" s="43"/>
      <c r="L71" s="43"/>
      <c r="M71" s="43" t="s">
        <v>463</v>
      </c>
      <c r="N71" s="43"/>
      <c r="O71" s="43">
        <v>20</v>
      </c>
      <c r="P71" s="43">
        <v>11</v>
      </c>
      <c r="Q71" s="43">
        <v>11</v>
      </c>
      <c r="R71" s="43">
        <v>9</v>
      </c>
      <c r="S71" s="43" t="s">
        <v>410</v>
      </c>
      <c r="T71" s="43" t="s">
        <v>62</v>
      </c>
      <c r="U71" s="43" t="s">
        <v>62</v>
      </c>
      <c r="V71" s="43" t="s">
        <v>62</v>
      </c>
      <c r="W71" s="43" t="s">
        <v>64</v>
      </c>
      <c r="X71" s="43"/>
      <c r="Y71" s="43">
        <v>1</v>
      </c>
      <c r="Z71" s="43" t="s">
        <v>403</v>
      </c>
      <c r="AA71" s="10" t="s">
        <v>6</v>
      </c>
      <c r="AB71" s="43" t="s">
        <v>464</v>
      </c>
      <c r="AC71" s="43" t="s">
        <v>465</v>
      </c>
    </row>
    <row r="72" spans="1:33" x14ac:dyDescent="0.25">
      <c r="A72" s="41">
        <v>45120.983668981484</v>
      </c>
      <c r="B72" s="55">
        <v>45120</v>
      </c>
      <c r="C72" s="55"/>
      <c r="D72" s="55" t="s">
        <v>373</v>
      </c>
      <c r="E72" s="43" t="s">
        <v>466</v>
      </c>
      <c r="F72" s="43">
        <v>8474912398</v>
      </c>
      <c r="G72" s="43" t="s">
        <v>166</v>
      </c>
      <c r="H72" s="43">
        <v>1</v>
      </c>
      <c r="I72" s="43">
        <v>30</v>
      </c>
      <c r="J72" s="43">
        <v>400</v>
      </c>
      <c r="K72" s="43"/>
      <c r="L72" s="43"/>
      <c r="M72" s="43" t="s">
        <v>467</v>
      </c>
      <c r="N72" s="43"/>
      <c r="O72" s="43">
        <v>11</v>
      </c>
      <c r="P72" s="43">
        <v>50</v>
      </c>
      <c r="Q72" s="43">
        <v>11</v>
      </c>
      <c r="R72" s="43">
        <v>9</v>
      </c>
      <c r="S72" s="43" t="s">
        <v>410</v>
      </c>
      <c r="T72" s="43" t="s">
        <v>62</v>
      </c>
      <c r="U72" s="43" t="s">
        <v>62</v>
      </c>
      <c r="V72" s="43" t="s">
        <v>62</v>
      </c>
      <c r="W72" s="43" t="s">
        <v>64</v>
      </c>
      <c r="X72" s="43"/>
      <c r="Y72" s="43">
        <v>1</v>
      </c>
      <c r="Z72" s="43" t="s">
        <v>403</v>
      </c>
      <c r="AA72" s="10" t="s">
        <v>6</v>
      </c>
      <c r="AB72" s="43" t="s">
        <v>468</v>
      </c>
      <c r="AC72" s="43" t="s">
        <v>469</v>
      </c>
    </row>
    <row r="73" spans="1:33" x14ac:dyDescent="0.25">
      <c r="A73" s="41">
        <v>45124.440381944441</v>
      </c>
      <c r="B73" s="55">
        <v>45122</v>
      </c>
      <c r="C73" s="55"/>
      <c r="D73" s="55" t="s">
        <v>373</v>
      </c>
      <c r="E73" s="43" t="s">
        <v>470</v>
      </c>
      <c r="F73" s="43">
        <v>9956751666</v>
      </c>
      <c r="G73" s="43" t="s">
        <v>471</v>
      </c>
      <c r="H73" s="43">
        <v>3</v>
      </c>
      <c r="I73" s="43">
        <v>2500</v>
      </c>
      <c r="J73" s="43">
        <v>600000</v>
      </c>
      <c r="K73" s="43" t="s">
        <v>472</v>
      </c>
      <c r="L73" s="43"/>
      <c r="M73" s="43" t="s">
        <v>473</v>
      </c>
      <c r="N73" s="43"/>
      <c r="O73" s="43">
        <v>30</v>
      </c>
      <c r="P73" s="43">
        <v>70</v>
      </c>
      <c r="Q73" s="43">
        <v>8</v>
      </c>
      <c r="R73" s="43">
        <v>8</v>
      </c>
      <c r="S73" s="43" t="s">
        <v>474</v>
      </c>
      <c r="T73" s="43" t="s">
        <v>63</v>
      </c>
      <c r="U73" s="43" t="s">
        <v>62</v>
      </c>
      <c r="V73" s="43" t="s">
        <v>62</v>
      </c>
      <c r="W73" s="43" t="s">
        <v>76</v>
      </c>
      <c r="X73" s="43"/>
      <c r="Y73" s="43">
        <v>4</v>
      </c>
      <c r="Z73" s="43" t="s">
        <v>475</v>
      </c>
      <c r="AA73" s="10" t="s">
        <v>8</v>
      </c>
      <c r="AB73" s="43" t="s">
        <v>476</v>
      </c>
      <c r="AC73" s="43" t="s">
        <v>477</v>
      </c>
    </row>
    <row r="74" spans="1:33" x14ac:dyDescent="0.25">
      <c r="A74" s="60">
        <v>45124.642638888887</v>
      </c>
      <c r="B74" s="55">
        <v>45124</v>
      </c>
      <c r="C74" s="55"/>
      <c r="D74" s="55" t="s">
        <v>373</v>
      </c>
      <c r="E74" s="61" t="s">
        <v>478</v>
      </c>
      <c r="F74" s="61">
        <v>9368426370</v>
      </c>
      <c r="G74" s="61" t="s">
        <v>56</v>
      </c>
      <c r="H74" s="61">
        <v>1</v>
      </c>
      <c r="I74" s="61">
        <v>1000</v>
      </c>
      <c r="J74" s="61">
        <v>300000</v>
      </c>
      <c r="K74" s="61" t="s">
        <v>479</v>
      </c>
      <c r="L74" s="61"/>
      <c r="M74" s="61" t="s">
        <v>480</v>
      </c>
      <c r="N74" s="61"/>
      <c r="O74" s="61">
        <v>20</v>
      </c>
      <c r="P74" s="61">
        <v>500</v>
      </c>
      <c r="Q74" s="61">
        <v>10</v>
      </c>
      <c r="R74" s="61">
        <v>10</v>
      </c>
      <c r="S74" s="61" t="s">
        <v>481</v>
      </c>
      <c r="T74" s="61" t="s">
        <v>62</v>
      </c>
      <c r="U74" s="61" t="s">
        <v>62</v>
      </c>
      <c r="V74" s="61" t="s">
        <v>62</v>
      </c>
      <c r="W74" s="61" t="s">
        <v>76</v>
      </c>
      <c r="X74" s="61"/>
      <c r="Y74" s="61">
        <v>1</v>
      </c>
      <c r="Z74" s="61" t="s">
        <v>475</v>
      </c>
      <c r="AA74" s="10" t="s">
        <v>8</v>
      </c>
      <c r="AB74" s="61" t="s">
        <v>482</v>
      </c>
      <c r="AC74" s="61" t="s">
        <v>483</v>
      </c>
    </row>
    <row r="75" spans="1:33" x14ac:dyDescent="0.25">
      <c r="A75" s="60">
        <v>45124.73846064815</v>
      </c>
      <c r="B75" s="55">
        <v>45124</v>
      </c>
      <c r="C75" s="55"/>
      <c r="D75" s="55" t="s">
        <v>373</v>
      </c>
      <c r="E75" s="61" t="s">
        <v>484</v>
      </c>
      <c r="F75" s="61">
        <v>8887522772</v>
      </c>
      <c r="G75" s="61" t="s">
        <v>485</v>
      </c>
      <c r="H75" s="61">
        <v>2</v>
      </c>
      <c r="I75" s="61">
        <v>3000</v>
      </c>
      <c r="J75" s="61">
        <v>300000</v>
      </c>
      <c r="K75" s="61" t="s">
        <v>486</v>
      </c>
      <c r="L75" s="61"/>
      <c r="M75" s="61" t="s">
        <v>487</v>
      </c>
      <c r="N75" s="61"/>
      <c r="O75" s="61">
        <v>26</v>
      </c>
      <c r="P75" s="61">
        <v>200</v>
      </c>
      <c r="Q75" s="61">
        <v>11</v>
      </c>
      <c r="R75" s="61">
        <v>8</v>
      </c>
      <c r="S75" s="61" t="s">
        <v>488</v>
      </c>
      <c r="T75" s="61" t="s">
        <v>62</v>
      </c>
      <c r="U75" s="61" t="s">
        <v>63</v>
      </c>
      <c r="V75" s="61" t="s">
        <v>62</v>
      </c>
      <c r="W75" s="61" t="s">
        <v>76</v>
      </c>
      <c r="X75" s="61"/>
      <c r="Y75" s="61">
        <v>2</v>
      </c>
      <c r="Z75" s="61" t="s">
        <v>475</v>
      </c>
      <c r="AA75" s="10" t="s">
        <v>8</v>
      </c>
      <c r="AB75" s="61" t="s">
        <v>489</v>
      </c>
      <c r="AC75" s="61" t="s">
        <v>490</v>
      </c>
    </row>
    <row r="76" spans="1:33" x14ac:dyDescent="0.25">
      <c r="A76" s="60">
        <v>45124.742002314815</v>
      </c>
      <c r="B76" s="55">
        <v>45124</v>
      </c>
      <c r="C76" s="55"/>
      <c r="D76" s="55" t="s">
        <v>373</v>
      </c>
      <c r="E76" s="61" t="s">
        <v>491</v>
      </c>
      <c r="F76" s="61">
        <v>9935383199</v>
      </c>
      <c r="G76" s="61" t="s">
        <v>492</v>
      </c>
      <c r="H76" s="61">
        <v>2</v>
      </c>
      <c r="I76" s="61">
        <v>60000</v>
      </c>
      <c r="J76" s="61">
        <v>1500000</v>
      </c>
      <c r="K76" s="61" t="s">
        <v>493</v>
      </c>
      <c r="L76" s="61"/>
      <c r="M76" s="61" t="s">
        <v>494</v>
      </c>
      <c r="N76" s="61"/>
      <c r="O76" s="61">
        <v>26</v>
      </c>
      <c r="P76" s="61">
        <v>1500</v>
      </c>
      <c r="Q76" s="61">
        <v>8</v>
      </c>
      <c r="R76" s="61">
        <v>8</v>
      </c>
      <c r="S76" s="61" t="s">
        <v>495</v>
      </c>
      <c r="T76" s="61" t="s">
        <v>62</v>
      </c>
      <c r="U76" s="61" t="s">
        <v>63</v>
      </c>
      <c r="V76" s="61" t="s">
        <v>63</v>
      </c>
      <c r="W76" s="61" t="s">
        <v>76</v>
      </c>
      <c r="X76" s="61"/>
      <c r="Y76" s="61">
        <v>1</v>
      </c>
      <c r="Z76" s="61" t="s">
        <v>475</v>
      </c>
      <c r="AA76" s="10" t="s">
        <v>8</v>
      </c>
      <c r="AB76" s="61" t="s">
        <v>496</v>
      </c>
      <c r="AC76" s="61" t="s">
        <v>497</v>
      </c>
    </row>
    <row r="77" spans="1:33" x14ac:dyDescent="0.25">
      <c r="A77" s="60">
        <v>45126.046087962961</v>
      </c>
      <c r="B77" s="55">
        <v>45125</v>
      </c>
      <c r="C77" s="55"/>
      <c r="D77" s="55" t="s">
        <v>373</v>
      </c>
      <c r="E77" s="61" t="s">
        <v>498</v>
      </c>
      <c r="F77" s="61">
        <v>9840123410</v>
      </c>
      <c r="G77" s="61" t="s">
        <v>499</v>
      </c>
      <c r="H77" s="61">
        <v>1</v>
      </c>
      <c r="I77" s="61">
        <v>100</v>
      </c>
      <c r="J77" s="61">
        <v>1000</v>
      </c>
      <c r="K77" s="61"/>
      <c r="L77" s="61"/>
      <c r="M77" s="61" t="s">
        <v>500</v>
      </c>
      <c r="N77" s="61"/>
      <c r="O77" s="61">
        <v>30</v>
      </c>
      <c r="P77" s="61">
        <v>100</v>
      </c>
      <c r="Q77" s="61" t="s">
        <v>501</v>
      </c>
      <c r="R77" s="61" t="s">
        <v>502</v>
      </c>
      <c r="S77" s="61" t="s">
        <v>503</v>
      </c>
      <c r="T77" s="61" t="s">
        <v>62</v>
      </c>
      <c r="U77" s="61" t="s">
        <v>62</v>
      </c>
      <c r="V77" s="61" t="s">
        <v>62</v>
      </c>
      <c r="W77" s="61" t="s">
        <v>64</v>
      </c>
      <c r="X77" s="61"/>
      <c r="Y77" s="61">
        <v>2</v>
      </c>
      <c r="Z77" s="61" t="s">
        <v>403</v>
      </c>
      <c r="AA77" s="10" t="s">
        <v>6</v>
      </c>
      <c r="AB77" s="61" t="s">
        <v>504</v>
      </c>
      <c r="AC77" s="61" t="s">
        <v>498</v>
      </c>
    </row>
    <row r="78" spans="1:33" x14ac:dyDescent="0.25">
      <c r="A78" s="60">
        <v>45126.047048611108</v>
      </c>
      <c r="B78" s="55">
        <v>45125</v>
      </c>
      <c r="C78" s="55"/>
      <c r="D78" s="55" t="s">
        <v>373</v>
      </c>
      <c r="E78" s="61" t="s">
        <v>505</v>
      </c>
      <c r="F78" s="61">
        <v>9749134510</v>
      </c>
      <c r="G78" s="61" t="s">
        <v>506</v>
      </c>
      <c r="H78" s="61">
        <v>2</v>
      </c>
      <c r="I78" s="61">
        <v>200</v>
      </c>
      <c r="J78" s="61">
        <v>500</v>
      </c>
      <c r="K78" s="61"/>
      <c r="L78" s="61"/>
      <c r="M78" s="61" t="s">
        <v>507</v>
      </c>
      <c r="N78" s="61"/>
      <c r="O78" s="61">
        <v>24</v>
      </c>
      <c r="P78" s="61">
        <v>100</v>
      </c>
      <c r="Q78" s="61">
        <v>10</v>
      </c>
      <c r="R78" s="61">
        <v>6</v>
      </c>
      <c r="S78" s="61" t="s">
        <v>471</v>
      </c>
      <c r="T78" s="61" t="s">
        <v>63</v>
      </c>
      <c r="U78" s="61" t="s">
        <v>62</v>
      </c>
      <c r="V78" s="61" t="s">
        <v>63</v>
      </c>
      <c r="W78" s="61" t="s">
        <v>76</v>
      </c>
      <c r="X78" s="61"/>
      <c r="Y78" s="61">
        <v>1</v>
      </c>
      <c r="Z78" s="61" t="s">
        <v>403</v>
      </c>
      <c r="AA78" s="10" t="s">
        <v>6</v>
      </c>
      <c r="AB78" s="61" t="s">
        <v>508</v>
      </c>
      <c r="AC78" s="61" t="s">
        <v>505</v>
      </c>
    </row>
    <row r="79" spans="1:33" x14ac:dyDescent="0.25">
      <c r="A79" s="60">
        <v>45127.846805555557</v>
      </c>
      <c r="B79" s="55">
        <v>45127</v>
      </c>
      <c r="C79" s="55"/>
      <c r="D79" s="55" t="s">
        <v>373</v>
      </c>
      <c r="E79" s="61" t="s">
        <v>509</v>
      </c>
      <c r="F79" s="61">
        <v>9044331331</v>
      </c>
      <c r="G79" s="61" t="s">
        <v>117</v>
      </c>
      <c r="H79" s="61">
        <v>1</v>
      </c>
      <c r="I79" s="61">
        <v>10000</v>
      </c>
      <c r="J79" s="61">
        <v>2000000</v>
      </c>
      <c r="K79" s="61" t="s">
        <v>510</v>
      </c>
      <c r="L79" s="61"/>
      <c r="M79" s="61" t="s">
        <v>511</v>
      </c>
      <c r="N79" s="61"/>
      <c r="O79" s="61">
        <v>30</v>
      </c>
      <c r="P79" s="61">
        <v>30</v>
      </c>
      <c r="Q79" s="61">
        <v>10</v>
      </c>
      <c r="R79" s="61">
        <v>12</v>
      </c>
      <c r="S79" s="61" t="s">
        <v>512</v>
      </c>
      <c r="T79" s="61" t="s">
        <v>62</v>
      </c>
      <c r="U79" s="61" t="s">
        <v>63</v>
      </c>
      <c r="V79" s="61" t="s">
        <v>62</v>
      </c>
      <c r="W79" s="61" t="s">
        <v>76</v>
      </c>
      <c r="X79" s="61"/>
      <c r="Y79" s="61">
        <v>1</v>
      </c>
      <c r="Z79" s="61" t="s">
        <v>475</v>
      </c>
      <c r="AA79" s="10" t="s">
        <v>8</v>
      </c>
      <c r="AB79" s="61" t="s">
        <v>513</v>
      </c>
      <c r="AC79" s="61" t="s">
        <v>514</v>
      </c>
    </row>
    <row r="80" spans="1:33" x14ac:dyDescent="0.25">
      <c r="A80" s="60">
        <v>45127.849131944444</v>
      </c>
      <c r="B80" s="55">
        <v>45127</v>
      </c>
      <c r="C80" s="55"/>
      <c r="D80" s="55" t="s">
        <v>373</v>
      </c>
      <c r="E80" s="61" t="s">
        <v>515</v>
      </c>
      <c r="F80" s="61">
        <v>9415127494</v>
      </c>
      <c r="G80" s="61" t="s">
        <v>117</v>
      </c>
      <c r="H80" s="61">
        <v>1</v>
      </c>
      <c r="I80" s="61">
        <v>100000</v>
      </c>
      <c r="J80" s="61">
        <v>100000</v>
      </c>
      <c r="K80" s="61" t="s">
        <v>516</v>
      </c>
      <c r="L80" s="61"/>
      <c r="M80" s="61" t="s">
        <v>517</v>
      </c>
      <c r="N80" s="61"/>
      <c r="O80" s="61">
        <v>30</v>
      </c>
      <c r="P80" s="61">
        <v>100</v>
      </c>
      <c r="Q80" s="61">
        <v>10</v>
      </c>
      <c r="R80" s="61">
        <v>8</v>
      </c>
      <c r="S80" s="61" t="s">
        <v>518</v>
      </c>
      <c r="T80" s="61" t="s">
        <v>62</v>
      </c>
      <c r="U80" s="61" t="s">
        <v>63</v>
      </c>
      <c r="V80" s="61" t="s">
        <v>62</v>
      </c>
      <c r="W80" s="61" t="s">
        <v>76</v>
      </c>
      <c r="X80" s="61"/>
      <c r="Y80" s="61">
        <v>1</v>
      </c>
      <c r="Z80" s="61" t="s">
        <v>475</v>
      </c>
      <c r="AA80" s="10" t="s">
        <v>8</v>
      </c>
      <c r="AB80" s="61" t="s">
        <v>519</v>
      </c>
      <c r="AC80" s="61" t="s">
        <v>520</v>
      </c>
    </row>
    <row r="81" spans="1:29" x14ac:dyDescent="0.25">
      <c r="A81" s="60">
        <v>45128.349722222221</v>
      </c>
      <c r="B81" s="55">
        <v>45127</v>
      </c>
      <c r="C81" s="55"/>
      <c r="D81" s="55" t="s">
        <v>373</v>
      </c>
      <c r="E81" s="61" t="s">
        <v>521</v>
      </c>
      <c r="F81" s="61">
        <v>7428784555</v>
      </c>
      <c r="G81" s="61" t="s">
        <v>522</v>
      </c>
      <c r="H81" s="61">
        <v>2</v>
      </c>
      <c r="I81" s="61">
        <v>1000</v>
      </c>
      <c r="J81" s="61">
        <v>1000</v>
      </c>
      <c r="K81" s="61" t="s">
        <v>523</v>
      </c>
      <c r="L81" s="61"/>
      <c r="M81" s="61" t="s">
        <v>523</v>
      </c>
      <c r="N81" s="61"/>
      <c r="O81" s="61">
        <v>26</v>
      </c>
      <c r="P81" s="61">
        <v>20</v>
      </c>
      <c r="Q81" s="61">
        <v>10</v>
      </c>
      <c r="R81" s="61">
        <v>7</v>
      </c>
      <c r="S81" s="61" t="s">
        <v>524</v>
      </c>
      <c r="T81" s="61" t="s">
        <v>62</v>
      </c>
      <c r="U81" s="61" t="s">
        <v>62</v>
      </c>
      <c r="V81" s="61" t="s">
        <v>62</v>
      </c>
      <c r="W81" s="61" t="s">
        <v>76</v>
      </c>
      <c r="X81" s="61"/>
      <c r="Y81" s="61">
        <v>2</v>
      </c>
      <c r="Z81" s="61" t="s">
        <v>377</v>
      </c>
      <c r="AA81" s="43" t="s">
        <v>7</v>
      </c>
      <c r="AB81" s="61" t="s">
        <v>525</v>
      </c>
      <c r="AC81" s="61" t="s">
        <v>526</v>
      </c>
    </row>
    <row r="82" spans="1:29" x14ac:dyDescent="0.25">
      <c r="A82" s="60">
        <v>45130.055451388886</v>
      </c>
      <c r="B82" s="55">
        <v>45129</v>
      </c>
      <c r="C82" s="55"/>
      <c r="D82" s="55" t="s">
        <v>373</v>
      </c>
      <c r="E82" s="61" t="s">
        <v>527</v>
      </c>
      <c r="F82" s="61">
        <v>8937123410</v>
      </c>
      <c r="G82" s="61" t="s">
        <v>117</v>
      </c>
      <c r="H82" s="61">
        <v>2</v>
      </c>
      <c r="I82" s="61">
        <v>200</v>
      </c>
      <c r="J82" s="61">
        <v>1000</v>
      </c>
      <c r="K82" s="61"/>
      <c r="L82" s="61"/>
      <c r="M82" s="61" t="s">
        <v>528</v>
      </c>
      <c r="N82" s="61"/>
      <c r="O82" s="61">
        <v>11</v>
      </c>
      <c r="P82" s="61">
        <v>100</v>
      </c>
      <c r="Q82" s="61">
        <v>9</v>
      </c>
      <c r="R82" s="61">
        <v>9</v>
      </c>
      <c r="S82" s="61" t="s">
        <v>529</v>
      </c>
      <c r="T82" s="61" t="s">
        <v>62</v>
      </c>
      <c r="U82" s="61" t="s">
        <v>62</v>
      </c>
      <c r="V82" s="61" t="s">
        <v>62</v>
      </c>
      <c r="W82" s="61" t="s">
        <v>76</v>
      </c>
      <c r="X82" s="61"/>
      <c r="Y82" s="61">
        <v>1</v>
      </c>
      <c r="Z82" s="61" t="s">
        <v>403</v>
      </c>
      <c r="AA82" s="10" t="s">
        <v>6</v>
      </c>
      <c r="AB82" s="61" t="s">
        <v>530</v>
      </c>
      <c r="AC82" s="61" t="s">
        <v>527</v>
      </c>
    </row>
    <row r="83" spans="1:29" x14ac:dyDescent="0.25">
      <c r="A83" s="60">
        <v>45130.05709490741</v>
      </c>
      <c r="B83" s="55">
        <v>45129</v>
      </c>
      <c r="C83" s="55"/>
      <c r="D83" s="55" t="s">
        <v>373</v>
      </c>
      <c r="E83" s="61" t="s">
        <v>531</v>
      </c>
      <c r="F83" s="61">
        <v>9279145610</v>
      </c>
      <c r="G83" s="61" t="s">
        <v>86</v>
      </c>
      <c r="H83" s="61">
        <v>2</v>
      </c>
      <c r="I83" s="61">
        <v>100</v>
      </c>
      <c r="J83" s="61">
        <v>2000</v>
      </c>
      <c r="K83" s="61"/>
      <c r="L83" s="61"/>
      <c r="M83" s="61" t="s">
        <v>532</v>
      </c>
      <c r="N83" s="61"/>
      <c r="O83" s="61">
        <v>24</v>
      </c>
      <c r="P83" s="61">
        <v>34</v>
      </c>
      <c r="Q83" s="61">
        <v>11</v>
      </c>
      <c r="R83" s="61">
        <v>6</v>
      </c>
      <c r="S83" s="61" t="s">
        <v>503</v>
      </c>
      <c r="T83" s="61" t="s">
        <v>63</v>
      </c>
      <c r="U83" s="61" t="s">
        <v>62</v>
      </c>
      <c r="V83" s="61" t="s">
        <v>63</v>
      </c>
      <c r="W83" s="61" t="s">
        <v>64</v>
      </c>
      <c r="X83" s="61"/>
      <c r="Y83" s="61" t="s">
        <v>533</v>
      </c>
      <c r="Z83" s="61" t="s">
        <v>403</v>
      </c>
      <c r="AA83" s="10" t="s">
        <v>6</v>
      </c>
      <c r="AB83" s="61" t="s">
        <v>534</v>
      </c>
      <c r="AC83" s="61" t="s">
        <v>531</v>
      </c>
    </row>
    <row r="84" spans="1:29" x14ac:dyDescent="0.25">
      <c r="A84" s="60">
        <v>45130.059004629627</v>
      </c>
      <c r="B84" s="55">
        <v>45129</v>
      </c>
      <c r="C84" s="55"/>
      <c r="D84" s="55" t="s">
        <v>373</v>
      </c>
      <c r="E84" s="61" t="s">
        <v>535</v>
      </c>
      <c r="F84" s="61">
        <v>9739134510</v>
      </c>
      <c r="G84" s="61" t="s">
        <v>499</v>
      </c>
      <c r="H84" s="61">
        <v>11</v>
      </c>
      <c r="I84" s="61">
        <v>100</v>
      </c>
      <c r="J84" s="61">
        <v>2</v>
      </c>
      <c r="K84" s="61"/>
      <c r="L84" s="61"/>
      <c r="M84" s="61" t="s">
        <v>536</v>
      </c>
      <c r="N84" s="61"/>
      <c r="O84" s="61">
        <v>11</v>
      </c>
      <c r="P84" s="61">
        <v>23</v>
      </c>
      <c r="Q84" s="61">
        <v>9</v>
      </c>
      <c r="R84" s="61">
        <v>6</v>
      </c>
      <c r="S84" s="61" t="s">
        <v>503</v>
      </c>
      <c r="T84" s="61" t="s">
        <v>63</v>
      </c>
      <c r="U84" s="61" t="s">
        <v>62</v>
      </c>
      <c r="V84" s="61" t="s">
        <v>62</v>
      </c>
      <c r="W84" s="61" t="s">
        <v>76</v>
      </c>
      <c r="X84" s="61"/>
      <c r="Y84" s="61">
        <v>1</v>
      </c>
      <c r="Z84" s="61" t="s">
        <v>403</v>
      </c>
      <c r="AA84" s="10" t="s">
        <v>6</v>
      </c>
      <c r="AB84" s="61" t="s">
        <v>537</v>
      </c>
      <c r="AC84" s="61" t="s">
        <v>538</v>
      </c>
    </row>
    <row r="85" spans="1:29" x14ac:dyDescent="0.25">
      <c r="A85" s="60">
        <v>45130.059884259259</v>
      </c>
      <c r="B85" s="55">
        <v>45129</v>
      </c>
      <c r="C85" s="55"/>
      <c r="D85" s="55" t="s">
        <v>373</v>
      </c>
      <c r="E85" s="61" t="s">
        <v>539</v>
      </c>
      <c r="F85" s="61">
        <v>8890134510</v>
      </c>
      <c r="G85" s="61" t="s">
        <v>86</v>
      </c>
      <c r="H85" s="61">
        <v>11</v>
      </c>
      <c r="I85" s="61">
        <v>100</v>
      </c>
      <c r="J85" s="61">
        <v>2000</v>
      </c>
      <c r="K85" s="61"/>
      <c r="L85" s="61"/>
      <c r="M85" s="61" t="s">
        <v>540</v>
      </c>
      <c r="N85" s="61"/>
      <c r="O85" s="61">
        <v>21</v>
      </c>
      <c r="P85" s="61">
        <v>50</v>
      </c>
      <c r="Q85" s="61">
        <v>9</v>
      </c>
      <c r="R85" s="61">
        <v>9</v>
      </c>
      <c r="S85" s="61" t="s">
        <v>541</v>
      </c>
      <c r="T85" s="61" t="s">
        <v>62</v>
      </c>
      <c r="U85" s="61" t="s">
        <v>62</v>
      </c>
      <c r="V85" s="61" t="s">
        <v>62</v>
      </c>
      <c r="W85" s="61" t="s">
        <v>76</v>
      </c>
      <c r="X85" s="61"/>
      <c r="Y85" s="61">
        <v>5</v>
      </c>
      <c r="Z85" s="61" t="s">
        <v>403</v>
      </c>
      <c r="AA85" s="10" t="s">
        <v>6</v>
      </c>
      <c r="AB85" s="61" t="s">
        <v>542</v>
      </c>
      <c r="AC85" s="61" t="s">
        <v>543</v>
      </c>
    </row>
    <row r="86" spans="1:29" x14ac:dyDescent="0.25">
      <c r="A86" s="60">
        <v>45130.060671296298</v>
      </c>
      <c r="B86" s="55">
        <v>45129</v>
      </c>
      <c r="C86" s="55"/>
      <c r="D86" s="55" t="s">
        <v>373</v>
      </c>
      <c r="E86" s="61" t="s">
        <v>544</v>
      </c>
      <c r="F86" s="61">
        <v>8492345103</v>
      </c>
      <c r="G86" s="61" t="s">
        <v>499</v>
      </c>
      <c r="H86" s="61">
        <v>2</v>
      </c>
      <c r="I86" s="61">
        <v>100</v>
      </c>
      <c r="J86" s="61">
        <v>400</v>
      </c>
      <c r="K86" s="61"/>
      <c r="L86" s="61"/>
      <c r="M86" s="61" t="s">
        <v>545</v>
      </c>
      <c r="N86" s="61"/>
      <c r="O86" s="61">
        <v>10</v>
      </c>
      <c r="P86" s="61">
        <v>500</v>
      </c>
      <c r="Q86" s="61">
        <v>6</v>
      </c>
      <c r="R86" s="61">
        <v>12</v>
      </c>
      <c r="S86" s="61" t="s">
        <v>117</v>
      </c>
      <c r="T86" s="61" t="s">
        <v>63</v>
      </c>
      <c r="U86" s="61" t="s">
        <v>62</v>
      </c>
      <c r="V86" s="61" t="s">
        <v>63</v>
      </c>
      <c r="W86" s="61" t="s">
        <v>64</v>
      </c>
      <c r="X86" s="61"/>
      <c r="Y86" s="61">
        <v>2</v>
      </c>
      <c r="Z86" s="61" t="s">
        <v>403</v>
      </c>
      <c r="AA86" s="10" t="s">
        <v>6</v>
      </c>
      <c r="AB86" s="61" t="s">
        <v>546</v>
      </c>
      <c r="AC86" s="61" t="s">
        <v>547</v>
      </c>
    </row>
    <row r="87" spans="1:29" x14ac:dyDescent="0.25">
      <c r="A87" s="60">
        <v>45130.061469907407</v>
      </c>
      <c r="B87" s="55">
        <v>45129</v>
      </c>
      <c r="C87" s="55"/>
      <c r="D87" s="55" t="s">
        <v>373</v>
      </c>
      <c r="E87" s="61" t="s">
        <v>548</v>
      </c>
      <c r="F87" s="61">
        <v>9379456281</v>
      </c>
      <c r="G87" s="61" t="s">
        <v>117</v>
      </c>
      <c r="H87" s="61">
        <v>2</v>
      </c>
      <c r="I87" s="61">
        <v>100</v>
      </c>
      <c r="J87" s="61">
        <v>300</v>
      </c>
      <c r="K87" s="61"/>
      <c r="L87" s="61"/>
      <c r="M87" s="61" t="s">
        <v>549</v>
      </c>
      <c r="N87" s="61"/>
      <c r="O87" s="61">
        <v>21</v>
      </c>
      <c r="P87" s="61">
        <v>100</v>
      </c>
      <c r="Q87" s="61">
        <v>10</v>
      </c>
      <c r="R87" s="61">
        <v>10</v>
      </c>
      <c r="S87" s="61" t="s">
        <v>62</v>
      </c>
      <c r="T87" s="61" t="s">
        <v>63</v>
      </c>
      <c r="U87" s="61" t="s">
        <v>62</v>
      </c>
      <c r="V87" s="61" t="s">
        <v>63</v>
      </c>
      <c r="W87" s="61" t="s">
        <v>64</v>
      </c>
      <c r="X87" s="61"/>
      <c r="Y87" s="61">
        <v>2</v>
      </c>
      <c r="Z87" s="61" t="s">
        <v>403</v>
      </c>
      <c r="AA87" s="10" t="s">
        <v>6</v>
      </c>
      <c r="AB87" s="61" t="s">
        <v>550</v>
      </c>
      <c r="AC87" s="61" t="s">
        <v>551</v>
      </c>
    </row>
    <row r="88" spans="1:29" x14ac:dyDescent="0.25">
      <c r="A88" s="60">
        <v>45130.497488425928</v>
      </c>
      <c r="B88" s="55">
        <v>45129</v>
      </c>
      <c r="C88" s="55"/>
      <c r="D88" s="55" t="s">
        <v>373</v>
      </c>
      <c r="E88" s="61" t="s">
        <v>552</v>
      </c>
      <c r="F88" s="61">
        <v>9307777325</v>
      </c>
      <c r="G88" s="61" t="s">
        <v>117</v>
      </c>
      <c r="H88" s="61">
        <v>1</v>
      </c>
      <c r="I88" s="61">
        <v>30000</v>
      </c>
      <c r="J88" s="61">
        <v>2500000</v>
      </c>
      <c r="K88" s="61" t="s">
        <v>553</v>
      </c>
      <c r="L88" s="61"/>
      <c r="M88" s="61" t="s">
        <v>554</v>
      </c>
      <c r="N88" s="61"/>
      <c r="O88" s="61">
        <v>30</v>
      </c>
      <c r="P88" s="61">
        <v>120</v>
      </c>
      <c r="Q88" s="61">
        <v>11</v>
      </c>
      <c r="R88" s="61">
        <v>8</v>
      </c>
      <c r="S88" s="61" t="s">
        <v>555</v>
      </c>
      <c r="T88" s="61" t="s">
        <v>62</v>
      </c>
      <c r="U88" s="61" t="s">
        <v>62</v>
      </c>
      <c r="V88" s="61" t="s">
        <v>62</v>
      </c>
      <c r="W88" s="61" t="s">
        <v>76</v>
      </c>
      <c r="X88" s="61"/>
      <c r="Y88" s="61">
        <v>1</v>
      </c>
      <c r="Z88" s="61" t="s">
        <v>475</v>
      </c>
      <c r="AA88" s="10" t="s">
        <v>8</v>
      </c>
      <c r="AB88" s="61" t="s">
        <v>556</v>
      </c>
      <c r="AC88" s="61" t="s">
        <v>557</v>
      </c>
    </row>
    <row r="89" spans="1:29" x14ac:dyDescent="0.25">
      <c r="A89" s="60">
        <v>45130.499976851854</v>
      </c>
      <c r="B89" s="55">
        <v>45129</v>
      </c>
      <c r="C89" s="55"/>
      <c r="D89" s="55" t="s">
        <v>373</v>
      </c>
      <c r="E89" s="61" t="s">
        <v>558</v>
      </c>
      <c r="F89" s="61">
        <v>7380373699</v>
      </c>
      <c r="G89" s="61" t="s">
        <v>117</v>
      </c>
      <c r="H89" s="61">
        <v>1</v>
      </c>
      <c r="I89" s="61">
        <v>20000</v>
      </c>
      <c r="J89" s="61">
        <v>1000000</v>
      </c>
      <c r="K89" s="61" t="s">
        <v>559</v>
      </c>
      <c r="L89" s="61"/>
      <c r="M89" s="61" t="s">
        <v>560</v>
      </c>
      <c r="N89" s="61"/>
      <c r="O89" s="61">
        <v>26</v>
      </c>
      <c r="P89" s="61">
        <v>132</v>
      </c>
      <c r="Q89" s="61">
        <v>11</v>
      </c>
      <c r="R89" s="61">
        <v>8</v>
      </c>
      <c r="S89" s="61" t="s">
        <v>561</v>
      </c>
      <c r="T89" s="61" t="s">
        <v>62</v>
      </c>
      <c r="U89" s="61" t="s">
        <v>63</v>
      </c>
      <c r="V89" s="61" t="s">
        <v>62</v>
      </c>
      <c r="W89" s="61" t="s">
        <v>76</v>
      </c>
      <c r="X89" s="61"/>
      <c r="Y89" s="61">
        <v>1</v>
      </c>
      <c r="Z89" s="61" t="s">
        <v>475</v>
      </c>
      <c r="AA89" s="10" t="s">
        <v>8</v>
      </c>
      <c r="AB89" s="61" t="s">
        <v>562</v>
      </c>
      <c r="AC89" s="61" t="s">
        <v>563</v>
      </c>
    </row>
    <row r="90" spans="1:29" x14ac:dyDescent="0.25">
      <c r="A90" s="60">
        <v>45130.501886574071</v>
      </c>
      <c r="B90" s="55">
        <v>45129</v>
      </c>
      <c r="C90" s="55"/>
      <c r="D90" s="55" t="s">
        <v>373</v>
      </c>
      <c r="E90" s="61" t="s">
        <v>564</v>
      </c>
      <c r="F90" s="61">
        <v>9839424645</v>
      </c>
      <c r="G90" s="61" t="s">
        <v>117</v>
      </c>
      <c r="H90" s="61">
        <v>1</v>
      </c>
      <c r="I90" s="61">
        <v>100000</v>
      </c>
      <c r="J90" s="61">
        <v>2000000</v>
      </c>
      <c r="K90" s="61" t="s">
        <v>565</v>
      </c>
      <c r="L90" s="61"/>
      <c r="M90" s="61" t="s">
        <v>566</v>
      </c>
      <c r="N90" s="61"/>
      <c r="O90" s="61">
        <v>25</v>
      </c>
      <c r="P90" s="61">
        <v>122</v>
      </c>
      <c r="Q90" s="61">
        <v>11</v>
      </c>
      <c r="R90" s="61">
        <v>7</v>
      </c>
      <c r="S90" s="61" t="s">
        <v>567</v>
      </c>
      <c r="T90" s="61" t="s">
        <v>62</v>
      </c>
      <c r="U90" s="61" t="s">
        <v>62</v>
      </c>
      <c r="V90" s="61" t="s">
        <v>62</v>
      </c>
      <c r="W90" s="61" t="s">
        <v>76</v>
      </c>
      <c r="X90" s="61"/>
      <c r="Y90" s="61">
        <v>1</v>
      </c>
      <c r="Z90" s="61" t="s">
        <v>475</v>
      </c>
      <c r="AA90" s="10" t="s">
        <v>8</v>
      </c>
      <c r="AB90" s="61" t="s">
        <v>568</v>
      </c>
      <c r="AC90" s="61" t="s">
        <v>569</v>
      </c>
    </row>
    <row r="91" spans="1:29" x14ac:dyDescent="0.25">
      <c r="A91" s="60">
        <v>45130.505972222221</v>
      </c>
      <c r="B91" s="55">
        <v>45129</v>
      </c>
      <c r="C91" s="55"/>
      <c r="D91" s="55" t="s">
        <v>373</v>
      </c>
      <c r="E91" s="61" t="s">
        <v>570</v>
      </c>
      <c r="F91" s="61">
        <v>9336115557</v>
      </c>
      <c r="G91" s="61" t="s">
        <v>166</v>
      </c>
      <c r="H91" s="61">
        <v>1</v>
      </c>
      <c r="I91" s="61">
        <v>1000</v>
      </c>
      <c r="J91" s="61">
        <v>50000</v>
      </c>
      <c r="K91" s="61" t="s">
        <v>571</v>
      </c>
      <c r="L91" s="61"/>
      <c r="M91" s="61" t="s">
        <v>572</v>
      </c>
      <c r="N91" s="61"/>
      <c r="O91" s="61">
        <v>31</v>
      </c>
      <c r="P91" s="61">
        <v>111</v>
      </c>
      <c r="Q91" s="61">
        <v>12</v>
      </c>
      <c r="R91" s="61">
        <v>11</v>
      </c>
      <c r="S91" s="61" t="s">
        <v>573</v>
      </c>
      <c r="T91" s="61" t="s">
        <v>62</v>
      </c>
      <c r="U91" s="61" t="s">
        <v>62</v>
      </c>
      <c r="V91" s="61" t="s">
        <v>62</v>
      </c>
      <c r="W91" s="61" t="s">
        <v>76</v>
      </c>
      <c r="X91" s="61"/>
      <c r="Y91" s="61">
        <v>1</v>
      </c>
      <c r="Z91" s="61" t="s">
        <v>475</v>
      </c>
      <c r="AA91" s="10" t="s">
        <v>8</v>
      </c>
      <c r="AB91" s="61" t="s">
        <v>574</v>
      </c>
      <c r="AC91" s="61" t="s">
        <v>575</v>
      </c>
    </row>
    <row r="92" spans="1:29" x14ac:dyDescent="0.25">
      <c r="A92" s="60">
        <v>45130.5075462963</v>
      </c>
      <c r="B92" s="55">
        <v>45129</v>
      </c>
      <c r="C92" s="55"/>
      <c r="D92" s="55" t="s">
        <v>373</v>
      </c>
      <c r="E92" s="61" t="s">
        <v>576</v>
      </c>
      <c r="F92" s="61">
        <v>9415042905</v>
      </c>
      <c r="G92" s="61" t="s">
        <v>166</v>
      </c>
      <c r="H92" s="61">
        <v>1</v>
      </c>
      <c r="I92" s="61">
        <v>1000</v>
      </c>
      <c r="J92" s="61">
        <v>50000</v>
      </c>
      <c r="K92" s="61" t="s">
        <v>577</v>
      </c>
      <c r="L92" s="61"/>
      <c r="M92" s="61" t="s">
        <v>578</v>
      </c>
      <c r="N92" s="61"/>
      <c r="O92" s="61">
        <v>25</v>
      </c>
      <c r="P92" s="61">
        <v>111</v>
      </c>
      <c r="Q92" s="61">
        <v>12</v>
      </c>
      <c r="R92" s="61">
        <v>11</v>
      </c>
      <c r="S92" s="61" t="s">
        <v>573</v>
      </c>
      <c r="T92" s="61" t="s">
        <v>62</v>
      </c>
      <c r="U92" s="61" t="s">
        <v>62</v>
      </c>
      <c r="V92" s="61" t="s">
        <v>62</v>
      </c>
      <c r="W92" s="61" t="s">
        <v>76</v>
      </c>
      <c r="X92" s="61"/>
      <c r="Y92" s="61">
        <v>1</v>
      </c>
      <c r="Z92" s="61" t="s">
        <v>475</v>
      </c>
      <c r="AA92" s="10" t="s">
        <v>8</v>
      </c>
      <c r="AB92" s="61" t="s">
        <v>574</v>
      </c>
      <c r="AC92" s="61" t="s">
        <v>579</v>
      </c>
    </row>
    <row r="93" spans="1:29" ht="15.75" thickBot="1" x14ac:dyDescent="0.3">
      <c r="A93" s="60">
        <v>45130.513182870367</v>
      </c>
      <c r="B93" s="55">
        <v>45129</v>
      </c>
      <c r="C93" s="55"/>
      <c r="D93" s="55" t="s">
        <v>373</v>
      </c>
      <c r="E93" s="61" t="s">
        <v>580</v>
      </c>
      <c r="F93" s="61">
        <v>9936116444</v>
      </c>
      <c r="G93" s="61" t="s">
        <v>334</v>
      </c>
      <c r="H93" s="61">
        <v>2</v>
      </c>
      <c r="I93" s="61">
        <v>10000</v>
      </c>
      <c r="J93" s="61">
        <v>10000</v>
      </c>
      <c r="K93" s="61" t="s">
        <v>581</v>
      </c>
      <c r="L93" s="61"/>
      <c r="M93" s="61" t="s">
        <v>582</v>
      </c>
      <c r="N93" s="61"/>
      <c r="O93" s="61">
        <v>30</v>
      </c>
      <c r="P93" s="61">
        <v>100</v>
      </c>
      <c r="Q93" s="61">
        <v>10</v>
      </c>
      <c r="R93" s="61">
        <v>9</v>
      </c>
      <c r="S93" s="61" t="s">
        <v>583</v>
      </c>
      <c r="T93" s="61" t="s">
        <v>63</v>
      </c>
      <c r="U93" s="61" t="s">
        <v>62</v>
      </c>
      <c r="V93" s="61" t="s">
        <v>62</v>
      </c>
      <c r="W93" s="61" t="s">
        <v>76</v>
      </c>
      <c r="X93" s="61"/>
      <c r="Y93" s="61">
        <v>1</v>
      </c>
      <c r="Z93" s="61" t="s">
        <v>475</v>
      </c>
      <c r="AA93" s="10" t="s">
        <v>8</v>
      </c>
      <c r="AB93" s="61" t="s">
        <v>584</v>
      </c>
      <c r="AC93" s="61" t="s">
        <v>585</v>
      </c>
    </row>
    <row r="94" spans="1:29" ht="15.75" thickBot="1" x14ac:dyDescent="0.3">
      <c r="A94" s="62">
        <v>45132.016018518516</v>
      </c>
      <c r="B94" s="51">
        <v>45131</v>
      </c>
      <c r="C94" s="51"/>
      <c r="D94" s="55" t="s">
        <v>373</v>
      </c>
      <c r="E94" s="63" t="s">
        <v>586</v>
      </c>
      <c r="F94" s="64">
        <v>9472934510</v>
      </c>
      <c r="G94" s="63" t="s">
        <v>86</v>
      </c>
      <c r="H94" s="64">
        <v>1</v>
      </c>
      <c r="I94" s="64">
        <v>400</v>
      </c>
      <c r="J94" s="64">
        <v>1000</v>
      </c>
      <c r="K94" s="63"/>
      <c r="L94" s="63"/>
      <c r="M94" s="63" t="s">
        <v>587</v>
      </c>
      <c r="N94" s="63"/>
      <c r="O94" s="64">
        <v>23</v>
      </c>
      <c r="P94" s="64">
        <v>100</v>
      </c>
      <c r="Q94" s="64">
        <v>9</v>
      </c>
      <c r="R94" s="64">
        <v>11</v>
      </c>
      <c r="S94" s="63" t="s">
        <v>503</v>
      </c>
      <c r="T94" s="63" t="s">
        <v>62</v>
      </c>
      <c r="U94" s="63" t="s">
        <v>62</v>
      </c>
      <c r="V94" s="63" t="s">
        <v>63</v>
      </c>
      <c r="W94" s="63" t="s">
        <v>76</v>
      </c>
      <c r="X94" s="63"/>
      <c r="Y94" s="64">
        <v>1</v>
      </c>
      <c r="Z94" s="63" t="s">
        <v>403</v>
      </c>
      <c r="AA94" s="10" t="s">
        <v>6</v>
      </c>
      <c r="AB94" s="63" t="s">
        <v>588</v>
      </c>
      <c r="AC94" s="63" t="s">
        <v>589</v>
      </c>
    </row>
    <row r="95" spans="1:29" ht="15.75" thickBot="1" x14ac:dyDescent="0.3">
      <c r="A95" s="62">
        <v>45132.016782407409</v>
      </c>
      <c r="B95" s="51">
        <v>45131</v>
      </c>
      <c r="C95" s="51"/>
      <c r="D95" s="55" t="s">
        <v>373</v>
      </c>
      <c r="E95" s="63" t="s">
        <v>590</v>
      </c>
      <c r="F95" s="64">
        <v>9479245610</v>
      </c>
      <c r="G95" s="63" t="s">
        <v>86</v>
      </c>
      <c r="H95" s="64">
        <v>1</v>
      </c>
      <c r="I95" s="64">
        <v>300</v>
      </c>
      <c r="J95" s="64">
        <v>1000</v>
      </c>
      <c r="K95" s="63"/>
      <c r="L95" s="63"/>
      <c r="M95" s="63" t="s">
        <v>591</v>
      </c>
      <c r="N95" s="63"/>
      <c r="O95" s="64">
        <v>11</v>
      </c>
      <c r="P95" s="64">
        <v>107</v>
      </c>
      <c r="Q95" s="64">
        <v>9</v>
      </c>
      <c r="R95" s="64">
        <v>6</v>
      </c>
      <c r="S95" s="63" t="s">
        <v>503</v>
      </c>
      <c r="T95" s="63" t="s">
        <v>62</v>
      </c>
      <c r="U95" s="63" t="s">
        <v>62</v>
      </c>
      <c r="V95" s="63" t="s">
        <v>63</v>
      </c>
      <c r="W95" s="63" t="s">
        <v>64</v>
      </c>
      <c r="X95" s="63"/>
      <c r="Y95" s="64">
        <v>1</v>
      </c>
      <c r="Z95" s="63" t="s">
        <v>403</v>
      </c>
      <c r="AA95" s="10" t="s">
        <v>6</v>
      </c>
      <c r="AB95" s="63" t="s">
        <v>588</v>
      </c>
      <c r="AC95" s="63" t="s">
        <v>592</v>
      </c>
    </row>
    <row r="96" spans="1:29" ht="15.75" thickBot="1" x14ac:dyDescent="0.3">
      <c r="A96" s="62">
        <v>45132.017627314817</v>
      </c>
      <c r="B96" s="51">
        <v>45131</v>
      </c>
      <c r="C96" s="51"/>
      <c r="D96" s="55" t="s">
        <v>373</v>
      </c>
      <c r="E96" s="63" t="s">
        <v>593</v>
      </c>
      <c r="F96" s="64">
        <v>9362834510</v>
      </c>
      <c r="G96" s="63" t="s">
        <v>86</v>
      </c>
      <c r="H96" s="64">
        <v>11</v>
      </c>
      <c r="I96" s="64">
        <v>100</v>
      </c>
      <c r="J96" s="64">
        <v>1000</v>
      </c>
      <c r="K96" s="63"/>
      <c r="L96" s="63"/>
      <c r="M96" s="63" t="s">
        <v>594</v>
      </c>
      <c r="N96" s="63"/>
      <c r="O96" s="64">
        <v>11</v>
      </c>
      <c r="P96" s="64">
        <v>100</v>
      </c>
      <c r="Q96" s="64">
        <v>9</v>
      </c>
      <c r="R96" s="64">
        <v>10</v>
      </c>
      <c r="S96" s="63" t="s">
        <v>62</v>
      </c>
      <c r="T96" s="63" t="s">
        <v>62</v>
      </c>
      <c r="U96" s="63" t="s">
        <v>62</v>
      </c>
      <c r="V96" s="63" t="s">
        <v>63</v>
      </c>
      <c r="W96" s="63" t="s">
        <v>64</v>
      </c>
      <c r="X96" s="63"/>
      <c r="Y96" s="64">
        <v>11</v>
      </c>
      <c r="Z96" s="63" t="s">
        <v>403</v>
      </c>
      <c r="AA96" s="10" t="s">
        <v>6</v>
      </c>
      <c r="AB96" s="63" t="s">
        <v>588</v>
      </c>
      <c r="AC96" s="63" t="s">
        <v>589</v>
      </c>
    </row>
    <row r="97" spans="1:29" ht="15.75" thickBot="1" x14ac:dyDescent="0.3">
      <c r="A97" s="62">
        <v>45132.018495370372</v>
      </c>
      <c r="B97" s="51">
        <v>45131</v>
      </c>
      <c r="C97" s="51"/>
      <c r="D97" s="55" t="s">
        <v>373</v>
      </c>
      <c r="E97" s="63" t="s">
        <v>595</v>
      </c>
      <c r="F97" s="64">
        <v>8829123510</v>
      </c>
      <c r="G97" s="63" t="s">
        <v>499</v>
      </c>
      <c r="H97" s="64">
        <v>22</v>
      </c>
      <c r="I97" s="64">
        <v>100</v>
      </c>
      <c r="J97" s="64">
        <v>1000</v>
      </c>
      <c r="K97" s="63"/>
      <c r="L97" s="63"/>
      <c r="M97" s="63" t="s">
        <v>596</v>
      </c>
      <c r="N97" s="63"/>
      <c r="O97" s="64">
        <v>11</v>
      </c>
      <c r="P97" s="64">
        <v>100</v>
      </c>
      <c r="Q97" s="64">
        <v>9</v>
      </c>
      <c r="R97" s="64">
        <v>8</v>
      </c>
      <c r="S97" s="63" t="s">
        <v>166</v>
      </c>
      <c r="T97" s="63" t="s">
        <v>63</v>
      </c>
      <c r="U97" s="63" t="s">
        <v>62</v>
      </c>
      <c r="V97" s="63" t="s">
        <v>63</v>
      </c>
      <c r="W97" s="63" t="s">
        <v>64</v>
      </c>
      <c r="X97" s="63"/>
      <c r="Y97" s="64">
        <v>1</v>
      </c>
      <c r="Z97" s="63" t="s">
        <v>403</v>
      </c>
      <c r="AA97" s="10" t="s">
        <v>6</v>
      </c>
      <c r="AB97" s="63" t="s">
        <v>588</v>
      </c>
      <c r="AC97" s="63" t="s">
        <v>597</v>
      </c>
    </row>
    <row r="98" spans="1:29" ht="15.75" thickBot="1" x14ac:dyDescent="0.3">
      <c r="A98" s="62">
        <v>45132.021018518521</v>
      </c>
      <c r="B98" s="51">
        <v>45131</v>
      </c>
      <c r="C98" s="51"/>
      <c r="D98" s="55" t="s">
        <v>373</v>
      </c>
      <c r="E98" s="63" t="s">
        <v>598</v>
      </c>
      <c r="F98" s="64">
        <v>8379111241</v>
      </c>
      <c r="G98" s="63" t="s">
        <v>397</v>
      </c>
      <c r="H98" s="64">
        <v>1</v>
      </c>
      <c r="I98" s="64">
        <v>500</v>
      </c>
      <c r="J98" s="64">
        <v>1000</v>
      </c>
      <c r="K98" s="63"/>
      <c r="L98" s="63"/>
      <c r="M98" s="63" t="s">
        <v>599</v>
      </c>
      <c r="N98" s="63"/>
      <c r="O98" s="64">
        <v>11</v>
      </c>
      <c r="P98" s="64">
        <v>500</v>
      </c>
      <c r="Q98" s="64">
        <v>9</v>
      </c>
      <c r="R98" s="64">
        <v>9</v>
      </c>
      <c r="S98" s="63" t="s">
        <v>62</v>
      </c>
      <c r="T98" s="63" t="s">
        <v>63</v>
      </c>
      <c r="U98" s="63" t="s">
        <v>62</v>
      </c>
      <c r="V98" s="63" t="s">
        <v>62</v>
      </c>
      <c r="W98" s="63" t="s">
        <v>76</v>
      </c>
      <c r="X98" s="63"/>
      <c r="Y98" s="64">
        <v>1</v>
      </c>
      <c r="Z98" s="63" t="s">
        <v>403</v>
      </c>
      <c r="AA98" s="10" t="s">
        <v>6</v>
      </c>
      <c r="AB98" s="63" t="s">
        <v>588</v>
      </c>
      <c r="AC98" s="63" t="s">
        <v>600</v>
      </c>
    </row>
    <row r="99" spans="1:29" ht="15.75" thickBot="1" x14ac:dyDescent="0.3">
      <c r="A99" s="62">
        <v>45134.019143518519</v>
      </c>
      <c r="B99" s="51">
        <v>45133</v>
      </c>
      <c r="C99" s="51"/>
      <c r="D99" s="55" t="s">
        <v>373</v>
      </c>
      <c r="E99" s="63" t="s">
        <v>601</v>
      </c>
      <c r="F99" s="64">
        <v>9475192764</v>
      </c>
      <c r="G99" s="63" t="s">
        <v>602</v>
      </c>
      <c r="H99" s="64">
        <v>1</v>
      </c>
      <c r="I99" s="64">
        <v>350</v>
      </c>
      <c r="J99" s="64">
        <v>1000</v>
      </c>
      <c r="K99" s="63"/>
      <c r="L99" s="63"/>
      <c r="M99" s="63" t="s">
        <v>603</v>
      </c>
      <c r="N99" s="63"/>
      <c r="O99" s="64">
        <v>28</v>
      </c>
      <c r="P99" s="64">
        <v>100</v>
      </c>
      <c r="Q99" s="64">
        <v>9</v>
      </c>
      <c r="R99" s="64">
        <v>6</v>
      </c>
      <c r="S99" s="63" t="s">
        <v>604</v>
      </c>
      <c r="T99" s="63" t="s">
        <v>63</v>
      </c>
      <c r="U99" s="63" t="s">
        <v>63</v>
      </c>
      <c r="V99" s="63" t="s">
        <v>63</v>
      </c>
      <c r="W99" s="63" t="s">
        <v>64</v>
      </c>
      <c r="X99" s="63"/>
      <c r="Y99" s="64">
        <v>1</v>
      </c>
      <c r="Z99" s="63" t="s">
        <v>403</v>
      </c>
      <c r="AA99" s="10" t="s">
        <v>6</v>
      </c>
      <c r="AB99" s="63" t="s">
        <v>605</v>
      </c>
      <c r="AC99" s="63" t="s">
        <v>606</v>
      </c>
    </row>
    <row r="100" spans="1:29" ht="15.75" thickBot="1" x14ac:dyDescent="0.3">
      <c r="A100" s="62">
        <v>45134.020046296297</v>
      </c>
      <c r="B100" s="51">
        <v>45133</v>
      </c>
      <c r="C100" s="51"/>
      <c r="D100" s="55" t="s">
        <v>373</v>
      </c>
      <c r="E100" s="63" t="s">
        <v>607</v>
      </c>
      <c r="F100" s="64">
        <v>7846138748</v>
      </c>
      <c r="G100" s="63" t="s">
        <v>70</v>
      </c>
      <c r="H100" s="64">
        <v>2</v>
      </c>
      <c r="I100" s="64">
        <v>2500</v>
      </c>
      <c r="J100" s="64">
        <v>500</v>
      </c>
      <c r="K100" s="63"/>
      <c r="L100" s="63"/>
      <c r="M100" s="63" t="s">
        <v>608</v>
      </c>
      <c r="N100" s="63"/>
      <c r="O100" s="64">
        <v>29</v>
      </c>
      <c r="P100" s="64">
        <v>100</v>
      </c>
      <c r="Q100" s="64">
        <v>9</v>
      </c>
      <c r="R100" s="64">
        <v>6</v>
      </c>
      <c r="S100" s="63" t="s">
        <v>609</v>
      </c>
      <c r="T100" s="63" t="s">
        <v>63</v>
      </c>
      <c r="U100" s="63" t="s">
        <v>63</v>
      </c>
      <c r="V100" s="63" t="s">
        <v>63</v>
      </c>
      <c r="W100" s="63" t="s">
        <v>76</v>
      </c>
      <c r="X100" s="63"/>
      <c r="Y100" s="64">
        <v>1</v>
      </c>
      <c r="Z100" s="63" t="s">
        <v>403</v>
      </c>
      <c r="AA100" s="10" t="s">
        <v>6</v>
      </c>
      <c r="AB100" s="63" t="s">
        <v>610</v>
      </c>
      <c r="AC100" s="63" t="s">
        <v>611</v>
      </c>
    </row>
    <row r="101" spans="1:29" ht="15.75" thickBot="1" x14ac:dyDescent="0.3">
      <c r="A101" s="62">
        <v>45134.025590277779</v>
      </c>
      <c r="B101" s="51">
        <v>45133</v>
      </c>
      <c r="C101" s="51"/>
      <c r="D101" s="55" t="s">
        <v>373</v>
      </c>
      <c r="E101" s="63" t="s">
        <v>612</v>
      </c>
      <c r="F101" s="64">
        <v>9574256711</v>
      </c>
      <c r="G101" s="63" t="s">
        <v>166</v>
      </c>
      <c r="H101" s="64">
        <v>2</v>
      </c>
      <c r="I101" s="64">
        <v>450</v>
      </c>
      <c r="J101" s="64">
        <v>1000</v>
      </c>
      <c r="K101" s="63"/>
      <c r="L101" s="63"/>
      <c r="M101" s="63" t="s">
        <v>613</v>
      </c>
      <c r="N101" s="63"/>
      <c r="O101" s="64">
        <v>29</v>
      </c>
      <c r="P101" s="64">
        <v>5</v>
      </c>
      <c r="Q101" s="64">
        <v>11</v>
      </c>
      <c r="R101" s="64">
        <v>9</v>
      </c>
      <c r="S101" s="63" t="s">
        <v>614</v>
      </c>
      <c r="T101" s="63" t="s">
        <v>63</v>
      </c>
      <c r="U101" s="63" t="s">
        <v>62</v>
      </c>
      <c r="V101" s="63" t="s">
        <v>63</v>
      </c>
      <c r="W101" s="63" t="s">
        <v>76</v>
      </c>
      <c r="X101" s="63"/>
      <c r="Y101" s="64">
        <v>1</v>
      </c>
      <c r="Z101" s="63" t="s">
        <v>403</v>
      </c>
      <c r="AA101" s="10" t="s">
        <v>6</v>
      </c>
      <c r="AB101" s="63" t="s">
        <v>615</v>
      </c>
      <c r="AC101" s="63" t="s">
        <v>616</v>
      </c>
    </row>
    <row r="102" spans="1:29" ht="15.75" thickBot="1" x14ac:dyDescent="0.3">
      <c r="A102" s="62">
        <v>45134.028020833335</v>
      </c>
      <c r="B102" s="51">
        <v>45133</v>
      </c>
      <c r="C102" s="51"/>
      <c r="D102" s="55" t="s">
        <v>373</v>
      </c>
      <c r="E102" s="63" t="s">
        <v>617</v>
      </c>
      <c r="F102" s="64">
        <v>9473945611</v>
      </c>
      <c r="G102" s="63" t="s">
        <v>166</v>
      </c>
      <c r="H102" s="64">
        <v>1</v>
      </c>
      <c r="I102" s="64">
        <v>45</v>
      </c>
      <c r="J102" s="64">
        <v>50</v>
      </c>
      <c r="K102" s="63"/>
      <c r="L102" s="63"/>
      <c r="M102" s="63" t="s">
        <v>618</v>
      </c>
      <c r="N102" s="63"/>
      <c r="O102" s="64">
        <v>12</v>
      </c>
      <c r="P102" s="64">
        <v>45</v>
      </c>
      <c r="Q102" s="64">
        <v>9</v>
      </c>
      <c r="R102" s="64">
        <v>9</v>
      </c>
      <c r="S102" s="63" t="s">
        <v>410</v>
      </c>
      <c r="T102" s="63" t="s">
        <v>63</v>
      </c>
      <c r="U102" s="63" t="s">
        <v>62</v>
      </c>
      <c r="V102" s="63" t="s">
        <v>63</v>
      </c>
      <c r="W102" s="63" t="s">
        <v>76</v>
      </c>
      <c r="X102" s="63"/>
      <c r="Y102" s="64">
        <v>1</v>
      </c>
      <c r="Z102" s="63" t="s">
        <v>403</v>
      </c>
      <c r="AA102" s="10" t="s">
        <v>6</v>
      </c>
      <c r="AB102" s="63" t="s">
        <v>619</v>
      </c>
      <c r="AC102" s="63" t="s">
        <v>620</v>
      </c>
    </row>
    <row r="103" spans="1:29" ht="15.75" thickBot="1" x14ac:dyDescent="0.3">
      <c r="A103" s="62">
        <v>45138.353807870371</v>
      </c>
      <c r="B103" s="51">
        <v>45137</v>
      </c>
      <c r="C103" s="51"/>
      <c r="D103" s="55" t="s">
        <v>373</v>
      </c>
      <c r="E103" s="63" t="s">
        <v>621</v>
      </c>
      <c r="F103" s="64">
        <v>9818877522</v>
      </c>
      <c r="G103" s="63" t="s">
        <v>622</v>
      </c>
      <c r="H103" s="64">
        <v>2</v>
      </c>
      <c r="I103" s="64">
        <v>300</v>
      </c>
      <c r="J103" s="64">
        <v>1000</v>
      </c>
      <c r="K103" s="63" t="s">
        <v>623</v>
      </c>
      <c r="L103" s="63"/>
      <c r="M103" s="63" t="s">
        <v>624</v>
      </c>
      <c r="N103" s="63"/>
      <c r="O103" s="64">
        <v>30</v>
      </c>
      <c r="P103" s="64">
        <v>30</v>
      </c>
      <c r="Q103" s="64">
        <v>9</v>
      </c>
      <c r="R103" s="64">
        <v>7</v>
      </c>
      <c r="S103" s="63" t="s">
        <v>625</v>
      </c>
      <c r="T103" s="63" t="s">
        <v>62</v>
      </c>
      <c r="U103" s="63" t="s">
        <v>62</v>
      </c>
      <c r="V103" s="63" t="s">
        <v>62</v>
      </c>
      <c r="W103" s="63" t="s">
        <v>64</v>
      </c>
      <c r="X103" s="63"/>
      <c r="Y103" s="64">
        <v>1</v>
      </c>
      <c r="Z103" s="63" t="s">
        <v>377</v>
      </c>
      <c r="AA103" s="65" t="s">
        <v>7</v>
      </c>
      <c r="AB103" s="63" t="s">
        <v>626</v>
      </c>
      <c r="AC103" s="63" t="s">
        <v>627</v>
      </c>
    </row>
    <row r="104" spans="1:29" ht="15.75" thickBot="1" x14ac:dyDescent="0.3">
      <c r="A104" s="62">
        <v>45138.61136574074</v>
      </c>
      <c r="B104" s="51">
        <v>45138</v>
      </c>
      <c r="C104" s="51"/>
      <c r="D104" s="55" t="s">
        <v>373</v>
      </c>
      <c r="E104" s="63" t="s">
        <v>628</v>
      </c>
      <c r="F104" s="64">
        <v>9670116611</v>
      </c>
      <c r="G104" s="63" t="s">
        <v>629</v>
      </c>
      <c r="H104" s="64">
        <v>1</v>
      </c>
      <c r="I104" s="64">
        <v>9000</v>
      </c>
      <c r="K104" s="63" t="s">
        <v>630</v>
      </c>
      <c r="M104" s="63" t="s">
        <v>631</v>
      </c>
      <c r="O104" s="64">
        <v>25</v>
      </c>
      <c r="P104" s="64">
        <v>100</v>
      </c>
      <c r="Q104" s="64">
        <v>11</v>
      </c>
      <c r="R104" s="64">
        <v>8</v>
      </c>
      <c r="S104" s="63" t="s">
        <v>632</v>
      </c>
      <c r="T104" s="63" t="s">
        <v>62</v>
      </c>
      <c r="U104" s="63" t="s">
        <v>62</v>
      </c>
      <c r="V104" s="63" t="s">
        <v>63</v>
      </c>
      <c r="W104" s="63" t="s">
        <v>76</v>
      </c>
      <c r="Z104" s="66"/>
      <c r="AA104" s="63" t="s">
        <v>8</v>
      </c>
      <c r="AB104" s="63" t="s">
        <v>633</v>
      </c>
      <c r="AC104" s="63" t="s">
        <v>634</v>
      </c>
    </row>
    <row r="105" spans="1:29" ht="15.75" thickBot="1" x14ac:dyDescent="0.3">
      <c r="A105" s="62">
        <v>45138.614224537036</v>
      </c>
      <c r="B105" s="51">
        <v>45138</v>
      </c>
      <c r="C105" s="51"/>
      <c r="D105" s="55" t="s">
        <v>373</v>
      </c>
      <c r="E105" s="63" t="s">
        <v>635</v>
      </c>
      <c r="F105" s="64">
        <v>9935600003</v>
      </c>
      <c r="G105" s="63" t="s">
        <v>629</v>
      </c>
      <c r="H105" s="64">
        <v>1</v>
      </c>
      <c r="I105" s="64">
        <v>9000</v>
      </c>
      <c r="K105" s="63" t="s">
        <v>636</v>
      </c>
      <c r="M105" s="63" t="s">
        <v>637</v>
      </c>
      <c r="O105" s="64">
        <v>26</v>
      </c>
      <c r="P105" s="64">
        <v>100</v>
      </c>
      <c r="Q105" s="64">
        <v>11</v>
      </c>
      <c r="R105" s="64">
        <v>9</v>
      </c>
      <c r="S105" s="63" t="s">
        <v>638</v>
      </c>
      <c r="T105" s="63" t="s">
        <v>62</v>
      </c>
      <c r="U105" s="63" t="s">
        <v>62</v>
      </c>
      <c r="V105" s="63" t="s">
        <v>63</v>
      </c>
      <c r="W105" s="63" t="s">
        <v>76</v>
      </c>
      <c r="Z105" s="66"/>
      <c r="AA105" s="63" t="s">
        <v>8</v>
      </c>
      <c r="AB105" s="63" t="s">
        <v>639</v>
      </c>
      <c r="AC105" s="63" t="s">
        <v>640</v>
      </c>
    </row>
    <row r="106" spans="1:29" ht="15.75" thickBot="1" x14ac:dyDescent="0.3">
      <c r="A106" s="62">
        <v>45138.617476851854</v>
      </c>
      <c r="B106" s="51">
        <v>45138</v>
      </c>
      <c r="C106" s="51"/>
      <c r="D106" s="55" t="s">
        <v>373</v>
      </c>
      <c r="E106" s="63" t="s">
        <v>641</v>
      </c>
      <c r="F106" s="64">
        <v>9451021604</v>
      </c>
      <c r="G106" s="63" t="s">
        <v>522</v>
      </c>
      <c r="H106" s="64">
        <v>1</v>
      </c>
      <c r="I106" s="64">
        <v>3000</v>
      </c>
      <c r="K106" s="63" t="s">
        <v>642</v>
      </c>
      <c r="M106" s="63" t="s">
        <v>643</v>
      </c>
      <c r="O106" s="64">
        <v>30</v>
      </c>
      <c r="P106" s="64">
        <v>2</v>
      </c>
      <c r="Q106" s="64">
        <v>11</v>
      </c>
      <c r="R106" s="64">
        <v>7</v>
      </c>
      <c r="S106" s="63" t="s">
        <v>166</v>
      </c>
      <c r="T106" s="63" t="s">
        <v>62</v>
      </c>
      <c r="U106" s="63" t="s">
        <v>62</v>
      </c>
      <c r="V106" s="63" t="s">
        <v>62</v>
      </c>
      <c r="W106" s="63" t="s">
        <v>76</v>
      </c>
      <c r="Z106" s="66"/>
      <c r="AA106" s="63" t="s">
        <v>8</v>
      </c>
      <c r="AB106" s="63" t="s">
        <v>644</v>
      </c>
      <c r="AC106" s="63" t="s">
        <v>645</v>
      </c>
    </row>
    <row r="107" spans="1:29" ht="15.75" thickBot="1" x14ac:dyDescent="0.3">
      <c r="A107" s="62">
        <v>45140.849328703705</v>
      </c>
      <c r="B107" s="51">
        <v>45140</v>
      </c>
      <c r="C107" s="51" t="s">
        <v>646</v>
      </c>
      <c r="D107" s="67" t="s">
        <v>647</v>
      </c>
      <c r="E107" s="63" t="s">
        <v>648</v>
      </c>
      <c r="F107" s="64">
        <v>9472845610</v>
      </c>
      <c r="G107" s="63" t="s">
        <v>602</v>
      </c>
      <c r="H107" s="64">
        <v>1</v>
      </c>
      <c r="I107" s="64">
        <v>400</v>
      </c>
      <c r="J107" s="63"/>
      <c r="K107" s="63"/>
      <c r="M107" s="63" t="s">
        <v>649</v>
      </c>
      <c r="O107" s="64">
        <v>30</v>
      </c>
      <c r="P107" s="64">
        <v>20</v>
      </c>
      <c r="Q107" s="64">
        <v>9</v>
      </c>
      <c r="R107" s="64">
        <v>6</v>
      </c>
      <c r="S107" s="63" t="s">
        <v>602</v>
      </c>
      <c r="T107" s="63" t="s">
        <v>62</v>
      </c>
      <c r="U107" s="63" t="s">
        <v>62</v>
      </c>
      <c r="V107" s="63" t="s">
        <v>62</v>
      </c>
      <c r="W107" s="63" t="s">
        <v>64</v>
      </c>
      <c r="AA107" s="10" t="s">
        <v>6</v>
      </c>
      <c r="AB107" s="63" t="s">
        <v>650</v>
      </c>
      <c r="AC107" s="63" t="s">
        <v>651</v>
      </c>
    </row>
    <row r="108" spans="1:29" ht="15.75" thickBot="1" x14ac:dyDescent="0.3">
      <c r="A108" s="62">
        <v>45140.85015046296</v>
      </c>
      <c r="B108" s="51">
        <v>45140</v>
      </c>
      <c r="C108" s="51" t="s">
        <v>646</v>
      </c>
      <c r="D108" s="67" t="s">
        <v>647</v>
      </c>
      <c r="E108" s="63" t="s">
        <v>652</v>
      </c>
      <c r="F108" s="64">
        <v>9739567810</v>
      </c>
      <c r="G108" s="63" t="s">
        <v>653</v>
      </c>
      <c r="H108" s="64">
        <v>1</v>
      </c>
      <c r="I108" s="64">
        <v>100</v>
      </c>
      <c r="J108" s="63"/>
      <c r="K108" s="63"/>
      <c r="M108" s="63" t="s">
        <v>654</v>
      </c>
      <c r="O108" s="64">
        <v>26</v>
      </c>
      <c r="P108" s="64">
        <v>50</v>
      </c>
      <c r="Q108" s="64">
        <v>10</v>
      </c>
      <c r="R108" s="64">
        <v>7</v>
      </c>
      <c r="S108" s="63" t="s">
        <v>117</v>
      </c>
      <c r="T108" s="63" t="s">
        <v>62</v>
      </c>
      <c r="U108" s="63" t="s">
        <v>62</v>
      </c>
      <c r="V108" s="63" t="s">
        <v>62</v>
      </c>
      <c r="W108" s="63" t="s">
        <v>76</v>
      </c>
      <c r="AA108" s="10" t="s">
        <v>6</v>
      </c>
      <c r="AB108" s="63" t="s">
        <v>655</v>
      </c>
      <c r="AC108" s="63" t="s">
        <v>656</v>
      </c>
    </row>
    <row r="109" spans="1:29" ht="15.75" thickBot="1" x14ac:dyDescent="0.3">
      <c r="A109" s="62">
        <v>45145.496168981481</v>
      </c>
      <c r="B109" s="51">
        <v>45145</v>
      </c>
      <c r="C109" s="51" t="s">
        <v>646</v>
      </c>
      <c r="D109" s="67" t="s">
        <v>647</v>
      </c>
      <c r="E109" s="63" t="s">
        <v>657</v>
      </c>
      <c r="F109" s="64">
        <v>9795133624</v>
      </c>
      <c r="G109" s="63" t="s">
        <v>166</v>
      </c>
      <c r="H109" s="64">
        <v>1</v>
      </c>
      <c r="I109" s="64">
        <v>1000</v>
      </c>
      <c r="J109" s="63" t="s">
        <v>166</v>
      </c>
      <c r="L109" s="63"/>
      <c r="M109" s="63" t="s">
        <v>658</v>
      </c>
      <c r="O109" s="64">
        <v>25</v>
      </c>
      <c r="P109" s="64">
        <v>100</v>
      </c>
      <c r="Q109" s="64">
        <v>12</v>
      </c>
      <c r="R109" s="64">
        <v>8</v>
      </c>
      <c r="T109" s="63" t="s">
        <v>63</v>
      </c>
      <c r="U109" s="63" t="s">
        <v>62</v>
      </c>
      <c r="V109" s="63" t="s">
        <v>63</v>
      </c>
      <c r="W109" s="63" t="s">
        <v>76</v>
      </c>
      <c r="AA109" s="63" t="s">
        <v>8</v>
      </c>
      <c r="AB109" s="63" t="s">
        <v>659</v>
      </c>
      <c r="AC109" s="63" t="s">
        <v>660</v>
      </c>
    </row>
    <row r="110" spans="1:29" ht="15.75" thickBot="1" x14ac:dyDescent="0.3">
      <c r="A110" s="62">
        <v>45145.55128472222</v>
      </c>
      <c r="B110" s="51">
        <v>45145</v>
      </c>
      <c r="C110" s="51" t="s">
        <v>646</v>
      </c>
      <c r="D110" s="67" t="s">
        <v>647</v>
      </c>
      <c r="E110" s="63" t="s">
        <v>661</v>
      </c>
      <c r="G110" s="63" t="s">
        <v>166</v>
      </c>
      <c r="H110" s="64">
        <v>1</v>
      </c>
      <c r="I110" s="64">
        <v>1000</v>
      </c>
      <c r="J110" s="63" t="s">
        <v>166</v>
      </c>
      <c r="K110" s="63" t="s">
        <v>662</v>
      </c>
      <c r="M110" s="63" t="s">
        <v>663</v>
      </c>
      <c r="O110" s="64">
        <v>30</v>
      </c>
      <c r="P110" s="64">
        <v>59</v>
      </c>
      <c r="Q110" s="64">
        <v>10</v>
      </c>
      <c r="R110" s="64">
        <v>9</v>
      </c>
      <c r="S110" s="63" t="s">
        <v>664</v>
      </c>
      <c r="T110" s="63" t="s">
        <v>62</v>
      </c>
      <c r="U110" s="63" t="s">
        <v>62</v>
      </c>
      <c r="V110" s="63" t="s">
        <v>63</v>
      </c>
      <c r="W110" s="63" t="s">
        <v>76</v>
      </c>
      <c r="AA110" s="63" t="s">
        <v>8</v>
      </c>
      <c r="AB110" s="63" t="s">
        <v>665</v>
      </c>
      <c r="AC110" s="63" t="s">
        <v>666</v>
      </c>
    </row>
    <row r="111" spans="1:29" ht="15.75" thickBot="1" x14ac:dyDescent="0.3">
      <c r="A111" s="62">
        <v>45147.516736111109</v>
      </c>
      <c r="B111" s="51">
        <v>45147</v>
      </c>
      <c r="C111" s="51" t="s">
        <v>667</v>
      </c>
      <c r="D111" s="67" t="s">
        <v>647</v>
      </c>
      <c r="E111" s="63" t="s">
        <v>668</v>
      </c>
      <c r="F111" s="64">
        <v>9336331760</v>
      </c>
      <c r="G111" s="63" t="s">
        <v>166</v>
      </c>
      <c r="H111" s="64">
        <v>0</v>
      </c>
      <c r="I111" s="64">
        <v>10000</v>
      </c>
      <c r="J111" s="63" t="s">
        <v>669</v>
      </c>
      <c r="K111" s="63" t="s">
        <v>670</v>
      </c>
      <c r="M111" s="63"/>
      <c r="O111" s="64">
        <v>20</v>
      </c>
      <c r="P111" s="64">
        <v>400</v>
      </c>
      <c r="Q111" s="64">
        <v>10</v>
      </c>
      <c r="R111" s="64">
        <v>8</v>
      </c>
      <c r="S111" s="63" t="s">
        <v>671</v>
      </c>
      <c r="T111" s="63" t="s">
        <v>63</v>
      </c>
      <c r="U111" s="63" t="s">
        <v>62</v>
      </c>
      <c r="V111" s="63" t="s">
        <v>63</v>
      </c>
      <c r="W111" s="63" t="s">
        <v>76</v>
      </c>
      <c r="Y111" s="63" t="s">
        <v>672</v>
      </c>
      <c r="AA111" s="63" t="s">
        <v>8</v>
      </c>
      <c r="AB111" s="63" t="s">
        <v>673</v>
      </c>
      <c r="AC111" s="63" t="s">
        <v>674</v>
      </c>
    </row>
    <row r="112" spans="1:29" ht="15.75" thickBot="1" x14ac:dyDescent="0.3">
      <c r="A112" s="62">
        <v>45147.578877314816</v>
      </c>
      <c r="B112" s="51">
        <v>45147</v>
      </c>
      <c r="C112" s="51" t="s">
        <v>667</v>
      </c>
      <c r="D112" s="67" t="s">
        <v>647</v>
      </c>
      <c r="E112" s="63" t="s">
        <v>675</v>
      </c>
      <c r="F112" s="64">
        <v>9648111144</v>
      </c>
      <c r="G112" s="63" t="s">
        <v>629</v>
      </c>
      <c r="H112" s="64">
        <v>1</v>
      </c>
      <c r="I112" s="64">
        <v>3000</v>
      </c>
      <c r="J112" s="63"/>
      <c r="K112" s="63" t="s">
        <v>676</v>
      </c>
      <c r="M112" s="63"/>
      <c r="O112" s="64">
        <v>25</v>
      </c>
      <c r="P112" s="64">
        <v>100</v>
      </c>
      <c r="Q112" s="64">
        <v>10</v>
      </c>
      <c r="R112" s="64">
        <v>8</v>
      </c>
      <c r="S112" s="63" t="s">
        <v>95</v>
      </c>
      <c r="T112" s="63" t="s">
        <v>62</v>
      </c>
      <c r="U112" s="63" t="s">
        <v>63</v>
      </c>
      <c r="V112" s="63" t="s">
        <v>62</v>
      </c>
      <c r="W112" s="63" t="s">
        <v>76</v>
      </c>
      <c r="Y112" s="64">
        <v>1</v>
      </c>
      <c r="AA112" s="63" t="s">
        <v>9</v>
      </c>
      <c r="AB112" s="63" t="s">
        <v>677</v>
      </c>
      <c r="AC112" s="63" t="s">
        <v>678</v>
      </c>
    </row>
    <row r="113" spans="1:30" ht="15.75" thickBot="1" x14ac:dyDescent="0.3">
      <c r="A113" s="62">
        <v>45147.997060185182</v>
      </c>
      <c r="B113" s="51">
        <v>45147</v>
      </c>
      <c r="C113" s="51" t="s">
        <v>667</v>
      </c>
      <c r="D113" s="67" t="s">
        <v>647</v>
      </c>
      <c r="E113" s="63" t="s">
        <v>679</v>
      </c>
      <c r="F113" s="64">
        <v>9450215908</v>
      </c>
      <c r="G113" s="63" t="s">
        <v>166</v>
      </c>
      <c r="H113" s="64">
        <v>1</v>
      </c>
      <c r="I113" s="64">
        <v>30</v>
      </c>
      <c r="J113" s="63" t="s">
        <v>680</v>
      </c>
      <c r="K113" s="63" t="s">
        <v>681</v>
      </c>
      <c r="M113" s="63"/>
      <c r="O113" s="64">
        <v>26</v>
      </c>
      <c r="P113" s="64">
        <v>8</v>
      </c>
      <c r="Q113" s="68">
        <v>11</v>
      </c>
      <c r="R113" s="68">
        <v>9</v>
      </c>
      <c r="S113" s="63" t="s">
        <v>62</v>
      </c>
      <c r="T113" s="63" t="s">
        <v>62</v>
      </c>
      <c r="U113" s="63" t="s">
        <v>63</v>
      </c>
      <c r="V113" s="63" t="s">
        <v>63</v>
      </c>
      <c r="W113" s="63" t="s">
        <v>76</v>
      </c>
      <c r="Y113" s="64">
        <v>2</v>
      </c>
      <c r="AA113" s="63" t="s">
        <v>9</v>
      </c>
      <c r="AB113" s="63" t="s">
        <v>682</v>
      </c>
      <c r="AC113" s="63" t="s">
        <v>683</v>
      </c>
    </row>
    <row r="114" spans="1:30" ht="15.75" thickBot="1" x14ac:dyDescent="0.3">
      <c r="A114" s="62">
        <v>45148.018657407411</v>
      </c>
      <c r="B114" s="51">
        <v>45147</v>
      </c>
      <c r="C114" s="51" t="s">
        <v>667</v>
      </c>
      <c r="D114" s="67" t="s">
        <v>647</v>
      </c>
      <c r="E114" s="63" t="s">
        <v>684</v>
      </c>
      <c r="F114" s="64">
        <v>9838728283</v>
      </c>
      <c r="G114" s="63" t="s">
        <v>166</v>
      </c>
      <c r="H114" s="63" t="s">
        <v>63</v>
      </c>
      <c r="I114" s="64">
        <v>25</v>
      </c>
      <c r="J114" s="63" t="s">
        <v>685</v>
      </c>
      <c r="K114" s="63" t="s">
        <v>681</v>
      </c>
      <c r="M114" s="63"/>
      <c r="O114" s="64">
        <v>26</v>
      </c>
      <c r="P114" s="64">
        <v>6</v>
      </c>
      <c r="Q114" s="68">
        <v>11</v>
      </c>
      <c r="R114" s="63">
        <v>9</v>
      </c>
      <c r="S114" s="63" t="s">
        <v>62</v>
      </c>
      <c r="T114" s="63" t="s">
        <v>62</v>
      </c>
      <c r="U114" s="63" t="s">
        <v>62</v>
      </c>
      <c r="V114" s="63" t="s">
        <v>63</v>
      </c>
      <c r="W114" s="63" t="s">
        <v>76</v>
      </c>
      <c r="Y114" s="64">
        <v>1</v>
      </c>
      <c r="AA114" s="63" t="s">
        <v>9</v>
      </c>
      <c r="AB114" s="63" t="s">
        <v>686</v>
      </c>
      <c r="AC114" s="63" t="s">
        <v>687</v>
      </c>
    </row>
    <row r="115" spans="1:30" ht="15.75" thickBot="1" x14ac:dyDescent="0.3">
      <c r="A115" s="69">
        <v>45148.56827546296</v>
      </c>
      <c r="B115" s="70">
        <v>45148</v>
      </c>
      <c r="C115" s="69" t="s">
        <v>688</v>
      </c>
      <c r="D115" s="67" t="s">
        <v>647</v>
      </c>
      <c r="E115" s="59" t="s">
        <v>689</v>
      </c>
      <c r="F115" s="71">
        <v>9541852911</v>
      </c>
      <c r="G115" s="59" t="s">
        <v>70</v>
      </c>
      <c r="H115" s="59" t="s">
        <v>70</v>
      </c>
      <c r="I115" s="71">
        <v>300</v>
      </c>
      <c r="J115" s="59" t="s">
        <v>692</v>
      </c>
      <c r="K115" s="72" t="s">
        <v>693</v>
      </c>
      <c r="L115" s="59" t="s">
        <v>694</v>
      </c>
      <c r="M115" s="72" t="s">
        <v>695</v>
      </c>
      <c r="N115" s="71">
        <v>30</v>
      </c>
      <c r="O115" s="71">
        <v>20</v>
      </c>
      <c r="P115" s="71">
        <v>10</v>
      </c>
      <c r="Q115" s="71">
        <v>10</v>
      </c>
      <c r="R115" s="71">
        <v>1</v>
      </c>
      <c r="T115" s="59" t="s">
        <v>62</v>
      </c>
      <c r="U115" s="59" t="s">
        <v>62</v>
      </c>
      <c r="V115" s="59" t="s">
        <v>62</v>
      </c>
      <c r="W115" s="59" t="s">
        <v>76</v>
      </c>
      <c r="Z115" s="71">
        <v>7</v>
      </c>
      <c r="AA115" s="59" t="s">
        <v>126</v>
      </c>
      <c r="AB115" s="59" t="s">
        <v>690</v>
      </c>
      <c r="AC115" s="59" t="s">
        <v>691</v>
      </c>
      <c r="AD115" s="59" t="s">
        <v>696</v>
      </c>
    </row>
    <row r="116" spans="1:30" ht="15.75" thickBot="1" x14ac:dyDescent="0.3">
      <c r="A116" s="69">
        <v>45148.84542824074</v>
      </c>
      <c r="B116" s="70">
        <v>45148</v>
      </c>
      <c r="C116" s="69" t="s">
        <v>688</v>
      </c>
      <c r="D116" s="67" t="s">
        <v>647</v>
      </c>
      <c r="E116" s="59" t="s">
        <v>697</v>
      </c>
      <c r="F116" s="71">
        <v>8571285236</v>
      </c>
      <c r="G116" s="59" t="s">
        <v>166</v>
      </c>
      <c r="H116" s="59" t="s">
        <v>699</v>
      </c>
      <c r="I116" s="71">
        <v>104</v>
      </c>
      <c r="J116" s="59"/>
      <c r="K116" s="59"/>
      <c r="L116" s="59" t="s">
        <v>700</v>
      </c>
      <c r="M116" s="59"/>
      <c r="N116" s="71">
        <v>26</v>
      </c>
      <c r="O116" s="71">
        <v>104</v>
      </c>
      <c r="P116" s="71">
        <v>10</v>
      </c>
      <c r="Q116" s="71">
        <v>8</v>
      </c>
      <c r="R116" s="71">
        <v>1</v>
      </c>
      <c r="T116" s="59" t="s">
        <v>63</v>
      </c>
      <c r="U116" s="59" t="s">
        <v>62</v>
      </c>
      <c r="V116" s="59" t="s">
        <v>62</v>
      </c>
      <c r="W116" s="59" t="s">
        <v>76</v>
      </c>
      <c r="Z116" s="71">
        <v>1</v>
      </c>
      <c r="AA116" s="59" t="s">
        <v>6</v>
      </c>
      <c r="AB116" s="59" t="s">
        <v>698</v>
      </c>
      <c r="AC116" s="71">
        <v>8571285236</v>
      </c>
      <c r="AD116" s="59" t="s">
        <v>533</v>
      </c>
    </row>
    <row r="117" spans="1:30" ht="15.75" thickBot="1" x14ac:dyDescent="0.3">
      <c r="A117" s="69">
        <v>45148.846377314818</v>
      </c>
      <c r="B117" s="70">
        <v>45148</v>
      </c>
      <c r="C117" s="69" t="s">
        <v>688</v>
      </c>
      <c r="D117" s="67" t="s">
        <v>647</v>
      </c>
      <c r="E117" s="59" t="s">
        <v>701</v>
      </c>
      <c r="F117" s="71">
        <v>7515265896</v>
      </c>
      <c r="G117" s="59" t="s">
        <v>166</v>
      </c>
      <c r="H117" s="59" t="s">
        <v>703</v>
      </c>
      <c r="I117" s="71">
        <v>104</v>
      </c>
      <c r="J117" s="59"/>
      <c r="K117" s="59"/>
      <c r="L117" s="59" t="s">
        <v>704</v>
      </c>
      <c r="M117" s="59"/>
      <c r="N117" s="71">
        <v>18</v>
      </c>
      <c r="O117" s="71">
        <v>55</v>
      </c>
      <c r="P117" s="71">
        <v>11</v>
      </c>
      <c r="Q117" s="71">
        <v>6</v>
      </c>
      <c r="R117" s="71">
        <v>15</v>
      </c>
      <c r="T117" s="59" t="s">
        <v>62</v>
      </c>
      <c r="U117" s="59" t="s">
        <v>62</v>
      </c>
      <c r="V117" s="59" t="s">
        <v>62</v>
      </c>
      <c r="W117" s="59" t="s">
        <v>64</v>
      </c>
      <c r="Z117" s="71">
        <v>26</v>
      </c>
      <c r="AA117" s="59" t="s">
        <v>6</v>
      </c>
      <c r="AB117" s="59" t="s">
        <v>702</v>
      </c>
      <c r="AC117" s="59" t="s">
        <v>701</v>
      </c>
      <c r="AD117" s="59" t="s">
        <v>705</v>
      </c>
    </row>
    <row r="118" spans="1:30" ht="15.75" thickBot="1" x14ac:dyDescent="0.3">
      <c r="A118" s="69">
        <v>45148.85224537037</v>
      </c>
      <c r="B118" s="70">
        <v>45148</v>
      </c>
      <c r="C118" s="69" t="s">
        <v>688</v>
      </c>
      <c r="D118" s="67" t="s">
        <v>647</v>
      </c>
      <c r="E118" s="59" t="s">
        <v>706</v>
      </c>
      <c r="F118" s="71">
        <v>8523612569</v>
      </c>
      <c r="G118" s="59" t="s">
        <v>166</v>
      </c>
      <c r="H118" s="59" t="s">
        <v>709</v>
      </c>
      <c r="I118" s="71">
        <v>104</v>
      </c>
      <c r="J118" s="59"/>
      <c r="K118" s="59"/>
      <c r="L118" s="59" t="s">
        <v>710</v>
      </c>
      <c r="M118" s="59"/>
      <c r="N118" s="71">
        <v>11</v>
      </c>
      <c r="O118" s="71">
        <v>104</v>
      </c>
      <c r="P118" s="71">
        <v>11</v>
      </c>
      <c r="Q118" s="71">
        <v>6</v>
      </c>
      <c r="R118" s="71">
        <v>26</v>
      </c>
      <c r="T118" s="59" t="s">
        <v>62</v>
      </c>
      <c r="U118" s="59" t="s">
        <v>62</v>
      </c>
      <c r="V118" s="59" t="s">
        <v>62</v>
      </c>
      <c r="W118" s="59" t="s">
        <v>76</v>
      </c>
      <c r="Z118" s="71">
        <v>1</v>
      </c>
      <c r="AA118" s="59" t="s">
        <v>6</v>
      </c>
      <c r="AB118" s="59" t="s">
        <v>707</v>
      </c>
      <c r="AC118" s="59" t="s">
        <v>708</v>
      </c>
      <c r="AD118" s="59" t="s">
        <v>711</v>
      </c>
    </row>
    <row r="119" spans="1:30" ht="15.75" thickBot="1" x14ac:dyDescent="0.3">
      <c r="A119" s="69">
        <v>45148.971678240741</v>
      </c>
      <c r="B119" s="70">
        <v>45148</v>
      </c>
      <c r="C119" s="69" t="s">
        <v>688</v>
      </c>
      <c r="D119" s="67" t="s">
        <v>647</v>
      </c>
      <c r="E119" s="59" t="s">
        <v>712</v>
      </c>
      <c r="F119" s="71">
        <v>9838728283</v>
      </c>
      <c r="G119" s="59" t="s">
        <v>166</v>
      </c>
      <c r="H119" s="59" t="s">
        <v>410</v>
      </c>
      <c r="I119" s="71">
        <v>100</v>
      </c>
      <c r="J119" s="59"/>
      <c r="K119" s="59"/>
      <c r="L119" s="59" t="s">
        <v>715</v>
      </c>
      <c r="M119" s="59"/>
      <c r="N119" s="71">
        <v>25</v>
      </c>
      <c r="O119" s="71">
        <v>10</v>
      </c>
      <c r="P119" s="71">
        <v>11</v>
      </c>
      <c r="Q119" s="71">
        <v>9</v>
      </c>
      <c r="R119" s="71">
        <v>1</v>
      </c>
      <c r="T119" s="59" t="s">
        <v>62</v>
      </c>
      <c r="U119" s="59" t="s">
        <v>62</v>
      </c>
      <c r="V119" s="59" t="s">
        <v>62</v>
      </c>
      <c r="W119" s="59" t="s">
        <v>76</v>
      </c>
      <c r="Z119" s="71">
        <v>1</v>
      </c>
      <c r="AA119" s="59" t="s">
        <v>9</v>
      </c>
      <c r="AB119" s="59" t="s">
        <v>713</v>
      </c>
      <c r="AC119" s="59" t="s">
        <v>714</v>
      </c>
      <c r="AD119" s="59" t="s">
        <v>716</v>
      </c>
    </row>
    <row r="120" spans="1:30" ht="15.75" thickBot="1" x14ac:dyDescent="0.3">
      <c r="A120" s="69">
        <v>45148.975613425922</v>
      </c>
      <c r="B120" s="70">
        <v>45148</v>
      </c>
      <c r="C120" s="69" t="s">
        <v>688</v>
      </c>
      <c r="D120" s="67" t="s">
        <v>647</v>
      </c>
      <c r="E120" s="59" t="s">
        <v>717</v>
      </c>
      <c r="F120" s="71">
        <v>7897054205</v>
      </c>
      <c r="G120" s="59" t="s">
        <v>166</v>
      </c>
      <c r="H120" s="59" t="s">
        <v>720</v>
      </c>
      <c r="I120" s="71">
        <v>80</v>
      </c>
      <c r="J120" s="59"/>
      <c r="K120" s="59"/>
      <c r="L120" s="59" t="s">
        <v>721</v>
      </c>
      <c r="M120" s="59"/>
      <c r="N120" s="71">
        <v>26</v>
      </c>
      <c r="O120" s="71">
        <v>10</v>
      </c>
      <c r="P120" s="71">
        <v>11</v>
      </c>
      <c r="Q120" s="71">
        <v>8</v>
      </c>
      <c r="R120" s="71">
        <v>1</v>
      </c>
      <c r="T120" s="59" t="s">
        <v>62</v>
      </c>
      <c r="U120" s="59" t="s">
        <v>62</v>
      </c>
      <c r="V120" s="59" t="s">
        <v>62</v>
      </c>
      <c r="W120" s="59" t="s">
        <v>76</v>
      </c>
      <c r="Z120" s="71">
        <v>1</v>
      </c>
      <c r="AA120" s="59" t="s">
        <v>9</v>
      </c>
      <c r="AB120" s="59" t="s">
        <v>718</v>
      </c>
      <c r="AC120" s="59" t="s">
        <v>719</v>
      </c>
      <c r="AD120" s="59" t="s">
        <v>716</v>
      </c>
    </row>
    <row r="121" spans="1:30" ht="15.75" thickBot="1" x14ac:dyDescent="0.3">
      <c r="A121" s="69">
        <v>45148.97923611111</v>
      </c>
      <c r="B121" s="70">
        <v>45148</v>
      </c>
      <c r="C121" s="69" t="s">
        <v>688</v>
      </c>
      <c r="D121" s="67" t="s">
        <v>647</v>
      </c>
      <c r="E121" s="59" t="s">
        <v>722</v>
      </c>
      <c r="F121" s="71">
        <v>9451021604</v>
      </c>
      <c r="G121" s="59" t="s">
        <v>117</v>
      </c>
      <c r="H121" s="59" t="s">
        <v>573</v>
      </c>
      <c r="I121" s="71">
        <v>100</v>
      </c>
      <c r="J121" s="59" t="s">
        <v>642</v>
      </c>
      <c r="K121" s="59"/>
      <c r="L121" s="59" t="s">
        <v>725</v>
      </c>
      <c r="M121" s="59"/>
      <c r="N121" s="71">
        <v>25</v>
      </c>
      <c r="O121" s="71">
        <v>8</v>
      </c>
      <c r="P121" s="71">
        <v>12</v>
      </c>
      <c r="Q121" s="71">
        <v>8</v>
      </c>
      <c r="R121" s="71">
        <v>2</v>
      </c>
      <c r="T121" s="59" t="s">
        <v>62</v>
      </c>
      <c r="U121" s="59" t="s">
        <v>62</v>
      </c>
      <c r="V121" s="59" t="s">
        <v>62</v>
      </c>
      <c r="W121" s="59" t="s">
        <v>64</v>
      </c>
      <c r="Z121" s="71">
        <v>1</v>
      </c>
      <c r="AA121" s="59" t="s">
        <v>9</v>
      </c>
      <c r="AB121" s="59" t="s">
        <v>723</v>
      </c>
      <c r="AC121" s="59" t="s">
        <v>724</v>
      </c>
      <c r="AD121" s="59" t="s">
        <v>716</v>
      </c>
    </row>
    <row r="122" spans="1:30" ht="15.75" thickBot="1" x14ac:dyDescent="0.3">
      <c r="A122" s="69">
        <v>45148.98296296296</v>
      </c>
      <c r="B122" s="70">
        <v>45148</v>
      </c>
      <c r="C122" s="69" t="s">
        <v>688</v>
      </c>
      <c r="D122" s="67" t="s">
        <v>647</v>
      </c>
      <c r="E122" s="59" t="s">
        <v>726</v>
      </c>
      <c r="F122" s="71">
        <v>9839116318</v>
      </c>
      <c r="G122" s="59" t="s">
        <v>629</v>
      </c>
      <c r="H122" s="59" t="s">
        <v>720</v>
      </c>
      <c r="I122" s="71">
        <v>90</v>
      </c>
      <c r="J122" s="59"/>
      <c r="K122" s="59"/>
      <c r="L122" s="59" t="s">
        <v>729</v>
      </c>
      <c r="M122" s="59"/>
      <c r="N122" s="71">
        <v>26</v>
      </c>
      <c r="O122" s="71">
        <v>15</v>
      </c>
      <c r="P122" s="71">
        <v>11</v>
      </c>
      <c r="Q122" s="71">
        <v>8</v>
      </c>
      <c r="R122" s="71">
        <v>2</v>
      </c>
      <c r="T122" s="59" t="s">
        <v>62</v>
      </c>
      <c r="U122" s="59" t="s">
        <v>62</v>
      </c>
      <c r="V122" s="59" t="s">
        <v>62</v>
      </c>
      <c r="W122" s="59" t="s">
        <v>76</v>
      </c>
      <c r="Z122" s="71">
        <v>3</v>
      </c>
      <c r="AA122" s="59" t="s">
        <v>9</v>
      </c>
      <c r="AB122" s="59" t="s">
        <v>727</v>
      </c>
      <c r="AC122" s="59" t="s">
        <v>728</v>
      </c>
      <c r="AD122" s="59" t="s">
        <v>716</v>
      </c>
    </row>
    <row r="123" spans="1:30" ht="15.75" thickBot="1" x14ac:dyDescent="0.3">
      <c r="A123" s="69">
        <v>45148.986203703702</v>
      </c>
      <c r="B123" s="70">
        <v>45148</v>
      </c>
      <c r="C123" s="69" t="s">
        <v>688</v>
      </c>
      <c r="D123" s="67" t="s">
        <v>647</v>
      </c>
      <c r="E123" s="59" t="s">
        <v>730</v>
      </c>
      <c r="F123" s="71">
        <v>9935600003</v>
      </c>
      <c r="G123" s="59" t="s">
        <v>334</v>
      </c>
      <c r="H123" s="59" t="s">
        <v>720</v>
      </c>
      <c r="I123" s="71">
        <v>85</v>
      </c>
      <c r="J123" s="59" t="s">
        <v>636</v>
      </c>
      <c r="K123" s="59"/>
      <c r="L123" s="59" t="s">
        <v>733</v>
      </c>
      <c r="M123" s="59"/>
      <c r="N123" s="71">
        <v>24</v>
      </c>
      <c r="O123" s="71">
        <v>12</v>
      </c>
      <c r="P123" s="71">
        <v>12</v>
      </c>
      <c r="Q123" s="71">
        <v>8</v>
      </c>
      <c r="R123" s="71">
        <v>1</v>
      </c>
      <c r="T123" s="59" t="s">
        <v>62</v>
      </c>
      <c r="U123" s="59" t="s">
        <v>62</v>
      </c>
      <c r="V123" s="59" t="s">
        <v>62</v>
      </c>
      <c r="W123" s="59" t="s">
        <v>76</v>
      </c>
      <c r="Z123" s="71">
        <v>3</v>
      </c>
      <c r="AA123" s="59" t="s">
        <v>9</v>
      </c>
      <c r="AB123" s="59" t="s">
        <v>731</v>
      </c>
      <c r="AC123" s="59" t="s">
        <v>732</v>
      </c>
      <c r="AD123" s="59" t="s">
        <v>716</v>
      </c>
    </row>
    <row r="124" spans="1:30" ht="15.75" thickBot="1" x14ac:dyDescent="0.3">
      <c r="A124" s="69">
        <v>45148.991481481484</v>
      </c>
      <c r="B124" s="70">
        <v>45148</v>
      </c>
      <c r="C124" s="69" t="s">
        <v>688</v>
      </c>
      <c r="D124" s="67" t="s">
        <v>647</v>
      </c>
      <c r="E124" s="59" t="s">
        <v>734</v>
      </c>
      <c r="F124" s="71">
        <v>9670116611</v>
      </c>
      <c r="G124" s="59" t="s">
        <v>334</v>
      </c>
      <c r="H124" s="59" t="s">
        <v>720</v>
      </c>
      <c r="I124" s="71">
        <v>100</v>
      </c>
      <c r="J124" s="59"/>
      <c r="K124" s="59"/>
      <c r="L124" s="59" t="s">
        <v>737</v>
      </c>
      <c r="M124" s="59"/>
      <c r="N124" s="71">
        <v>26</v>
      </c>
      <c r="O124" s="71">
        <v>30</v>
      </c>
      <c r="P124" s="71">
        <v>11</v>
      </c>
      <c r="Q124" s="71">
        <v>8</v>
      </c>
      <c r="R124" s="71">
        <v>2</v>
      </c>
      <c r="T124" s="59" t="s">
        <v>62</v>
      </c>
      <c r="U124" s="59" t="s">
        <v>62</v>
      </c>
      <c r="V124" s="59" t="s">
        <v>62</v>
      </c>
      <c r="W124" s="59" t="s">
        <v>76</v>
      </c>
      <c r="Z124" s="71">
        <v>3</v>
      </c>
      <c r="AA124" s="59" t="s">
        <v>9</v>
      </c>
      <c r="AB124" s="59" t="s">
        <v>735</v>
      </c>
      <c r="AC124" s="59" t="s">
        <v>736</v>
      </c>
      <c r="AD124" s="59" t="s">
        <v>716</v>
      </c>
    </row>
    <row r="125" spans="1:30" ht="15.75" thickBot="1" x14ac:dyDescent="0.3">
      <c r="A125" s="69">
        <v>45148.995381944442</v>
      </c>
      <c r="B125" s="70">
        <v>45148</v>
      </c>
      <c r="C125" s="69" t="s">
        <v>688</v>
      </c>
      <c r="D125" s="67" t="s">
        <v>647</v>
      </c>
      <c r="E125" s="59" t="s">
        <v>738</v>
      </c>
      <c r="F125" s="71">
        <v>945040706</v>
      </c>
      <c r="G125" s="59" t="s">
        <v>117</v>
      </c>
      <c r="H125" s="59" t="s">
        <v>720</v>
      </c>
      <c r="I125" s="71">
        <v>80</v>
      </c>
      <c r="J125" s="59" t="s">
        <v>720</v>
      </c>
      <c r="K125" s="59"/>
      <c r="L125" s="59" t="s">
        <v>741</v>
      </c>
      <c r="M125" s="59"/>
      <c r="N125" s="71">
        <v>24</v>
      </c>
      <c r="O125" s="71">
        <v>10</v>
      </c>
      <c r="P125" s="71">
        <v>10</v>
      </c>
      <c r="Q125" s="71">
        <v>7</v>
      </c>
      <c r="R125" s="71">
        <v>1</v>
      </c>
      <c r="T125" s="59" t="s">
        <v>62</v>
      </c>
      <c r="U125" s="59" t="s">
        <v>62</v>
      </c>
      <c r="V125" s="59" t="s">
        <v>62</v>
      </c>
      <c r="W125" s="59" t="s">
        <v>76</v>
      </c>
      <c r="Z125" s="71">
        <v>3</v>
      </c>
      <c r="AA125" s="59" t="s">
        <v>9</v>
      </c>
      <c r="AB125" s="59" t="s">
        <v>739</v>
      </c>
      <c r="AC125" s="59" t="s">
        <v>740</v>
      </c>
      <c r="AD125" s="59" t="s">
        <v>716</v>
      </c>
    </row>
    <row r="126" spans="1:30" ht="15.75" thickBot="1" x14ac:dyDescent="0.3">
      <c r="A126" s="69">
        <v>45148.997939814813</v>
      </c>
      <c r="B126" s="70">
        <v>45148</v>
      </c>
      <c r="C126" s="69" t="s">
        <v>688</v>
      </c>
      <c r="D126" s="67" t="s">
        <v>647</v>
      </c>
      <c r="E126" s="59" t="s">
        <v>742</v>
      </c>
      <c r="F126" s="71">
        <v>9415161382</v>
      </c>
      <c r="G126" s="59" t="s">
        <v>117</v>
      </c>
      <c r="H126" s="59" t="s">
        <v>573</v>
      </c>
      <c r="I126" s="71">
        <v>110</v>
      </c>
      <c r="J126" s="59" t="s">
        <v>745</v>
      </c>
      <c r="K126" s="59"/>
      <c r="L126" s="59" t="s">
        <v>746</v>
      </c>
      <c r="M126" s="59"/>
      <c r="N126" s="71">
        <v>25</v>
      </c>
      <c r="O126" s="71">
        <v>15</v>
      </c>
      <c r="P126" s="71">
        <v>12</v>
      </c>
      <c r="Q126" s="71">
        <v>7</v>
      </c>
      <c r="R126" s="71">
        <v>2</v>
      </c>
      <c r="T126" s="59" t="s">
        <v>62</v>
      </c>
      <c r="U126" s="59" t="s">
        <v>62</v>
      </c>
      <c r="V126" s="59" t="s">
        <v>62</v>
      </c>
      <c r="W126" s="59" t="s">
        <v>64</v>
      </c>
      <c r="Z126" s="71">
        <v>2</v>
      </c>
      <c r="AA126" s="59" t="s">
        <v>9</v>
      </c>
      <c r="AB126" s="59" t="s">
        <v>743</v>
      </c>
      <c r="AC126" s="59" t="s">
        <v>744</v>
      </c>
      <c r="AD126" s="59" t="s">
        <v>716</v>
      </c>
    </row>
    <row r="127" spans="1:30" ht="15.75" thickBot="1" x14ac:dyDescent="0.3">
      <c r="A127" s="69">
        <v>45149.001168981478</v>
      </c>
      <c r="B127" s="70">
        <v>45148</v>
      </c>
      <c r="C127" s="69" t="s">
        <v>688</v>
      </c>
      <c r="D127" s="67" t="s">
        <v>647</v>
      </c>
      <c r="E127" s="59" t="s">
        <v>747</v>
      </c>
      <c r="F127" s="71">
        <v>7095470563</v>
      </c>
      <c r="G127" s="59" t="s">
        <v>334</v>
      </c>
      <c r="H127" s="59" t="s">
        <v>573</v>
      </c>
      <c r="I127" s="71">
        <v>90</v>
      </c>
      <c r="J127" s="59" t="s">
        <v>750</v>
      </c>
      <c r="K127" s="59"/>
      <c r="L127" s="59" t="s">
        <v>751</v>
      </c>
      <c r="M127" s="59"/>
      <c r="N127" s="71">
        <v>25</v>
      </c>
      <c r="O127" s="71">
        <v>110</v>
      </c>
      <c r="P127" s="71">
        <v>12</v>
      </c>
      <c r="Q127" s="71">
        <v>7</v>
      </c>
      <c r="R127" s="71">
        <v>2</v>
      </c>
      <c r="T127" s="59" t="s">
        <v>62</v>
      </c>
      <c r="U127" s="59" t="s">
        <v>62</v>
      </c>
      <c r="V127" s="59" t="s">
        <v>62</v>
      </c>
      <c r="W127" s="59" t="s">
        <v>64</v>
      </c>
      <c r="Z127" s="59" t="s">
        <v>752</v>
      </c>
      <c r="AA127" s="59" t="s">
        <v>9</v>
      </c>
      <c r="AB127" s="59" t="s">
        <v>748</v>
      </c>
      <c r="AC127" s="59" t="s">
        <v>749</v>
      </c>
      <c r="AD127" s="59" t="s">
        <v>716</v>
      </c>
    </row>
    <row r="128" spans="1:30" ht="15.75" thickBot="1" x14ac:dyDescent="0.3">
      <c r="A128" s="69">
        <v>45149.003599537034</v>
      </c>
      <c r="B128" s="70">
        <v>45148</v>
      </c>
      <c r="C128" s="69" t="s">
        <v>688</v>
      </c>
      <c r="D128" s="67" t="s">
        <v>647</v>
      </c>
      <c r="E128" s="59" t="s">
        <v>753</v>
      </c>
      <c r="F128" s="71">
        <v>9235885281</v>
      </c>
      <c r="G128" s="59" t="s">
        <v>334</v>
      </c>
      <c r="H128" s="59" t="s">
        <v>720</v>
      </c>
      <c r="I128" s="71">
        <v>100</v>
      </c>
      <c r="J128" s="59"/>
      <c r="K128" s="59"/>
      <c r="L128" s="59" t="s">
        <v>756</v>
      </c>
      <c r="M128" s="59"/>
      <c r="N128" s="71">
        <v>24</v>
      </c>
      <c r="O128" s="71">
        <v>10</v>
      </c>
      <c r="P128" s="71">
        <v>11</v>
      </c>
      <c r="Q128" s="71">
        <v>7</v>
      </c>
      <c r="R128" s="71">
        <v>2</v>
      </c>
      <c r="T128" s="59" t="s">
        <v>62</v>
      </c>
      <c r="U128" s="59" t="s">
        <v>62</v>
      </c>
      <c r="V128" s="59" t="s">
        <v>62</v>
      </c>
      <c r="W128" s="59" t="s">
        <v>64</v>
      </c>
      <c r="Z128" s="71">
        <v>1</v>
      </c>
      <c r="AA128" s="59" t="s">
        <v>9</v>
      </c>
      <c r="AB128" s="59" t="s">
        <v>754</v>
      </c>
      <c r="AC128" s="59" t="s">
        <v>755</v>
      </c>
      <c r="AD128" s="59" t="s">
        <v>716</v>
      </c>
    </row>
    <row r="129" spans="1:30" ht="15.75" thickBot="1" x14ac:dyDescent="0.3">
      <c r="A129" s="69">
        <v>45149.006736111114</v>
      </c>
      <c r="B129" s="70">
        <v>45148</v>
      </c>
      <c r="C129" s="69" t="s">
        <v>688</v>
      </c>
      <c r="D129" s="67" t="s">
        <v>647</v>
      </c>
      <c r="E129" s="59" t="s">
        <v>757</v>
      </c>
      <c r="F129" s="71">
        <v>9455077296</v>
      </c>
      <c r="G129" s="59" t="s">
        <v>334</v>
      </c>
      <c r="H129" s="59" t="s">
        <v>720</v>
      </c>
      <c r="I129" s="71">
        <v>150</v>
      </c>
      <c r="J129" s="59" t="s">
        <v>760</v>
      </c>
      <c r="K129" s="59"/>
      <c r="L129" s="59" t="s">
        <v>761</v>
      </c>
      <c r="M129" s="59"/>
      <c r="N129" s="71">
        <v>26</v>
      </c>
      <c r="O129" s="71">
        <v>20</v>
      </c>
      <c r="P129" s="71">
        <v>11</v>
      </c>
      <c r="Q129" s="71">
        <v>7</v>
      </c>
      <c r="R129" s="71">
        <v>2</v>
      </c>
      <c r="T129" s="59" t="s">
        <v>62</v>
      </c>
      <c r="U129" s="59" t="s">
        <v>62</v>
      </c>
      <c r="V129" s="59" t="s">
        <v>62</v>
      </c>
      <c r="W129" s="59" t="s">
        <v>76</v>
      </c>
      <c r="Z129" s="71">
        <v>3</v>
      </c>
      <c r="AA129" s="59" t="s">
        <v>9</v>
      </c>
      <c r="AB129" s="59" t="s">
        <v>758</v>
      </c>
      <c r="AC129" s="59" t="s">
        <v>759</v>
      </c>
      <c r="AD129" s="59" t="s">
        <v>716</v>
      </c>
    </row>
  </sheetData>
  <autoFilter ref="A1:AD129"/>
  <hyperlinks>
    <hyperlink ref="L10" r:id="rId1"/>
    <hyperlink ref="N10" r:id="rId2"/>
    <hyperlink ref="L11" r:id="rId3"/>
    <hyperlink ref="N11" r:id="rId4"/>
    <hyperlink ref="L12" r:id="rId5"/>
    <hyperlink ref="N12" r:id="rId6"/>
    <hyperlink ref="L13" r:id="rId7"/>
    <hyperlink ref="N13" r:id="rId8"/>
    <hyperlink ref="L14" r:id="rId9"/>
    <hyperlink ref="N14" r:id="rId10"/>
    <hyperlink ref="L33" r:id="rId11"/>
    <hyperlink ref="N33" r:id="rId12"/>
    <hyperlink ref="L34" r:id="rId13"/>
    <hyperlink ref="N34" r:id="rId14"/>
    <hyperlink ref="L35" r:id="rId15"/>
    <hyperlink ref="N35" r:id="rId16"/>
    <hyperlink ref="L32" r:id="rId17"/>
    <hyperlink ref="N32" r:id="rId18"/>
    <hyperlink ref="L47" r:id="rId19"/>
    <hyperlink ref="N47" r:id="rId20"/>
    <hyperlink ref="L56" r:id="rId21"/>
    <hyperlink ref="N56" r:id="rId22"/>
    <hyperlink ref="K115" r:id="rId23"/>
    <hyperlink ref="M115" r:id="rId2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2" workbookViewId="0"/>
  </sheetViews>
  <sheetFormatPr defaultRowHeight="15" x14ac:dyDescent="0.25"/>
  <cols>
    <col min="1" max="1" width="30.42578125" customWidth="1"/>
    <col min="2" max="2" width="25.28515625" customWidth="1"/>
    <col min="3" max="3" width="48.7109375" customWidth="1"/>
  </cols>
  <sheetData>
    <row r="1" spans="1:3" x14ac:dyDescent="0.25">
      <c r="A1" s="73" t="s">
        <v>3</v>
      </c>
      <c r="B1" t="s">
        <v>762</v>
      </c>
    </row>
    <row r="2" spans="1:3" x14ac:dyDescent="0.25">
      <c r="A2" s="73" t="s">
        <v>28</v>
      </c>
      <c r="B2" t="s">
        <v>762</v>
      </c>
    </row>
    <row r="3" spans="1:3" x14ac:dyDescent="0.25">
      <c r="A3" s="73" t="s">
        <v>51</v>
      </c>
      <c r="B3" t="s">
        <v>126</v>
      </c>
    </row>
    <row r="5" spans="1:3" x14ac:dyDescent="0.25">
      <c r="A5" s="73" t="s">
        <v>763</v>
      </c>
      <c r="B5" t="s">
        <v>1757</v>
      </c>
      <c r="C5" t="s">
        <v>1756</v>
      </c>
    </row>
    <row r="6" spans="1:3" x14ac:dyDescent="0.25">
      <c r="A6" s="74" t="s">
        <v>379</v>
      </c>
      <c r="B6" s="75">
        <v>2</v>
      </c>
      <c r="C6" s="75">
        <v>900</v>
      </c>
    </row>
    <row r="7" spans="1:3" x14ac:dyDescent="0.25">
      <c r="A7" s="74" t="s">
        <v>265</v>
      </c>
      <c r="B7" s="75">
        <v>9</v>
      </c>
      <c r="C7" s="75">
        <v>2600</v>
      </c>
    </row>
    <row r="8" spans="1:3" x14ac:dyDescent="0.25">
      <c r="A8" s="74" t="s">
        <v>325</v>
      </c>
      <c r="B8" s="75">
        <v>4</v>
      </c>
      <c r="C8" s="75">
        <v>3100</v>
      </c>
    </row>
    <row r="9" spans="1:3" x14ac:dyDescent="0.25">
      <c r="A9" s="74" t="s">
        <v>272</v>
      </c>
      <c r="B9" s="75">
        <v>16</v>
      </c>
      <c r="C9" s="75">
        <v>4650</v>
      </c>
    </row>
    <row r="10" spans="1:3" x14ac:dyDescent="0.25">
      <c r="A10" s="74" t="s">
        <v>790</v>
      </c>
      <c r="B10" s="75">
        <v>42</v>
      </c>
      <c r="C10" s="75">
        <v>28930</v>
      </c>
    </row>
    <row r="11" spans="1:3" x14ac:dyDescent="0.25">
      <c r="A11" s="74" t="s">
        <v>257</v>
      </c>
      <c r="B11" s="75">
        <v>1</v>
      </c>
      <c r="C11" s="75">
        <v>1500</v>
      </c>
    </row>
    <row r="12" spans="1:3" x14ac:dyDescent="0.25">
      <c r="A12" s="74" t="s">
        <v>764</v>
      </c>
      <c r="B12" s="75">
        <v>74</v>
      </c>
      <c r="C12" s="75">
        <v>41680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8"/>
  <sheetViews>
    <sheetView topLeftCell="H313" workbookViewId="0">
      <selection activeCell="A320" sqref="A320:AC338"/>
    </sheetView>
  </sheetViews>
  <sheetFormatPr defaultRowHeight="15" x14ac:dyDescent="0.25"/>
  <cols>
    <col min="1" max="1" width="15.5703125" bestFit="1" customWidth="1"/>
    <col min="2" max="2" width="12" bestFit="1" customWidth="1"/>
    <col min="3" max="3" width="11.140625" bestFit="1" customWidth="1"/>
    <col min="4" max="4" width="11.140625" customWidth="1"/>
    <col min="5" max="5" width="15.140625" bestFit="1" customWidth="1"/>
    <col min="6" max="6" width="29" bestFit="1" customWidth="1"/>
    <col min="7" max="7" width="103.5703125" bestFit="1" customWidth="1"/>
    <col min="8" max="8" width="26.28515625" style="110" bestFit="1" customWidth="1"/>
    <col min="9" max="9" width="19.140625" bestFit="1" customWidth="1"/>
    <col min="10" max="10" width="23" bestFit="1" customWidth="1"/>
    <col min="11" max="11" width="43.5703125" bestFit="1" customWidth="1"/>
    <col min="12" max="12" width="48" style="111" bestFit="1" customWidth="1"/>
    <col min="13" max="13" width="20" bestFit="1" customWidth="1"/>
    <col min="14" max="14" width="21.28515625" bestFit="1" customWidth="1"/>
    <col min="15" max="15" width="13" bestFit="1" customWidth="1"/>
    <col min="16" max="16" width="36" style="112" bestFit="1" customWidth="1"/>
    <col min="17" max="17" width="86.28515625" style="112" bestFit="1" customWidth="1"/>
    <col min="18" max="18" width="32.85546875" style="113" bestFit="1" customWidth="1"/>
    <col min="19" max="19" width="86.28515625" bestFit="1" customWidth="1"/>
    <col min="20" max="20" width="70.28515625" bestFit="1" customWidth="1"/>
    <col min="21" max="21" width="20.140625" bestFit="1" customWidth="1"/>
    <col min="22" max="22" width="18.7109375" bestFit="1" customWidth="1"/>
    <col min="23" max="23" width="29.7109375" bestFit="1" customWidth="1"/>
    <col min="24" max="24" width="18.28515625" style="114" bestFit="1" customWidth="1"/>
    <col min="25" max="26" width="18.28515625" style="114" customWidth="1"/>
    <col min="27" max="27" width="15.5703125" bestFit="1" customWidth="1"/>
  </cols>
  <sheetData>
    <row r="1" spans="1:29" x14ac:dyDescent="0.25">
      <c r="A1" s="40" t="s">
        <v>27</v>
      </c>
      <c r="B1" s="40" t="s">
        <v>3</v>
      </c>
      <c r="C1" s="40" t="s">
        <v>28</v>
      </c>
      <c r="D1" s="40" t="s">
        <v>2</v>
      </c>
      <c r="E1" s="40" t="s">
        <v>765</v>
      </c>
      <c r="F1" s="40" t="s">
        <v>766</v>
      </c>
      <c r="G1" s="40" t="s">
        <v>767</v>
      </c>
      <c r="H1" s="76" t="s">
        <v>768</v>
      </c>
      <c r="I1" s="40" t="s">
        <v>769</v>
      </c>
      <c r="J1" s="40" t="s">
        <v>770</v>
      </c>
      <c r="K1" s="40" t="s">
        <v>771</v>
      </c>
      <c r="L1" s="77" t="s">
        <v>772</v>
      </c>
      <c r="M1" s="40" t="s">
        <v>773</v>
      </c>
      <c r="N1" s="40" t="s">
        <v>774</v>
      </c>
      <c r="O1" s="40" t="s">
        <v>775</v>
      </c>
      <c r="P1" s="78" t="s">
        <v>776</v>
      </c>
      <c r="Q1" s="78" t="s">
        <v>777</v>
      </c>
      <c r="R1" s="79" t="s">
        <v>778</v>
      </c>
      <c r="S1" s="40" t="s">
        <v>779</v>
      </c>
      <c r="T1" s="40" t="s">
        <v>780</v>
      </c>
      <c r="U1" s="40" t="s">
        <v>781</v>
      </c>
      <c r="V1" s="40" t="s">
        <v>782</v>
      </c>
      <c r="W1" s="40" t="s">
        <v>50</v>
      </c>
      <c r="X1" s="40" t="s">
        <v>51</v>
      </c>
      <c r="Y1" s="40" t="s">
        <v>783</v>
      </c>
      <c r="Z1" s="40" t="s">
        <v>784</v>
      </c>
      <c r="AA1" s="40" t="s">
        <v>785</v>
      </c>
      <c r="AB1" s="40" t="s">
        <v>786</v>
      </c>
      <c r="AC1" s="40" t="s">
        <v>787</v>
      </c>
    </row>
    <row r="2" spans="1:29" x14ac:dyDescent="0.25">
      <c r="A2" s="41">
        <v>45078.630185185182</v>
      </c>
      <c r="B2" s="42">
        <v>45078</v>
      </c>
      <c r="C2" s="42" t="s">
        <v>210</v>
      </c>
      <c r="D2" s="42"/>
      <c r="E2" s="43">
        <v>33</v>
      </c>
      <c r="F2" s="43" t="s">
        <v>209</v>
      </c>
      <c r="G2" s="43">
        <v>9971925152</v>
      </c>
      <c r="H2" s="80">
        <v>30</v>
      </c>
      <c r="I2" s="43" t="s">
        <v>166</v>
      </c>
      <c r="J2" s="43" t="s">
        <v>788</v>
      </c>
      <c r="K2" s="43"/>
      <c r="L2" s="81">
        <v>1600</v>
      </c>
      <c r="M2" s="43"/>
      <c r="N2" s="43"/>
      <c r="O2" s="43" t="s">
        <v>62</v>
      </c>
      <c r="P2" s="82" t="s">
        <v>221</v>
      </c>
      <c r="Q2" s="82" t="s">
        <v>789</v>
      </c>
      <c r="R2" s="83">
        <v>17</v>
      </c>
      <c r="S2" s="56" t="s">
        <v>221</v>
      </c>
      <c r="T2" s="43"/>
      <c r="U2" s="43"/>
      <c r="V2" s="43"/>
      <c r="W2" s="56" t="s">
        <v>65</v>
      </c>
      <c r="X2" s="10" t="s">
        <v>66</v>
      </c>
      <c r="Y2" s="42" t="str">
        <f>VLOOKUP(X2,'[1]Region&amp;ASM'!$B$2:$E$14,2,0)</f>
        <v>NCR</v>
      </c>
      <c r="Z2" s="10" t="str">
        <f>VLOOKUP(X2,'[1]Region&amp;ASM'!$B$2:$D$14,3,0)</f>
        <v>Abhishek Srivastava</v>
      </c>
      <c r="AA2" s="10"/>
      <c r="AB2" s="10"/>
      <c r="AC2" s="10"/>
    </row>
    <row r="3" spans="1:29" x14ac:dyDescent="0.25">
      <c r="A3" s="41">
        <v>45078.892256944448</v>
      </c>
      <c r="B3" s="42">
        <v>45078</v>
      </c>
      <c r="C3" s="42" t="s">
        <v>210</v>
      </c>
      <c r="D3" s="42"/>
      <c r="E3" s="43">
        <v>11</v>
      </c>
      <c r="F3" s="43" t="s">
        <v>790</v>
      </c>
      <c r="G3" s="43">
        <v>9625446093</v>
      </c>
      <c r="H3" s="80">
        <v>200</v>
      </c>
      <c r="I3" s="43" t="s">
        <v>56</v>
      </c>
      <c r="J3" s="43" t="s">
        <v>262</v>
      </c>
      <c r="K3" s="43"/>
      <c r="L3" s="81">
        <v>400</v>
      </c>
      <c r="M3" s="43"/>
      <c r="N3" s="43"/>
      <c r="O3" s="43" t="s">
        <v>63</v>
      </c>
      <c r="P3" s="82" t="s">
        <v>791</v>
      </c>
      <c r="Q3" s="82" t="s">
        <v>792</v>
      </c>
      <c r="R3" s="83">
        <v>9</v>
      </c>
      <c r="S3" s="56" t="s">
        <v>792</v>
      </c>
      <c r="T3" s="43"/>
      <c r="U3" s="43"/>
      <c r="V3" s="43"/>
      <c r="W3" s="43" t="s">
        <v>125</v>
      </c>
      <c r="X3" s="10" t="s">
        <v>126</v>
      </c>
      <c r="Y3" s="42" t="str">
        <f>VLOOKUP(X3,'[1]Region&amp;ASM'!$B$2:$E$14,2,0)</f>
        <v>NCR</v>
      </c>
      <c r="Z3" s="10" t="str">
        <f>VLOOKUP(X3,'[1]Region&amp;ASM'!$B$2:$D$14,3,0)</f>
        <v>Abhishek Srivastava</v>
      </c>
      <c r="AA3" s="10"/>
      <c r="AB3" s="10"/>
      <c r="AC3" s="10"/>
    </row>
    <row r="4" spans="1:29" x14ac:dyDescent="0.25">
      <c r="A4" s="41">
        <v>45078.897453703707</v>
      </c>
      <c r="B4" s="42">
        <v>45078</v>
      </c>
      <c r="C4" s="42" t="s">
        <v>210</v>
      </c>
      <c r="D4" s="42"/>
      <c r="E4" s="43">
        <v>11</v>
      </c>
      <c r="F4" s="43" t="s">
        <v>790</v>
      </c>
      <c r="G4" s="43">
        <v>9625446093</v>
      </c>
      <c r="H4" s="80">
        <v>90</v>
      </c>
      <c r="I4" s="43" t="s">
        <v>56</v>
      </c>
      <c r="J4" s="43" t="s">
        <v>262</v>
      </c>
      <c r="K4" s="43"/>
      <c r="L4" s="81">
        <v>450</v>
      </c>
      <c r="M4" s="43"/>
      <c r="N4" s="43"/>
      <c r="O4" s="43" t="s">
        <v>63</v>
      </c>
      <c r="P4" s="82" t="s">
        <v>791</v>
      </c>
      <c r="Q4" s="82" t="s">
        <v>793</v>
      </c>
      <c r="R4" s="83">
        <v>10</v>
      </c>
      <c r="S4" s="56" t="s">
        <v>794</v>
      </c>
      <c r="T4" s="43"/>
      <c r="U4" s="43"/>
      <c r="V4" s="43"/>
      <c r="W4" s="43" t="s">
        <v>125</v>
      </c>
      <c r="X4" s="10" t="s">
        <v>126</v>
      </c>
      <c r="Y4" s="42" t="str">
        <f>VLOOKUP(X4,'[1]Region&amp;ASM'!$B$2:$E$14,2,0)</f>
        <v>NCR</v>
      </c>
      <c r="Z4" s="10" t="str">
        <f>VLOOKUP(X4,'[1]Region&amp;ASM'!$B$2:$D$14,3,0)</f>
        <v>Abhishek Srivastava</v>
      </c>
      <c r="AA4" s="10"/>
      <c r="AB4" s="10"/>
      <c r="AC4" s="10"/>
    </row>
    <row r="5" spans="1:29" x14ac:dyDescent="0.25">
      <c r="A5" s="41">
        <v>45078.901145833333</v>
      </c>
      <c r="B5" s="42">
        <v>45078</v>
      </c>
      <c r="C5" s="42" t="s">
        <v>210</v>
      </c>
      <c r="D5" s="42"/>
      <c r="E5" s="43">
        <v>11</v>
      </c>
      <c r="F5" s="43" t="s">
        <v>790</v>
      </c>
      <c r="G5" s="43">
        <v>9625446093</v>
      </c>
      <c r="H5" s="80">
        <v>350</v>
      </c>
      <c r="I5" s="43" t="s">
        <v>56</v>
      </c>
      <c r="J5" s="43" t="s">
        <v>262</v>
      </c>
      <c r="K5" s="43"/>
      <c r="L5" s="81">
        <v>450</v>
      </c>
      <c r="M5" s="43"/>
      <c r="N5" s="43"/>
      <c r="O5" s="43" t="s">
        <v>63</v>
      </c>
      <c r="P5" s="82" t="s">
        <v>795</v>
      </c>
      <c r="Q5" s="82" t="s">
        <v>796</v>
      </c>
      <c r="R5" s="83">
        <v>8</v>
      </c>
      <c r="S5" s="56" t="s">
        <v>795</v>
      </c>
      <c r="T5" s="43"/>
      <c r="U5" s="43"/>
      <c r="V5" s="43"/>
      <c r="W5" s="43" t="s">
        <v>125</v>
      </c>
      <c r="X5" s="10" t="s">
        <v>126</v>
      </c>
      <c r="Y5" s="42" t="str">
        <f>VLOOKUP(X5,'[1]Region&amp;ASM'!$B$2:$E$14,2,0)</f>
        <v>NCR</v>
      </c>
      <c r="Z5" s="10" t="str">
        <f>VLOOKUP(X5,'[1]Region&amp;ASM'!$B$2:$D$14,3,0)</f>
        <v>Abhishek Srivastava</v>
      </c>
      <c r="AA5" s="10"/>
      <c r="AB5" s="10"/>
      <c r="AC5" s="10"/>
    </row>
    <row r="6" spans="1:29" x14ac:dyDescent="0.25">
      <c r="A6" s="41">
        <v>45080.838240740741</v>
      </c>
      <c r="B6" s="42">
        <v>45080</v>
      </c>
      <c r="C6" s="42" t="s">
        <v>210</v>
      </c>
      <c r="D6" s="42"/>
      <c r="E6" s="43">
        <v>19</v>
      </c>
      <c r="F6" s="43" t="s">
        <v>112</v>
      </c>
      <c r="G6" s="43">
        <v>9215617027</v>
      </c>
      <c r="H6" s="80">
        <v>50</v>
      </c>
      <c r="I6" s="43" t="s">
        <v>98</v>
      </c>
      <c r="J6" s="43" t="s">
        <v>98</v>
      </c>
      <c r="K6" s="43"/>
      <c r="L6" s="81">
        <v>300</v>
      </c>
      <c r="M6" s="43"/>
      <c r="N6" s="43"/>
      <c r="O6" s="43" t="s">
        <v>62</v>
      </c>
      <c r="P6" s="82" t="s">
        <v>798</v>
      </c>
      <c r="Q6" s="82" t="s">
        <v>799</v>
      </c>
      <c r="R6" s="83">
        <v>9</v>
      </c>
      <c r="S6" s="43" t="s">
        <v>800</v>
      </c>
      <c r="T6" s="43"/>
      <c r="U6" s="43"/>
      <c r="V6" s="43" t="s">
        <v>801</v>
      </c>
      <c r="W6" s="56" t="s">
        <v>110</v>
      </c>
      <c r="X6" s="10" t="s">
        <v>7</v>
      </c>
      <c r="Y6" s="42" t="str">
        <f>VLOOKUP(X6,'[1]Region&amp;ASM'!$B$2:$E$14,2,0)</f>
        <v>NCR</v>
      </c>
      <c r="Z6" s="10" t="str">
        <f>VLOOKUP(X6,'[1]Region&amp;ASM'!$B$2:$D$14,3,0)</f>
        <v>Abhishek Srivastava</v>
      </c>
      <c r="AA6" s="10"/>
      <c r="AB6" s="10"/>
      <c r="AC6" s="10"/>
    </row>
    <row r="7" spans="1:29" x14ac:dyDescent="0.25">
      <c r="A7" s="41">
        <v>45080.938055555554</v>
      </c>
      <c r="B7" s="42">
        <v>45080</v>
      </c>
      <c r="C7" s="42" t="s">
        <v>210</v>
      </c>
      <c r="D7" s="42"/>
      <c r="E7" s="43">
        <v>11</v>
      </c>
      <c r="F7" s="43" t="s">
        <v>790</v>
      </c>
      <c r="G7" s="43">
        <v>9560226773</v>
      </c>
      <c r="H7" s="80">
        <v>600</v>
      </c>
      <c r="I7" s="43" t="s">
        <v>56</v>
      </c>
      <c r="J7" s="43" t="s">
        <v>262</v>
      </c>
      <c r="K7" s="43"/>
      <c r="L7" s="81">
        <v>600</v>
      </c>
      <c r="M7" s="43"/>
      <c r="N7" s="43"/>
      <c r="O7" s="43" t="s">
        <v>62</v>
      </c>
      <c r="P7" s="82" t="s">
        <v>791</v>
      </c>
      <c r="Q7" s="82" t="s">
        <v>802</v>
      </c>
      <c r="R7" s="83">
        <v>12</v>
      </c>
      <c r="S7" s="56" t="s">
        <v>802</v>
      </c>
      <c r="T7" s="43"/>
      <c r="U7" s="43"/>
      <c r="V7" s="43"/>
      <c r="W7" s="43" t="s">
        <v>125</v>
      </c>
      <c r="X7" s="10" t="s">
        <v>126</v>
      </c>
      <c r="Y7" s="42" t="str">
        <f>VLOOKUP(X7,'[1]Region&amp;ASM'!$B$2:$E$14,2,0)</f>
        <v>NCR</v>
      </c>
      <c r="Z7" s="10" t="str">
        <f>VLOOKUP(X7,'[1]Region&amp;ASM'!$B$2:$D$14,3,0)</f>
        <v>Abhishek Srivastava</v>
      </c>
      <c r="AA7" s="10"/>
      <c r="AB7" s="10"/>
      <c r="AC7" s="10"/>
    </row>
    <row r="8" spans="1:29" x14ac:dyDescent="0.25">
      <c r="A8" s="41">
        <v>45082.568240740744</v>
      </c>
      <c r="B8" s="42">
        <v>45082</v>
      </c>
      <c r="C8" s="42" t="s">
        <v>210</v>
      </c>
      <c r="D8" s="42"/>
      <c r="E8" s="43" t="s">
        <v>803</v>
      </c>
      <c r="F8" s="43" t="s">
        <v>804</v>
      </c>
      <c r="G8" s="43">
        <v>9818660102</v>
      </c>
      <c r="H8" s="80">
        <v>15</v>
      </c>
      <c r="I8" s="43" t="s">
        <v>363</v>
      </c>
      <c r="J8" s="43" t="s">
        <v>805</v>
      </c>
      <c r="K8" s="43"/>
      <c r="L8" s="81">
        <v>400</v>
      </c>
      <c r="M8" s="43"/>
      <c r="N8" s="43"/>
      <c r="O8" s="43" t="s">
        <v>62</v>
      </c>
      <c r="P8" s="82" t="s">
        <v>798</v>
      </c>
      <c r="Q8" s="82" t="s">
        <v>806</v>
      </c>
      <c r="R8" s="83">
        <v>9</v>
      </c>
      <c r="S8" s="43" t="s">
        <v>806</v>
      </c>
      <c r="T8" s="43"/>
      <c r="U8" s="43"/>
      <c r="V8" s="43" t="s">
        <v>801</v>
      </c>
      <c r="W8" s="56" t="s">
        <v>110</v>
      </c>
      <c r="X8" s="10" t="s">
        <v>7</v>
      </c>
      <c r="Y8" s="42" t="str">
        <f>VLOOKUP(X8,'[1]Region&amp;ASM'!$B$2:$E$14,2,0)</f>
        <v>NCR</v>
      </c>
      <c r="Z8" s="10" t="str">
        <f>VLOOKUP(X8,'[1]Region&amp;ASM'!$B$2:$D$14,3,0)</f>
        <v>Abhishek Srivastava</v>
      </c>
      <c r="AA8" s="10"/>
      <c r="AB8" s="10"/>
      <c r="AC8" s="10"/>
    </row>
    <row r="9" spans="1:29" x14ac:dyDescent="0.25">
      <c r="A9" s="41">
        <v>45082.662060185183</v>
      </c>
      <c r="B9" s="42">
        <v>45082</v>
      </c>
      <c r="C9" s="42" t="s">
        <v>210</v>
      </c>
      <c r="D9" s="42"/>
      <c r="E9" s="43">
        <v>37</v>
      </c>
      <c r="F9" s="43" t="s">
        <v>223</v>
      </c>
      <c r="G9" s="43">
        <v>8130182339</v>
      </c>
      <c r="H9" s="80">
        <v>200</v>
      </c>
      <c r="I9" s="43" t="s">
        <v>807</v>
      </c>
      <c r="J9" s="43" t="s">
        <v>808</v>
      </c>
      <c r="K9" s="43">
        <v>1</v>
      </c>
      <c r="L9" s="81">
        <v>500</v>
      </c>
      <c r="M9" s="43"/>
      <c r="N9" s="43"/>
      <c r="O9" s="43" t="s">
        <v>62</v>
      </c>
      <c r="P9" s="82" t="s">
        <v>809</v>
      </c>
      <c r="Q9" s="47" t="s">
        <v>810</v>
      </c>
      <c r="R9" s="83">
        <v>15</v>
      </c>
      <c r="S9" s="43" t="s">
        <v>811</v>
      </c>
      <c r="T9" s="49" t="s">
        <v>812</v>
      </c>
      <c r="U9" s="43">
        <v>2.0230605154355002E+17</v>
      </c>
      <c r="V9" s="43">
        <v>1.5306051431249399E+20</v>
      </c>
      <c r="W9" s="56" t="s">
        <v>65</v>
      </c>
      <c r="X9" s="10" t="s">
        <v>66</v>
      </c>
      <c r="Y9" s="42" t="str">
        <f>VLOOKUP(X9,'[1]Region&amp;ASM'!$B$2:$E$14,2,0)</f>
        <v>NCR</v>
      </c>
      <c r="Z9" s="10" t="str">
        <f>VLOOKUP(X9,'[1]Region&amp;ASM'!$B$2:$D$14,3,0)</f>
        <v>Abhishek Srivastava</v>
      </c>
      <c r="AA9" s="10"/>
      <c r="AB9" s="10"/>
      <c r="AC9" s="10"/>
    </row>
    <row r="10" spans="1:29" x14ac:dyDescent="0.25">
      <c r="A10" s="41">
        <v>45082.665324074071</v>
      </c>
      <c r="B10" s="42">
        <v>45082</v>
      </c>
      <c r="C10" s="42" t="s">
        <v>210</v>
      </c>
      <c r="D10" s="42"/>
      <c r="E10" s="43">
        <v>37</v>
      </c>
      <c r="F10" s="43" t="s">
        <v>223</v>
      </c>
      <c r="G10" s="43">
        <v>8130182339</v>
      </c>
      <c r="H10" s="80">
        <v>120</v>
      </c>
      <c r="I10" s="43" t="s">
        <v>166</v>
      </c>
      <c r="J10" s="43" t="s">
        <v>788</v>
      </c>
      <c r="K10" s="43">
        <v>1</v>
      </c>
      <c r="L10" s="81">
        <v>300</v>
      </c>
      <c r="M10" s="43"/>
      <c r="N10" s="43"/>
      <c r="O10" s="43" t="s">
        <v>62</v>
      </c>
      <c r="P10" s="82" t="s">
        <v>813</v>
      </c>
      <c r="Q10" s="82" t="s">
        <v>814</v>
      </c>
      <c r="R10" s="83">
        <v>7</v>
      </c>
      <c r="S10" s="43" t="s">
        <v>814</v>
      </c>
      <c r="T10" s="49" t="s">
        <v>815</v>
      </c>
      <c r="U10" s="43">
        <v>2.0230605154355002E+17</v>
      </c>
      <c r="V10" s="43">
        <v>1.5306051431249399E+20</v>
      </c>
      <c r="W10" s="56" t="s">
        <v>65</v>
      </c>
      <c r="X10" s="10" t="s">
        <v>66</v>
      </c>
      <c r="Y10" s="42" t="str">
        <f>VLOOKUP(X10,'[1]Region&amp;ASM'!$B$2:$E$14,2,0)</f>
        <v>NCR</v>
      </c>
      <c r="Z10" s="10" t="str">
        <f>VLOOKUP(X10,'[1]Region&amp;ASM'!$B$2:$D$14,3,0)</f>
        <v>Abhishek Srivastava</v>
      </c>
      <c r="AA10" s="10"/>
      <c r="AB10" s="10"/>
      <c r="AC10" s="10"/>
    </row>
    <row r="11" spans="1:29" x14ac:dyDescent="0.25">
      <c r="A11" s="41">
        <v>45082.899050925924</v>
      </c>
      <c r="B11" s="42">
        <v>45082</v>
      </c>
      <c r="C11" s="42" t="s">
        <v>210</v>
      </c>
      <c r="D11" s="42"/>
      <c r="E11" s="43">
        <v>11</v>
      </c>
      <c r="F11" s="43" t="s">
        <v>790</v>
      </c>
      <c r="G11" s="43">
        <v>9625446093</v>
      </c>
      <c r="H11" s="80">
        <v>350</v>
      </c>
      <c r="I11" s="43" t="s">
        <v>56</v>
      </c>
      <c r="J11" s="43" t="s">
        <v>262</v>
      </c>
      <c r="K11" s="43"/>
      <c r="L11" s="81">
        <v>1400</v>
      </c>
      <c r="M11" s="43"/>
      <c r="N11" s="43"/>
      <c r="O11" s="43" t="s">
        <v>62</v>
      </c>
      <c r="P11" s="82" t="s">
        <v>791</v>
      </c>
      <c r="Q11" s="82" t="s">
        <v>816</v>
      </c>
      <c r="R11" s="83">
        <v>32</v>
      </c>
      <c r="S11" s="43" t="s">
        <v>816</v>
      </c>
      <c r="T11" s="43"/>
      <c r="U11" s="43"/>
      <c r="V11" s="43"/>
      <c r="W11" s="43" t="s">
        <v>254</v>
      </c>
      <c r="X11" s="10" t="s">
        <v>126</v>
      </c>
      <c r="Y11" s="42" t="str">
        <f>VLOOKUP(X11,'[1]Region&amp;ASM'!$B$2:$E$14,2,0)</f>
        <v>NCR</v>
      </c>
      <c r="Z11" s="10" t="str">
        <f>VLOOKUP(X11,'[1]Region&amp;ASM'!$B$2:$D$14,3,0)</f>
        <v>Abhishek Srivastava</v>
      </c>
      <c r="AA11" s="10"/>
      <c r="AB11" s="10"/>
      <c r="AC11" s="10"/>
    </row>
    <row r="12" spans="1:29" x14ac:dyDescent="0.25">
      <c r="A12" s="41">
        <v>45083.907256944447</v>
      </c>
      <c r="B12" s="42">
        <v>45083</v>
      </c>
      <c r="C12" s="42" t="s">
        <v>210</v>
      </c>
      <c r="D12" s="42"/>
      <c r="E12" s="43">
        <v>11</v>
      </c>
      <c r="F12" s="43" t="s">
        <v>790</v>
      </c>
      <c r="G12" s="43">
        <v>9625446093</v>
      </c>
      <c r="H12" s="80">
        <v>800</v>
      </c>
      <c r="I12" s="43" t="s">
        <v>56</v>
      </c>
      <c r="J12" s="43" t="s">
        <v>262</v>
      </c>
      <c r="K12" s="43"/>
      <c r="L12" s="81">
        <v>900</v>
      </c>
      <c r="M12" s="43"/>
      <c r="N12" s="43"/>
      <c r="O12" s="43" t="s">
        <v>62</v>
      </c>
      <c r="P12" s="82" t="s">
        <v>791</v>
      </c>
      <c r="Q12" s="82" t="s">
        <v>817</v>
      </c>
      <c r="R12" s="83">
        <v>11</v>
      </c>
      <c r="S12" s="56" t="s">
        <v>818</v>
      </c>
      <c r="T12" s="43"/>
      <c r="U12" s="43"/>
      <c r="V12" s="43"/>
      <c r="W12" s="43" t="s">
        <v>254</v>
      </c>
      <c r="X12" s="10" t="s">
        <v>126</v>
      </c>
      <c r="Y12" s="42" t="str">
        <f>VLOOKUP(X12,'[1]Region&amp;ASM'!$B$2:$E$14,2,0)</f>
        <v>NCR</v>
      </c>
      <c r="Z12" s="10" t="str">
        <f>VLOOKUP(X12,'[1]Region&amp;ASM'!$B$2:$D$14,3,0)</f>
        <v>Abhishek Srivastava</v>
      </c>
      <c r="AA12" s="10"/>
      <c r="AB12" s="10"/>
      <c r="AC12" s="10"/>
    </row>
    <row r="13" spans="1:29" x14ac:dyDescent="0.25">
      <c r="A13" s="41">
        <v>45083.983414351853</v>
      </c>
      <c r="B13" s="42">
        <v>45083</v>
      </c>
      <c r="C13" s="42" t="s">
        <v>210</v>
      </c>
      <c r="D13" s="42"/>
      <c r="E13" s="43">
        <v>38</v>
      </c>
      <c r="F13" s="43" t="s">
        <v>819</v>
      </c>
      <c r="G13" s="43">
        <v>9999038132</v>
      </c>
      <c r="H13" s="80">
        <v>150</v>
      </c>
      <c r="I13" s="43" t="s">
        <v>166</v>
      </c>
      <c r="J13" s="43" t="s">
        <v>820</v>
      </c>
      <c r="K13" s="43">
        <v>1</v>
      </c>
      <c r="L13" s="81">
        <v>700</v>
      </c>
      <c r="M13" s="43"/>
      <c r="N13" s="43"/>
      <c r="O13" s="43" t="s">
        <v>62</v>
      </c>
      <c r="P13" s="82" t="s">
        <v>821</v>
      </c>
      <c r="Q13" s="82" t="s">
        <v>696</v>
      </c>
      <c r="R13" s="83">
        <v>20</v>
      </c>
      <c r="S13" s="43" t="s">
        <v>822</v>
      </c>
      <c r="T13" s="49" t="s">
        <v>823</v>
      </c>
      <c r="U13" s="43">
        <v>2.0230605190312E+17</v>
      </c>
      <c r="V13" s="43">
        <v>2.0230605190312E+17</v>
      </c>
      <c r="W13" s="43" t="s">
        <v>232</v>
      </c>
      <c r="X13" s="10" t="s">
        <v>66</v>
      </c>
      <c r="Y13" s="42" t="str">
        <f>VLOOKUP(X13,'[1]Region&amp;ASM'!$B$2:$E$14,2,0)</f>
        <v>NCR</v>
      </c>
      <c r="Z13" s="10" t="str">
        <f>VLOOKUP(X13,'[1]Region&amp;ASM'!$B$2:$D$14,3,0)</f>
        <v>Abhishek Srivastava</v>
      </c>
      <c r="AA13" s="10"/>
      <c r="AB13" s="10"/>
      <c r="AC13" s="10"/>
    </row>
    <row r="14" spans="1:29" x14ac:dyDescent="0.25">
      <c r="A14" s="41">
        <v>45084.476863425924</v>
      </c>
      <c r="B14" s="42">
        <v>45084</v>
      </c>
      <c r="C14" s="42" t="s">
        <v>210</v>
      </c>
      <c r="D14" s="42"/>
      <c r="E14" s="43">
        <v>19</v>
      </c>
      <c r="F14" s="43" t="s">
        <v>112</v>
      </c>
      <c r="G14" s="43">
        <v>9215617027</v>
      </c>
      <c r="H14" s="80">
        <v>50</v>
      </c>
      <c r="I14" s="43" t="s">
        <v>98</v>
      </c>
      <c r="J14" s="43" t="s">
        <v>101</v>
      </c>
      <c r="K14" s="43"/>
      <c r="L14" s="81">
        <v>400</v>
      </c>
      <c r="M14" s="43"/>
      <c r="N14" s="43"/>
      <c r="O14" s="43" t="s">
        <v>62</v>
      </c>
      <c r="P14" s="82" t="s">
        <v>798</v>
      </c>
      <c r="Q14" s="82" t="s">
        <v>824</v>
      </c>
      <c r="R14" s="83">
        <v>6</v>
      </c>
      <c r="S14" s="43" t="s">
        <v>825</v>
      </c>
      <c r="T14" s="43"/>
      <c r="U14" s="43"/>
      <c r="V14" s="43" t="s">
        <v>801</v>
      </c>
      <c r="W14" s="56" t="s">
        <v>110</v>
      </c>
      <c r="X14" s="10" t="s">
        <v>7</v>
      </c>
      <c r="Y14" s="42" t="str">
        <f>VLOOKUP(X14,'[1]Region&amp;ASM'!$B$2:$E$14,2,0)</f>
        <v>NCR</v>
      </c>
      <c r="Z14" s="10" t="str">
        <f>VLOOKUP(X14,'[1]Region&amp;ASM'!$B$2:$D$14,3,0)</f>
        <v>Abhishek Srivastava</v>
      </c>
      <c r="AA14" s="10"/>
      <c r="AB14" s="10"/>
      <c r="AC14" s="10"/>
    </row>
    <row r="15" spans="1:29" x14ac:dyDescent="0.25">
      <c r="A15" s="41">
        <v>45084.655381944445</v>
      </c>
      <c r="B15" s="42">
        <v>45084</v>
      </c>
      <c r="C15" s="42" t="s">
        <v>210</v>
      </c>
      <c r="D15" s="42"/>
      <c r="E15" s="43">
        <v>19</v>
      </c>
      <c r="F15" s="43" t="s">
        <v>112</v>
      </c>
      <c r="G15" s="43">
        <v>9215617027</v>
      </c>
      <c r="H15" s="80">
        <v>150</v>
      </c>
      <c r="I15" s="43" t="s">
        <v>56</v>
      </c>
      <c r="J15" s="43" t="s">
        <v>262</v>
      </c>
      <c r="K15" s="43"/>
      <c r="L15" s="81">
        <v>200</v>
      </c>
      <c r="M15" s="43"/>
      <c r="N15" s="43"/>
      <c r="O15" s="43" t="s">
        <v>62</v>
      </c>
      <c r="P15" s="82" t="s">
        <v>798</v>
      </c>
      <c r="Q15" s="82" t="s">
        <v>826</v>
      </c>
      <c r="R15" s="83">
        <v>3</v>
      </c>
      <c r="S15" s="43" t="s">
        <v>827</v>
      </c>
      <c r="T15" s="43"/>
      <c r="U15" s="43"/>
      <c r="V15" s="43" t="s">
        <v>801</v>
      </c>
      <c r="W15" s="56" t="s">
        <v>110</v>
      </c>
      <c r="X15" s="10" t="s">
        <v>7</v>
      </c>
      <c r="Y15" s="42" t="str">
        <f>VLOOKUP(X15,'[1]Region&amp;ASM'!$B$2:$E$14,2,0)</f>
        <v>NCR</v>
      </c>
      <c r="Z15" s="10" t="str">
        <f>VLOOKUP(X15,'[1]Region&amp;ASM'!$B$2:$D$14,3,0)</f>
        <v>Abhishek Srivastava</v>
      </c>
      <c r="AA15" s="10"/>
      <c r="AB15" s="10"/>
      <c r="AC15" s="10"/>
    </row>
    <row r="16" spans="1:29" x14ac:dyDescent="0.25">
      <c r="A16" s="41">
        <v>45084.933275462965</v>
      </c>
      <c r="B16" s="42">
        <v>45084</v>
      </c>
      <c r="C16" s="42" t="s">
        <v>210</v>
      </c>
      <c r="D16" s="42"/>
      <c r="E16" s="43">
        <v>39</v>
      </c>
      <c r="F16" s="43" t="s">
        <v>235</v>
      </c>
      <c r="G16" s="43">
        <v>9911119343</v>
      </c>
      <c r="H16" s="80">
        <v>75</v>
      </c>
      <c r="I16" s="43"/>
      <c r="J16" s="43" t="s">
        <v>117</v>
      </c>
      <c r="K16" s="43"/>
      <c r="L16" s="81">
        <v>350</v>
      </c>
      <c r="M16" s="43"/>
      <c r="N16" s="43"/>
      <c r="O16" s="43" t="s">
        <v>62</v>
      </c>
      <c r="P16" s="82" t="s">
        <v>798</v>
      </c>
      <c r="Q16" s="82" t="s">
        <v>828</v>
      </c>
      <c r="R16" s="83">
        <v>5</v>
      </c>
      <c r="S16" s="43" t="s">
        <v>828</v>
      </c>
      <c r="T16" s="43"/>
      <c r="U16" s="43"/>
      <c r="V16" s="43" t="s">
        <v>801</v>
      </c>
      <c r="W16" s="56" t="s">
        <v>110</v>
      </c>
      <c r="X16" s="10" t="s">
        <v>7</v>
      </c>
      <c r="Y16" s="42" t="str">
        <f>VLOOKUP(X16,'[1]Region&amp;ASM'!$B$2:$E$14,2,0)</f>
        <v>NCR</v>
      </c>
      <c r="Z16" s="10" t="str">
        <f>VLOOKUP(X16,'[1]Region&amp;ASM'!$B$2:$D$14,3,0)</f>
        <v>Abhishek Srivastava</v>
      </c>
      <c r="AA16" s="10"/>
      <c r="AB16" s="10"/>
      <c r="AC16" s="10"/>
    </row>
    <row r="17" spans="1:29" x14ac:dyDescent="0.25">
      <c r="A17" s="41">
        <v>45085.903969907406</v>
      </c>
      <c r="B17" s="42">
        <v>45085</v>
      </c>
      <c r="C17" s="42" t="s">
        <v>210</v>
      </c>
      <c r="D17" s="42"/>
      <c r="E17" s="43">
        <v>19</v>
      </c>
      <c r="F17" s="43" t="s">
        <v>112</v>
      </c>
      <c r="G17" s="43">
        <v>9215617027</v>
      </c>
      <c r="H17" s="80">
        <v>50</v>
      </c>
      <c r="I17" s="43" t="s">
        <v>98</v>
      </c>
      <c r="J17" s="43" t="s">
        <v>101</v>
      </c>
      <c r="K17" s="43"/>
      <c r="L17" s="81">
        <v>300</v>
      </c>
      <c r="M17" s="43"/>
      <c r="N17" s="43"/>
      <c r="O17" s="43" t="s">
        <v>62</v>
      </c>
      <c r="P17" s="82" t="s">
        <v>798</v>
      </c>
      <c r="Q17" s="82" t="s">
        <v>829</v>
      </c>
      <c r="R17" s="83">
        <v>8</v>
      </c>
      <c r="S17" s="43" t="s">
        <v>830</v>
      </c>
      <c r="T17" s="43"/>
      <c r="U17" s="43"/>
      <c r="V17" s="43" t="s">
        <v>801</v>
      </c>
      <c r="W17" s="56" t="s">
        <v>110</v>
      </c>
      <c r="X17" s="10" t="s">
        <v>7</v>
      </c>
      <c r="Y17" s="42" t="str">
        <f>VLOOKUP(X17,'[1]Region&amp;ASM'!$B$2:$E$14,2,0)</f>
        <v>NCR</v>
      </c>
      <c r="Z17" s="10" t="str">
        <f>VLOOKUP(X17,'[1]Region&amp;ASM'!$B$2:$D$14,3,0)</f>
        <v>Abhishek Srivastava</v>
      </c>
      <c r="AA17" s="10"/>
      <c r="AB17" s="10"/>
      <c r="AC17" s="10"/>
    </row>
    <row r="18" spans="1:29" x14ac:dyDescent="0.25">
      <c r="A18" s="41">
        <v>45085.906504629631</v>
      </c>
      <c r="B18" s="42">
        <v>45085</v>
      </c>
      <c r="C18" s="42" t="s">
        <v>210</v>
      </c>
      <c r="D18" s="42"/>
      <c r="E18" s="43">
        <v>19</v>
      </c>
      <c r="F18" s="43" t="s">
        <v>112</v>
      </c>
      <c r="G18" s="43">
        <v>9215617027</v>
      </c>
      <c r="H18" s="80">
        <v>65</v>
      </c>
      <c r="I18" s="43" t="s">
        <v>831</v>
      </c>
      <c r="J18" s="43" t="s">
        <v>831</v>
      </c>
      <c r="K18" s="43"/>
      <c r="L18" s="81">
        <v>400</v>
      </c>
      <c r="M18" s="43"/>
      <c r="N18" s="43"/>
      <c r="O18" s="43" t="s">
        <v>62</v>
      </c>
      <c r="P18" s="82" t="s">
        <v>798</v>
      </c>
      <c r="Q18" s="47" t="s">
        <v>832</v>
      </c>
      <c r="R18" s="83">
        <v>8</v>
      </c>
      <c r="S18" s="43" t="s">
        <v>833</v>
      </c>
      <c r="T18" s="43"/>
      <c r="U18" s="43"/>
      <c r="V18" s="43" t="s">
        <v>801</v>
      </c>
      <c r="W18" s="56" t="s">
        <v>110</v>
      </c>
      <c r="X18" s="10" t="s">
        <v>7</v>
      </c>
      <c r="Y18" s="42" t="str">
        <f>VLOOKUP(X18,'[1]Region&amp;ASM'!$B$2:$E$14,2,0)</f>
        <v>NCR</v>
      </c>
      <c r="Z18" s="10" t="str">
        <f>VLOOKUP(X18,'[1]Region&amp;ASM'!$B$2:$D$14,3,0)</f>
        <v>Abhishek Srivastava</v>
      </c>
      <c r="AA18" s="10"/>
      <c r="AB18" s="10"/>
      <c r="AC18" s="10"/>
    </row>
    <row r="19" spans="1:29" x14ac:dyDescent="0.25">
      <c r="A19" s="41">
        <v>45086.397013888891</v>
      </c>
      <c r="B19" s="42">
        <v>45085</v>
      </c>
      <c r="C19" s="42" t="s">
        <v>210</v>
      </c>
      <c r="D19" s="42"/>
      <c r="E19" s="43">
        <v>11</v>
      </c>
      <c r="F19" s="43" t="s">
        <v>790</v>
      </c>
      <c r="G19" s="43">
        <v>9625446093</v>
      </c>
      <c r="H19" s="80">
        <v>400</v>
      </c>
      <c r="I19" s="43" t="s">
        <v>56</v>
      </c>
      <c r="J19" s="43" t="s">
        <v>262</v>
      </c>
      <c r="K19" s="43"/>
      <c r="L19" s="81">
        <v>350</v>
      </c>
      <c r="M19" s="43"/>
      <c r="N19" s="43"/>
      <c r="O19" s="43" t="s">
        <v>62</v>
      </c>
      <c r="P19" s="82" t="s">
        <v>791</v>
      </c>
      <c r="Q19" s="82" t="s">
        <v>834</v>
      </c>
      <c r="R19" s="83">
        <v>7</v>
      </c>
      <c r="S19" s="56" t="s">
        <v>834</v>
      </c>
      <c r="T19" s="43"/>
      <c r="U19" s="43"/>
      <c r="V19" s="43"/>
      <c r="W19" s="43" t="s">
        <v>254</v>
      </c>
      <c r="X19" s="10" t="s">
        <v>126</v>
      </c>
      <c r="Y19" s="42" t="str">
        <f>VLOOKUP(X19,'[1]Region&amp;ASM'!$B$2:$E$14,2,0)</f>
        <v>NCR</v>
      </c>
      <c r="Z19" s="10" t="str">
        <f>VLOOKUP(X19,'[1]Region&amp;ASM'!$B$2:$D$14,3,0)</f>
        <v>Abhishek Srivastava</v>
      </c>
      <c r="AA19" s="10"/>
      <c r="AB19" s="10"/>
      <c r="AC19" s="10"/>
    </row>
    <row r="20" spans="1:29" x14ac:dyDescent="0.25">
      <c r="A20" s="41">
        <v>45086.399016203701</v>
      </c>
      <c r="B20" s="42">
        <v>45085</v>
      </c>
      <c r="C20" s="42" t="s">
        <v>210</v>
      </c>
      <c r="D20" s="42"/>
      <c r="E20" s="43">
        <v>11</v>
      </c>
      <c r="F20" s="43" t="s">
        <v>790</v>
      </c>
      <c r="G20" s="43">
        <v>9625446093</v>
      </c>
      <c r="H20" s="80">
        <v>200</v>
      </c>
      <c r="I20" s="43" t="s">
        <v>56</v>
      </c>
      <c r="J20" s="43" t="s">
        <v>262</v>
      </c>
      <c r="K20" s="43"/>
      <c r="L20" s="81">
        <v>2000</v>
      </c>
      <c r="M20" s="43"/>
      <c r="N20" s="43"/>
      <c r="O20" s="43" t="s">
        <v>62</v>
      </c>
      <c r="P20" s="82" t="s">
        <v>791</v>
      </c>
      <c r="Q20" s="82" t="s">
        <v>835</v>
      </c>
      <c r="R20" s="83">
        <v>40</v>
      </c>
      <c r="S20" s="43" t="s">
        <v>835</v>
      </c>
      <c r="T20" s="43"/>
      <c r="U20" s="43"/>
      <c r="V20" s="43"/>
      <c r="W20" s="43" t="s">
        <v>254</v>
      </c>
      <c r="X20" s="10" t="s">
        <v>126</v>
      </c>
      <c r="Y20" s="42" t="str">
        <f>VLOOKUP(X20,'[1]Region&amp;ASM'!$B$2:$E$14,2,0)</f>
        <v>NCR</v>
      </c>
      <c r="Z20" s="10" t="str">
        <f>VLOOKUP(X20,'[1]Region&amp;ASM'!$B$2:$D$14,3,0)</f>
        <v>Abhishek Srivastava</v>
      </c>
      <c r="AA20" s="10"/>
      <c r="AB20" s="10"/>
      <c r="AC20" s="10"/>
    </row>
    <row r="21" spans="1:29" x14ac:dyDescent="0.25">
      <c r="A21" s="41">
        <v>45086.514976851853</v>
      </c>
      <c r="B21" s="42">
        <v>45084</v>
      </c>
      <c r="C21" s="42" t="s">
        <v>210</v>
      </c>
      <c r="D21" s="42"/>
      <c r="E21" s="43">
        <v>38</v>
      </c>
      <c r="F21" s="43" t="s">
        <v>819</v>
      </c>
      <c r="G21" s="43">
        <v>919999038132</v>
      </c>
      <c r="H21" s="80">
        <v>200</v>
      </c>
      <c r="I21" s="43" t="s">
        <v>79</v>
      </c>
      <c r="J21" s="43" t="s">
        <v>836</v>
      </c>
      <c r="K21" s="43">
        <v>1</v>
      </c>
      <c r="L21" s="81">
        <v>1500</v>
      </c>
      <c r="M21" s="43"/>
      <c r="N21" s="43"/>
      <c r="O21" s="43" t="s">
        <v>62</v>
      </c>
      <c r="P21" s="82" t="s">
        <v>821</v>
      </c>
      <c r="Q21" s="82" t="s">
        <v>837</v>
      </c>
      <c r="R21" s="83">
        <v>32</v>
      </c>
      <c r="S21" s="43" t="s">
        <v>838</v>
      </c>
      <c r="T21" s="49" t="s">
        <v>839</v>
      </c>
      <c r="U21" s="43">
        <v>2.0230609114216E+17</v>
      </c>
      <c r="V21" s="43">
        <v>316077321303</v>
      </c>
      <c r="W21" s="43" t="s">
        <v>232</v>
      </c>
      <c r="X21" s="10" t="s">
        <v>66</v>
      </c>
      <c r="Y21" s="42" t="str">
        <f>VLOOKUP(X21,'[1]Region&amp;ASM'!$B$2:$E$14,2,0)</f>
        <v>NCR</v>
      </c>
      <c r="Z21" s="10" t="str">
        <f>VLOOKUP(X21,'[1]Region&amp;ASM'!$B$2:$D$14,3,0)</f>
        <v>Abhishek Srivastava</v>
      </c>
      <c r="AA21" s="10"/>
      <c r="AB21" s="10"/>
      <c r="AC21" s="10"/>
    </row>
    <row r="22" spans="1:29" x14ac:dyDescent="0.25">
      <c r="A22" s="41">
        <v>45086.544120370374</v>
      </c>
      <c r="B22" s="42">
        <v>45085</v>
      </c>
      <c r="C22" s="42" t="s">
        <v>210</v>
      </c>
      <c r="D22" s="42"/>
      <c r="E22" s="43">
        <v>38</v>
      </c>
      <c r="F22" s="43" t="s">
        <v>819</v>
      </c>
      <c r="G22" s="43">
        <v>919999038132</v>
      </c>
      <c r="H22" s="80">
        <v>50</v>
      </c>
      <c r="I22" s="43" t="s">
        <v>79</v>
      </c>
      <c r="J22" s="43" t="s">
        <v>225</v>
      </c>
      <c r="K22" s="43">
        <v>1</v>
      </c>
      <c r="L22" s="81">
        <v>1000</v>
      </c>
      <c r="M22" s="43"/>
      <c r="N22" s="43"/>
      <c r="O22" s="43" t="s">
        <v>62</v>
      </c>
      <c r="P22" s="82" t="s">
        <v>821</v>
      </c>
      <c r="Q22" s="84" t="s">
        <v>840</v>
      </c>
      <c r="R22" s="83">
        <v>25</v>
      </c>
      <c r="S22" s="43" t="s">
        <v>841</v>
      </c>
      <c r="T22" s="43"/>
      <c r="U22" s="43"/>
      <c r="V22" s="43"/>
      <c r="W22" s="43" t="s">
        <v>232</v>
      </c>
      <c r="X22" s="10" t="s">
        <v>66</v>
      </c>
      <c r="Y22" s="42" t="str">
        <f>VLOOKUP(X22,'[1]Region&amp;ASM'!$B$2:$E$14,2,0)</f>
        <v>NCR</v>
      </c>
      <c r="Z22" s="10" t="str">
        <f>VLOOKUP(X22,'[1]Region&amp;ASM'!$B$2:$D$14,3,0)</f>
        <v>Abhishek Srivastava</v>
      </c>
      <c r="AA22" s="10"/>
      <c r="AB22" s="10"/>
      <c r="AC22" s="10"/>
    </row>
    <row r="23" spans="1:29" x14ac:dyDescent="0.25">
      <c r="A23" s="41">
        <v>45086.74523148148</v>
      </c>
      <c r="B23" s="42">
        <v>45086</v>
      </c>
      <c r="C23" s="42" t="s">
        <v>210</v>
      </c>
      <c r="D23" s="42"/>
      <c r="E23" s="43">
        <v>11</v>
      </c>
      <c r="F23" s="43" t="s">
        <v>790</v>
      </c>
      <c r="G23" s="43">
        <v>9625446093</v>
      </c>
      <c r="H23" s="80">
        <v>600</v>
      </c>
      <c r="I23" s="43" t="s">
        <v>56</v>
      </c>
      <c r="J23" s="43" t="s">
        <v>262</v>
      </c>
      <c r="K23" s="43"/>
      <c r="L23" s="81">
        <v>500</v>
      </c>
      <c r="M23" s="43"/>
      <c r="N23" s="43"/>
      <c r="O23" s="43" t="s">
        <v>62</v>
      </c>
      <c r="P23" s="82" t="s">
        <v>791</v>
      </c>
      <c r="Q23" s="82" t="s">
        <v>842</v>
      </c>
      <c r="R23" s="83">
        <v>7</v>
      </c>
      <c r="S23" s="43" t="s">
        <v>842</v>
      </c>
      <c r="T23" s="43"/>
      <c r="U23" s="43"/>
      <c r="V23" s="43"/>
      <c r="W23" s="43" t="s">
        <v>254</v>
      </c>
      <c r="X23" s="10" t="s">
        <v>126</v>
      </c>
      <c r="Y23" s="42" t="str">
        <f>VLOOKUP(X23,'[1]Region&amp;ASM'!$B$2:$E$14,2,0)</f>
        <v>NCR</v>
      </c>
      <c r="Z23" s="10" t="str">
        <f>VLOOKUP(X23,'[1]Region&amp;ASM'!$B$2:$D$14,3,0)</f>
        <v>Abhishek Srivastava</v>
      </c>
      <c r="AA23" s="10"/>
      <c r="AB23" s="10"/>
      <c r="AC23" s="10"/>
    </row>
    <row r="24" spans="1:29" x14ac:dyDescent="0.25">
      <c r="A24" s="41">
        <v>45086.760983796295</v>
      </c>
      <c r="B24" s="42">
        <v>45086</v>
      </c>
      <c r="C24" s="42" t="s">
        <v>210</v>
      </c>
      <c r="D24" s="42"/>
      <c r="E24" s="43">
        <v>11</v>
      </c>
      <c r="F24" s="43" t="s">
        <v>790</v>
      </c>
      <c r="G24" s="43">
        <v>9625446093</v>
      </c>
      <c r="H24" s="80">
        <v>630</v>
      </c>
      <c r="I24" s="43" t="s">
        <v>56</v>
      </c>
      <c r="J24" s="43" t="s">
        <v>262</v>
      </c>
      <c r="K24" s="43"/>
      <c r="L24" s="81">
        <v>1000</v>
      </c>
      <c r="M24" s="43"/>
      <c r="N24" s="43"/>
      <c r="O24" s="43" t="s">
        <v>62</v>
      </c>
      <c r="P24" s="82" t="s">
        <v>843</v>
      </c>
      <c r="Q24" s="82" t="s">
        <v>796</v>
      </c>
      <c r="R24" s="83">
        <v>20</v>
      </c>
      <c r="S24" s="43" t="s">
        <v>844</v>
      </c>
      <c r="T24" s="43"/>
      <c r="U24" s="43"/>
      <c r="V24" s="43"/>
      <c r="W24" s="43" t="s">
        <v>254</v>
      </c>
      <c r="X24" s="10" t="s">
        <v>126</v>
      </c>
      <c r="Y24" s="42" t="str">
        <f>VLOOKUP(X24,'[1]Region&amp;ASM'!$B$2:$E$14,2,0)</f>
        <v>NCR</v>
      </c>
      <c r="Z24" s="10" t="str">
        <f>VLOOKUP(X24,'[1]Region&amp;ASM'!$B$2:$D$14,3,0)</f>
        <v>Abhishek Srivastava</v>
      </c>
      <c r="AA24" s="10"/>
      <c r="AB24" s="10"/>
      <c r="AC24" s="10"/>
    </row>
    <row r="25" spans="1:29" x14ac:dyDescent="0.25">
      <c r="A25" s="41">
        <v>45086.76258101852</v>
      </c>
      <c r="B25" s="42">
        <v>45086</v>
      </c>
      <c r="C25" s="42" t="s">
        <v>210</v>
      </c>
      <c r="D25" s="42"/>
      <c r="E25" s="43">
        <v>11</v>
      </c>
      <c r="F25" s="43" t="s">
        <v>790</v>
      </c>
      <c r="G25" s="43">
        <v>9625446093</v>
      </c>
      <c r="H25" s="80">
        <v>500</v>
      </c>
      <c r="I25" s="43" t="s">
        <v>56</v>
      </c>
      <c r="J25" s="43" t="s">
        <v>262</v>
      </c>
      <c r="K25" s="43"/>
      <c r="L25" s="81">
        <v>800</v>
      </c>
      <c r="M25" s="43"/>
      <c r="N25" s="43"/>
      <c r="O25" s="43" t="s">
        <v>62</v>
      </c>
      <c r="P25" s="82" t="s">
        <v>791</v>
      </c>
      <c r="Q25" s="82" t="s">
        <v>845</v>
      </c>
      <c r="R25" s="83">
        <v>12</v>
      </c>
      <c r="S25" s="43" t="s">
        <v>844</v>
      </c>
      <c r="T25" s="43"/>
      <c r="U25" s="43"/>
      <c r="V25" s="43"/>
      <c r="W25" s="43" t="s">
        <v>254</v>
      </c>
      <c r="X25" s="10" t="s">
        <v>126</v>
      </c>
      <c r="Y25" s="42" t="str">
        <f>VLOOKUP(X25,'[1]Region&amp;ASM'!$B$2:$E$14,2,0)</f>
        <v>NCR</v>
      </c>
      <c r="Z25" s="10" t="str">
        <f>VLOOKUP(X25,'[1]Region&amp;ASM'!$B$2:$D$14,3,0)</f>
        <v>Abhishek Srivastava</v>
      </c>
      <c r="AA25" s="10"/>
      <c r="AB25" s="10"/>
      <c r="AC25" s="10"/>
    </row>
    <row r="26" spans="1:29" x14ac:dyDescent="0.25">
      <c r="A26" s="41">
        <v>45086.763796296298</v>
      </c>
      <c r="B26" s="42">
        <v>45086</v>
      </c>
      <c r="C26" s="42" t="s">
        <v>210</v>
      </c>
      <c r="D26" s="42"/>
      <c r="E26" s="43">
        <v>11</v>
      </c>
      <c r="F26" s="43" t="s">
        <v>790</v>
      </c>
      <c r="G26" s="43">
        <v>9625446093</v>
      </c>
      <c r="H26" s="80">
        <v>650</v>
      </c>
      <c r="I26" s="43" t="s">
        <v>56</v>
      </c>
      <c r="J26" s="43" t="s">
        <v>262</v>
      </c>
      <c r="K26" s="43"/>
      <c r="L26" s="81">
        <v>600</v>
      </c>
      <c r="M26" s="43"/>
      <c r="N26" s="43"/>
      <c r="O26" s="43" t="s">
        <v>62</v>
      </c>
      <c r="P26" s="82" t="s">
        <v>791</v>
      </c>
      <c r="Q26" s="82" t="s">
        <v>846</v>
      </c>
      <c r="R26" s="83">
        <v>12</v>
      </c>
      <c r="S26" s="43" t="s">
        <v>846</v>
      </c>
      <c r="T26" s="43"/>
      <c r="U26" s="43"/>
      <c r="V26" s="43"/>
      <c r="W26" s="43" t="s">
        <v>254</v>
      </c>
      <c r="X26" s="10" t="s">
        <v>126</v>
      </c>
      <c r="Y26" s="42" t="str">
        <f>VLOOKUP(X26,'[1]Region&amp;ASM'!$B$2:$E$14,2,0)</f>
        <v>NCR</v>
      </c>
      <c r="Z26" s="10" t="str">
        <f>VLOOKUP(X26,'[1]Region&amp;ASM'!$B$2:$D$14,3,0)</f>
        <v>Abhishek Srivastava</v>
      </c>
      <c r="AA26" s="10"/>
      <c r="AB26" s="10"/>
      <c r="AC26" s="10"/>
    </row>
    <row r="27" spans="1:29" x14ac:dyDescent="0.25">
      <c r="A27" s="41">
        <v>45086.93582175926</v>
      </c>
      <c r="B27" s="42">
        <v>45086</v>
      </c>
      <c r="C27" s="42" t="s">
        <v>210</v>
      </c>
      <c r="D27" s="42"/>
      <c r="E27" s="43">
        <v>38</v>
      </c>
      <c r="F27" s="43" t="s">
        <v>819</v>
      </c>
      <c r="G27" s="43">
        <v>919999038132</v>
      </c>
      <c r="H27" s="80">
        <v>50</v>
      </c>
      <c r="I27" s="43" t="s">
        <v>79</v>
      </c>
      <c r="J27" s="43" t="s">
        <v>820</v>
      </c>
      <c r="K27" s="43">
        <v>1</v>
      </c>
      <c r="L27" s="81">
        <v>1200</v>
      </c>
      <c r="M27" s="43"/>
      <c r="N27" s="43"/>
      <c r="O27" s="43" t="s">
        <v>62</v>
      </c>
      <c r="P27" s="82" t="s">
        <v>821</v>
      </c>
      <c r="Q27" s="82" t="s">
        <v>847</v>
      </c>
      <c r="R27" s="83">
        <v>30</v>
      </c>
      <c r="S27" s="43" t="s">
        <v>838</v>
      </c>
      <c r="T27" s="43"/>
      <c r="U27" s="43"/>
      <c r="V27" s="43"/>
      <c r="W27" s="43" t="s">
        <v>232</v>
      </c>
      <c r="X27" s="10" t="s">
        <v>66</v>
      </c>
      <c r="Y27" s="42" t="str">
        <f>VLOOKUP(X27,'[1]Region&amp;ASM'!$B$2:$E$14,2,0)</f>
        <v>NCR</v>
      </c>
      <c r="Z27" s="10" t="str">
        <f>VLOOKUP(X27,'[1]Region&amp;ASM'!$B$2:$D$14,3,0)</f>
        <v>Abhishek Srivastava</v>
      </c>
      <c r="AA27" s="10"/>
      <c r="AB27" s="10"/>
      <c r="AC27" s="10"/>
    </row>
    <row r="28" spans="1:29" x14ac:dyDescent="0.25">
      <c r="A28" s="41">
        <v>45086.937615740739</v>
      </c>
      <c r="B28" s="42">
        <v>45086</v>
      </c>
      <c r="C28" s="42" t="s">
        <v>210</v>
      </c>
      <c r="D28" s="42"/>
      <c r="E28" s="43">
        <v>38</v>
      </c>
      <c r="F28" s="43" t="s">
        <v>819</v>
      </c>
      <c r="G28" s="43">
        <v>919999038132</v>
      </c>
      <c r="H28" s="80">
        <v>100</v>
      </c>
      <c r="I28" s="43" t="s">
        <v>79</v>
      </c>
      <c r="J28" s="43" t="s">
        <v>820</v>
      </c>
      <c r="K28" s="43">
        <v>1</v>
      </c>
      <c r="L28" s="81">
        <v>900</v>
      </c>
      <c r="M28" s="43"/>
      <c r="N28" s="43"/>
      <c r="O28" s="43" t="s">
        <v>62</v>
      </c>
      <c r="P28" s="82" t="s">
        <v>821</v>
      </c>
      <c r="Q28" s="82" t="s">
        <v>837</v>
      </c>
      <c r="R28" s="83">
        <v>22</v>
      </c>
      <c r="S28" s="43" t="s">
        <v>838</v>
      </c>
      <c r="T28" s="43"/>
      <c r="U28" s="43"/>
      <c r="V28" s="43"/>
      <c r="W28" s="43" t="s">
        <v>232</v>
      </c>
      <c r="X28" s="10" t="s">
        <v>66</v>
      </c>
      <c r="Y28" s="42" t="str">
        <f>VLOOKUP(X28,'[1]Region&amp;ASM'!$B$2:$E$14,2,0)</f>
        <v>NCR</v>
      </c>
      <c r="Z28" s="10" t="str">
        <f>VLOOKUP(X28,'[1]Region&amp;ASM'!$B$2:$D$14,3,0)</f>
        <v>Abhishek Srivastava</v>
      </c>
      <c r="AA28" s="10"/>
      <c r="AB28" s="10"/>
      <c r="AC28" s="10"/>
    </row>
    <row r="29" spans="1:29" x14ac:dyDescent="0.25">
      <c r="A29" s="41">
        <v>45087.777187500003</v>
      </c>
      <c r="B29" s="42">
        <v>45087</v>
      </c>
      <c r="C29" s="42" t="s">
        <v>210</v>
      </c>
      <c r="D29" s="42"/>
      <c r="E29" s="43">
        <v>19</v>
      </c>
      <c r="F29" s="43" t="s">
        <v>112</v>
      </c>
      <c r="G29" s="43">
        <v>9215617027</v>
      </c>
      <c r="H29" s="80">
        <v>200</v>
      </c>
      <c r="I29" s="43" t="s">
        <v>98</v>
      </c>
      <c r="J29" s="43" t="s">
        <v>101</v>
      </c>
      <c r="K29" s="43"/>
      <c r="L29" s="81">
        <v>400</v>
      </c>
      <c r="M29" s="43"/>
      <c r="N29" s="43"/>
      <c r="O29" s="43" t="s">
        <v>62</v>
      </c>
      <c r="P29" s="82" t="s">
        <v>798</v>
      </c>
      <c r="Q29" s="82" t="s">
        <v>848</v>
      </c>
      <c r="R29" s="83">
        <v>7</v>
      </c>
      <c r="S29" s="43" t="s">
        <v>848</v>
      </c>
      <c r="T29" s="43"/>
      <c r="U29" s="43"/>
      <c r="V29" s="43" t="s">
        <v>801</v>
      </c>
      <c r="W29" s="56" t="s">
        <v>110</v>
      </c>
      <c r="X29" s="10" t="s">
        <v>7</v>
      </c>
      <c r="Y29" s="42" t="str">
        <f>VLOOKUP(X29,'[1]Region&amp;ASM'!$B$2:$E$14,2,0)</f>
        <v>NCR</v>
      </c>
      <c r="Z29" s="10" t="str">
        <f>VLOOKUP(X29,'[1]Region&amp;ASM'!$B$2:$D$14,3,0)</f>
        <v>Abhishek Srivastava</v>
      </c>
      <c r="AA29" s="10"/>
      <c r="AB29" s="10"/>
      <c r="AC29" s="10"/>
    </row>
    <row r="30" spans="1:29" x14ac:dyDescent="0.25">
      <c r="A30" s="41">
        <v>45087.799247685187</v>
      </c>
      <c r="B30" s="42">
        <v>45087</v>
      </c>
      <c r="C30" s="42" t="s">
        <v>210</v>
      </c>
      <c r="D30" s="42"/>
      <c r="E30" s="43">
        <v>9205133965</v>
      </c>
      <c r="F30" s="43" t="s">
        <v>849</v>
      </c>
      <c r="G30" s="43">
        <v>9205133965</v>
      </c>
      <c r="H30" s="80">
        <v>80</v>
      </c>
      <c r="I30" s="43" t="s">
        <v>850</v>
      </c>
      <c r="J30" s="43" t="s">
        <v>851</v>
      </c>
      <c r="K30" s="43"/>
      <c r="L30" s="81">
        <v>800</v>
      </c>
      <c r="M30" s="43"/>
      <c r="N30" s="43"/>
      <c r="O30" s="43" t="s">
        <v>62</v>
      </c>
      <c r="P30" s="82" t="s">
        <v>821</v>
      </c>
      <c r="Q30" s="47" t="s">
        <v>832</v>
      </c>
      <c r="R30" s="83">
        <v>21</v>
      </c>
      <c r="S30" s="43" t="s">
        <v>852</v>
      </c>
      <c r="T30" s="49" t="s">
        <v>853</v>
      </c>
      <c r="U30" s="43" t="s">
        <v>854</v>
      </c>
      <c r="V30" s="43">
        <v>2.0230610190844E+17</v>
      </c>
      <c r="W30" s="56" t="s">
        <v>403</v>
      </c>
      <c r="X30" s="10" t="s">
        <v>6</v>
      </c>
      <c r="Y30" s="42" t="str">
        <f>VLOOKUP(X30,'[1]Region&amp;ASM'!$B$2:$E$14,2,0)</f>
        <v>NCR</v>
      </c>
      <c r="Z30" s="10" t="str">
        <f>VLOOKUP(X30,'[1]Region&amp;ASM'!$B$2:$D$14,3,0)</f>
        <v>Abhishek Srivastava</v>
      </c>
      <c r="AA30" s="10"/>
      <c r="AB30" s="10"/>
      <c r="AC30" s="10"/>
    </row>
    <row r="31" spans="1:29" x14ac:dyDescent="0.25">
      <c r="A31" s="41">
        <v>45087.800740740742</v>
      </c>
      <c r="B31" s="42">
        <v>45087</v>
      </c>
      <c r="C31" s="42" t="s">
        <v>210</v>
      </c>
      <c r="D31" s="42"/>
      <c r="E31" s="43">
        <v>9205133965</v>
      </c>
      <c r="F31" s="43" t="s">
        <v>849</v>
      </c>
      <c r="G31" s="43">
        <v>9205133965</v>
      </c>
      <c r="H31" s="80">
        <v>50</v>
      </c>
      <c r="I31" s="43" t="s">
        <v>855</v>
      </c>
      <c r="J31" s="43" t="s">
        <v>856</v>
      </c>
      <c r="K31" s="43"/>
      <c r="L31" s="81">
        <v>800</v>
      </c>
      <c r="M31" s="43"/>
      <c r="N31" s="43"/>
      <c r="O31" s="43" t="s">
        <v>62</v>
      </c>
      <c r="P31" s="82" t="s">
        <v>857</v>
      </c>
      <c r="Q31" s="47" t="s">
        <v>832</v>
      </c>
      <c r="R31" s="83">
        <v>21</v>
      </c>
      <c r="S31" s="43" t="s">
        <v>858</v>
      </c>
      <c r="T31" s="49" t="s">
        <v>859</v>
      </c>
      <c r="U31" s="43" t="s">
        <v>860</v>
      </c>
      <c r="V31" s="43" t="s">
        <v>861</v>
      </c>
      <c r="W31" s="56" t="s">
        <v>403</v>
      </c>
      <c r="X31" s="10" t="s">
        <v>6</v>
      </c>
      <c r="Y31" s="42" t="str">
        <f>VLOOKUP(X31,'[1]Region&amp;ASM'!$B$2:$E$14,2,0)</f>
        <v>NCR</v>
      </c>
      <c r="Z31" s="10" t="str">
        <f>VLOOKUP(X31,'[1]Region&amp;ASM'!$B$2:$D$14,3,0)</f>
        <v>Abhishek Srivastava</v>
      </c>
      <c r="AA31" s="10"/>
      <c r="AB31" s="10"/>
      <c r="AC31" s="10"/>
    </row>
    <row r="32" spans="1:29" x14ac:dyDescent="0.25">
      <c r="A32" s="41">
        <v>45087.900254629632</v>
      </c>
      <c r="B32" s="42">
        <v>45087</v>
      </c>
      <c r="C32" s="42" t="s">
        <v>210</v>
      </c>
      <c r="D32" s="42"/>
      <c r="E32" s="43">
        <v>11</v>
      </c>
      <c r="F32" s="43" t="s">
        <v>790</v>
      </c>
      <c r="G32" s="43">
        <v>9625446093</v>
      </c>
      <c r="H32" s="80">
        <v>500</v>
      </c>
      <c r="I32" s="43" t="s">
        <v>56</v>
      </c>
      <c r="J32" s="43" t="s">
        <v>262</v>
      </c>
      <c r="K32" s="43"/>
      <c r="L32" s="81">
        <v>700</v>
      </c>
      <c r="M32" s="43"/>
      <c r="N32" s="43"/>
      <c r="O32" s="43" t="s">
        <v>62</v>
      </c>
      <c r="P32" s="82" t="s">
        <v>791</v>
      </c>
      <c r="Q32" s="82" t="s">
        <v>846</v>
      </c>
      <c r="R32" s="83">
        <v>14</v>
      </c>
      <c r="S32" s="43" t="s">
        <v>846</v>
      </c>
      <c r="T32" s="43"/>
      <c r="U32" s="43"/>
      <c r="V32" s="43"/>
      <c r="W32" s="43" t="s">
        <v>254</v>
      </c>
      <c r="X32" s="10" t="s">
        <v>126</v>
      </c>
      <c r="Y32" s="42" t="str">
        <f>VLOOKUP(X32,'[1]Region&amp;ASM'!$B$2:$E$14,2,0)</f>
        <v>NCR</v>
      </c>
      <c r="Z32" s="10" t="str">
        <f>VLOOKUP(X32,'[1]Region&amp;ASM'!$B$2:$D$14,3,0)</f>
        <v>Abhishek Srivastava</v>
      </c>
      <c r="AA32" s="10"/>
      <c r="AB32" s="10"/>
      <c r="AC32" s="10"/>
    </row>
    <row r="33" spans="1:29" x14ac:dyDescent="0.25">
      <c r="A33" s="41">
        <v>45087.901284722226</v>
      </c>
      <c r="B33" s="42">
        <v>45087</v>
      </c>
      <c r="C33" s="42" t="s">
        <v>210</v>
      </c>
      <c r="D33" s="42"/>
      <c r="E33" s="43">
        <v>11</v>
      </c>
      <c r="F33" s="43" t="s">
        <v>790</v>
      </c>
      <c r="G33" s="43">
        <v>9625446093</v>
      </c>
      <c r="H33" s="80">
        <v>600</v>
      </c>
      <c r="I33" s="43" t="s">
        <v>56</v>
      </c>
      <c r="J33" s="43" t="s">
        <v>262</v>
      </c>
      <c r="K33" s="43"/>
      <c r="L33" s="81">
        <v>700</v>
      </c>
      <c r="M33" s="43"/>
      <c r="N33" s="43"/>
      <c r="O33" s="43" t="s">
        <v>62</v>
      </c>
      <c r="P33" s="82" t="s">
        <v>791</v>
      </c>
      <c r="Q33" s="82" t="s">
        <v>862</v>
      </c>
      <c r="R33" s="83">
        <v>14</v>
      </c>
      <c r="S33" s="56" t="s">
        <v>862</v>
      </c>
      <c r="T33" s="43"/>
      <c r="U33" s="43"/>
      <c r="V33" s="43"/>
      <c r="W33" s="43" t="s">
        <v>254</v>
      </c>
      <c r="X33" s="10" t="s">
        <v>126</v>
      </c>
      <c r="Y33" s="42" t="str">
        <f>VLOOKUP(X33,'[1]Region&amp;ASM'!$B$2:$E$14,2,0)</f>
        <v>NCR</v>
      </c>
      <c r="Z33" s="10" t="str">
        <f>VLOOKUP(X33,'[1]Region&amp;ASM'!$B$2:$D$14,3,0)</f>
        <v>Abhishek Srivastava</v>
      </c>
      <c r="AA33" s="10"/>
      <c r="AB33" s="10"/>
      <c r="AC33" s="10"/>
    </row>
    <row r="34" spans="1:29" x14ac:dyDescent="0.25">
      <c r="A34" s="41">
        <v>45089.901053240741</v>
      </c>
      <c r="B34" s="55">
        <v>45089</v>
      </c>
      <c r="C34" s="42" t="s">
        <v>210</v>
      </c>
      <c r="D34" s="42"/>
      <c r="E34" s="43">
        <v>11</v>
      </c>
      <c r="F34" s="43" t="s">
        <v>790</v>
      </c>
      <c r="G34" s="43">
        <v>9625446093</v>
      </c>
      <c r="H34" s="80">
        <v>820</v>
      </c>
      <c r="I34" s="43" t="s">
        <v>98</v>
      </c>
      <c r="J34" s="43" t="s">
        <v>101</v>
      </c>
      <c r="K34" s="43"/>
      <c r="L34" s="81">
        <v>600</v>
      </c>
      <c r="M34" s="43"/>
      <c r="N34" s="43"/>
      <c r="O34" s="43" t="s">
        <v>62</v>
      </c>
      <c r="P34" s="82" t="s">
        <v>863</v>
      </c>
      <c r="Q34" s="82" t="s">
        <v>864</v>
      </c>
      <c r="R34" s="83">
        <v>5</v>
      </c>
      <c r="S34" s="43" t="s">
        <v>865</v>
      </c>
      <c r="T34" s="43"/>
      <c r="U34" s="43"/>
      <c r="V34" s="43" t="s">
        <v>801</v>
      </c>
      <c r="W34" s="56" t="s">
        <v>110</v>
      </c>
      <c r="X34" s="10" t="s">
        <v>7</v>
      </c>
      <c r="Y34" s="42" t="str">
        <f>VLOOKUP(X34,'[1]Region&amp;ASM'!$B$2:$E$14,2,0)</f>
        <v>NCR</v>
      </c>
      <c r="Z34" s="10" t="str">
        <f>VLOOKUP(X34,'[1]Region&amp;ASM'!$B$2:$D$14,3,0)</f>
        <v>Abhishek Srivastava</v>
      </c>
      <c r="AA34" s="10"/>
      <c r="AB34" s="10"/>
      <c r="AC34" s="10"/>
    </row>
    <row r="35" spans="1:29" x14ac:dyDescent="0.25">
      <c r="A35" s="41">
        <v>45089.904988425929</v>
      </c>
      <c r="B35" s="55">
        <v>45089</v>
      </c>
      <c r="C35" s="42" t="s">
        <v>210</v>
      </c>
      <c r="D35" s="42"/>
      <c r="E35" s="43">
        <v>11</v>
      </c>
      <c r="F35" s="43" t="s">
        <v>790</v>
      </c>
      <c r="G35" s="43">
        <v>9625446093</v>
      </c>
      <c r="H35" s="80">
        <v>650</v>
      </c>
      <c r="I35" s="43" t="s">
        <v>98</v>
      </c>
      <c r="J35" s="43" t="s">
        <v>98</v>
      </c>
      <c r="K35" s="43"/>
      <c r="L35" s="81">
        <v>1500</v>
      </c>
      <c r="M35" s="43"/>
      <c r="N35" s="43"/>
      <c r="O35" s="43" t="s">
        <v>62</v>
      </c>
      <c r="P35" s="82" t="s">
        <v>791</v>
      </c>
      <c r="Q35" s="82" t="s">
        <v>866</v>
      </c>
      <c r="R35" s="83">
        <v>28</v>
      </c>
      <c r="S35" s="43" t="s">
        <v>866</v>
      </c>
      <c r="T35" s="43"/>
      <c r="U35" s="43"/>
      <c r="V35" s="43" t="s">
        <v>801</v>
      </c>
      <c r="W35" s="56" t="s">
        <v>110</v>
      </c>
      <c r="X35" s="10" t="s">
        <v>7</v>
      </c>
      <c r="Y35" s="42" t="str">
        <f>VLOOKUP(X35,'[1]Region&amp;ASM'!$B$2:$E$14,2,0)</f>
        <v>NCR</v>
      </c>
      <c r="Z35" s="10" t="str">
        <f>VLOOKUP(X35,'[1]Region&amp;ASM'!$B$2:$D$14,3,0)</f>
        <v>Abhishek Srivastava</v>
      </c>
      <c r="AA35" s="10"/>
      <c r="AB35" s="10"/>
      <c r="AC35" s="10"/>
    </row>
    <row r="36" spans="1:29" x14ac:dyDescent="0.25">
      <c r="A36" s="41">
        <v>45090.020150462966</v>
      </c>
      <c r="B36" s="55">
        <v>45089</v>
      </c>
      <c r="C36" s="42" t="s">
        <v>210</v>
      </c>
      <c r="D36" s="42"/>
      <c r="E36" s="43">
        <v>38</v>
      </c>
      <c r="F36" s="43" t="s">
        <v>819</v>
      </c>
      <c r="G36" s="43">
        <v>919999038132</v>
      </c>
      <c r="H36" s="80">
        <v>200</v>
      </c>
      <c r="I36" s="43" t="s">
        <v>166</v>
      </c>
      <c r="J36" s="43" t="s">
        <v>820</v>
      </c>
      <c r="K36" s="43">
        <v>1</v>
      </c>
      <c r="L36" s="81">
        <v>800</v>
      </c>
      <c r="M36" s="43"/>
      <c r="N36" s="43"/>
      <c r="O36" s="43" t="s">
        <v>62</v>
      </c>
      <c r="P36" s="82" t="s">
        <v>857</v>
      </c>
      <c r="Q36" s="47" t="s">
        <v>832</v>
      </c>
      <c r="R36" s="83">
        <v>24</v>
      </c>
      <c r="S36" s="43" t="s">
        <v>867</v>
      </c>
      <c r="T36" s="43"/>
      <c r="U36" s="43"/>
      <c r="V36" s="43"/>
      <c r="W36" s="43" t="s">
        <v>232</v>
      </c>
      <c r="X36" s="10" t="s">
        <v>6</v>
      </c>
      <c r="Y36" s="42" t="str">
        <f>VLOOKUP(X36,'[1]Region&amp;ASM'!$B$2:$E$14,2,0)</f>
        <v>NCR</v>
      </c>
      <c r="Z36" s="10" t="str">
        <f>VLOOKUP(X36,'[1]Region&amp;ASM'!$B$2:$D$14,3,0)</f>
        <v>Abhishek Srivastava</v>
      </c>
      <c r="AA36" s="10"/>
      <c r="AB36" s="10"/>
      <c r="AC36" s="10"/>
    </row>
    <row r="37" spans="1:29" x14ac:dyDescent="0.25">
      <c r="A37" s="41">
        <v>45090.022048611114</v>
      </c>
      <c r="B37" s="55">
        <v>45089</v>
      </c>
      <c r="C37" s="42" t="s">
        <v>210</v>
      </c>
      <c r="D37" s="42"/>
      <c r="E37" s="43">
        <v>38</v>
      </c>
      <c r="F37" s="43" t="s">
        <v>819</v>
      </c>
      <c r="G37" s="43">
        <v>919999038132</v>
      </c>
      <c r="H37" s="80">
        <v>200</v>
      </c>
      <c r="I37" s="43" t="s">
        <v>166</v>
      </c>
      <c r="J37" s="43" t="s">
        <v>820</v>
      </c>
      <c r="K37" s="43">
        <v>1</v>
      </c>
      <c r="L37" s="81">
        <v>800</v>
      </c>
      <c r="M37" s="43"/>
      <c r="N37" s="43"/>
      <c r="O37" s="43" t="s">
        <v>62</v>
      </c>
      <c r="P37" s="82" t="s">
        <v>867</v>
      </c>
      <c r="Q37" s="82" t="s">
        <v>857</v>
      </c>
      <c r="R37" s="83">
        <v>24</v>
      </c>
      <c r="S37" s="43" t="s">
        <v>867</v>
      </c>
      <c r="T37" s="43"/>
      <c r="U37" s="43"/>
      <c r="V37" s="43"/>
      <c r="W37" s="43" t="s">
        <v>232</v>
      </c>
      <c r="X37" s="10" t="s">
        <v>6</v>
      </c>
      <c r="Y37" s="42" t="str">
        <f>VLOOKUP(X37,'[1]Region&amp;ASM'!$B$2:$E$14,2,0)</f>
        <v>NCR</v>
      </c>
      <c r="Z37" s="10" t="str">
        <f>VLOOKUP(X37,'[1]Region&amp;ASM'!$B$2:$D$14,3,0)</f>
        <v>Abhishek Srivastava</v>
      </c>
      <c r="AA37" s="10"/>
      <c r="AB37" s="10"/>
      <c r="AC37" s="10"/>
    </row>
    <row r="38" spans="1:29" x14ac:dyDescent="0.25">
      <c r="A38" s="41">
        <v>45090.023206018515</v>
      </c>
      <c r="B38" s="55">
        <v>45089</v>
      </c>
      <c r="C38" s="42" t="s">
        <v>210</v>
      </c>
      <c r="D38" s="42"/>
      <c r="E38" s="43">
        <v>38</v>
      </c>
      <c r="F38" s="43" t="s">
        <v>819</v>
      </c>
      <c r="G38" s="43">
        <v>919999038132</v>
      </c>
      <c r="H38" s="80">
        <v>200</v>
      </c>
      <c r="I38" s="43" t="s">
        <v>79</v>
      </c>
      <c r="J38" s="43" t="s">
        <v>225</v>
      </c>
      <c r="K38" s="43">
        <v>1</v>
      </c>
      <c r="L38" s="81">
        <v>500</v>
      </c>
      <c r="M38" s="43"/>
      <c r="N38" s="43"/>
      <c r="O38" s="43" t="s">
        <v>62</v>
      </c>
      <c r="P38" s="82" t="s">
        <v>857</v>
      </c>
      <c r="Q38" s="82" t="s">
        <v>868</v>
      </c>
      <c r="R38" s="83">
        <v>15</v>
      </c>
      <c r="S38" s="43" t="s">
        <v>868</v>
      </c>
      <c r="T38" s="43"/>
      <c r="U38" s="43"/>
      <c r="V38" s="43"/>
      <c r="W38" s="43" t="s">
        <v>232</v>
      </c>
      <c r="X38" s="10" t="s">
        <v>6</v>
      </c>
      <c r="Y38" s="42" t="str">
        <f>VLOOKUP(X38,'[1]Region&amp;ASM'!$B$2:$E$14,2,0)</f>
        <v>NCR</v>
      </c>
      <c r="Z38" s="10" t="str">
        <f>VLOOKUP(X38,'[1]Region&amp;ASM'!$B$2:$D$14,3,0)</f>
        <v>Abhishek Srivastava</v>
      </c>
      <c r="AA38" s="10"/>
      <c r="AB38" s="10"/>
      <c r="AC38" s="10"/>
    </row>
    <row r="39" spans="1:29" x14ac:dyDescent="0.25">
      <c r="A39" s="41">
        <v>45090.736215277779</v>
      </c>
      <c r="B39" s="55">
        <v>45090</v>
      </c>
      <c r="C39" s="42" t="s">
        <v>210</v>
      </c>
      <c r="D39" s="42"/>
      <c r="E39" s="43">
        <v>11</v>
      </c>
      <c r="F39" s="43" t="s">
        <v>790</v>
      </c>
      <c r="G39" s="43">
        <v>9625446093</v>
      </c>
      <c r="H39" s="80">
        <v>800</v>
      </c>
      <c r="I39" s="43" t="s">
        <v>56</v>
      </c>
      <c r="J39" s="43" t="s">
        <v>262</v>
      </c>
      <c r="K39" s="43"/>
      <c r="L39" s="81">
        <v>1200</v>
      </c>
      <c r="M39" s="43"/>
      <c r="N39" s="43"/>
      <c r="O39" s="43" t="s">
        <v>62</v>
      </c>
      <c r="P39" s="82" t="s">
        <v>791</v>
      </c>
      <c r="Q39" s="82" t="s">
        <v>869</v>
      </c>
      <c r="R39" s="83">
        <v>30</v>
      </c>
      <c r="S39" s="56" t="s">
        <v>869</v>
      </c>
      <c r="T39" s="43"/>
      <c r="U39" s="43"/>
      <c r="V39" s="43"/>
      <c r="W39" s="43" t="s">
        <v>254</v>
      </c>
      <c r="X39" s="10" t="s">
        <v>126</v>
      </c>
      <c r="Y39" s="42" t="str">
        <f>VLOOKUP(X39,'[1]Region&amp;ASM'!$B$2:$E$14,2,0)</f>
        <v>NCR</v>
      </c>
      <c r="Z39" s="10" t="str">
        <f>VLOOKUP(X39,'[1]Region&amp;ASM'!$B$2:$D$14,3,0)</f>
        <v>Abhishek Srivastava</v>
      </c>
      <c r="AA39" s="10"/>
      <c r="AB39" s="10"/>
      <c r="AC39" s="10"/>
    </row>
    <row r="40" spans="1:29" x14ac:dyDescent="0.25">
      <c r="A40" s="41">
        <v>45090.923194444447</v>
      </c>
      <c r="B40" s="55">
        <v>45090</v>
      </c>
      <c r="C40" s="42" t="s">
        <v>210</v>
      </c>
      <c r="D40" s="42"/>
      <c r="E40" s="43">
        <v>38</v>
      </c>
      <c r="F40" s="43" t="s">
        <v>819</v>
      </c>
      <c r="G40" s="43">
        <v>919999038132</v>
      </c>
      <c r="H40" s="80">
        <v>300</v>
      </c>
      <c r="I40" s="43" t="s">
        <v>79</v>
      </c>
      <c r="J40" s="43" t="s">
        <v>225</v>
      </c>
      <c r="K40" s="43"/>
      <c r="L40" s="81">
        <v>1000</v>
      </c>
      <c r="M40" s="43"/>
      <c r="N40" s="43"/>
      <c r="O40" s="43" t="s">
        <v>62</v>
      </c>
      <c r="P40" s="82" t="s">
        <v>821</v>
      </c>
      <c r="Q40" s="82" t="s">
        <v>870</v>
      </c>
      <c r="R40" s="83">
        <v>21</v>
      </c>
      <c r="S40" s="43" t="s">
        <v>871</v>
      </c>
      <c r="T40" s="43"/>
      <c r="U40" s="43"/>
      <c r="V40" s="43"/>
      <c r="W40" s="43" t="s">
        <v>232</v>
      </c>
      <c r="X40" s="10" t="s">
        <v>66</v>
      </c>
      <c r="Y40" s="42" t="str">
        <f>VLOOKUP(X40,'[1]Region&amp;ASM'!$B$2:$E$14,2,0)</f>
        <v>NCR</v>
      </c>
      <c r="Z40" s="10" t="str">
        <f>VLOOKUP(X40,'[1]Region&amp;ASM'!$B$2:$D$14,3,0)</f>
        <v>Abhishek Srivastava</v>
      </c>
      <c r="AA40" s="10"/>
      <c r="AB40" s="10"/>
      <c r="AC40" s="10"/>
    </row>
    <row r="41" spans="1:29" x14ac:dyDescent="0.25">
      <c r="A41" s="41">
        <v>45091.774548611109</v>
      </c>
      <c r="B41" s="55">
        <v>45091</v>
      </c>
      <c r="C41" s="42" t="s">
        <v>210</v>
      </c>
      <c r="D41" s="42"/>
      <c r="E41" s="43">
        <v>19</v>
      </c>
      <c r="F41" s="43" t="s">
        <v>112</v>
      </c>
      <c r="G41" s="43">
        <v>9818564936</v>
      </c>
      <c r="H41" s="80">
        <v>250</v>
      </c>
      <c r="I41" s="43" t="s">
        <v>98</v>
      </c>
      <c r="J41" s="43" t="s">
        <v>101</v>
      </c>
      <c r="K41" s="43"/>
      <c r="L41" s="81">
        <v>300</v>
      </c>
      <c r="M41" s="43"/>
      <c r="N41" s="43"/>
      <c r="O41" s="43" t="s">
        <v>62</v>
      </c>
      <c r="P41" s="82" t="s">
        <v>798</v>
      </c>
      <c r="Q41" s="84" t="s">
        <v>872</v>
      </c>
      <c r="R41" s="83">
        <v>3.5</v>
      </c>
      <c r="S41" s="43" t="s">
        <v>873</v>
      </c>
      <c r="T41" s="43"/>
      <c r="U41" s="43"/>
      <c r="V41" s="43" t="s">
        <v>801</v>
      </c>
      <c r="W41" s="56" t="s">
        <v>110</v>
      </c>
      <c r="X41" s="10" t="s">
        <v>7</v>
      </c>
      <c r="Y41" s="42" t="str">
        <f>VLOOKUP(X41,'[1]Region&amp;ASM'!$B$2:$E$14,2,0)</f>
        <v>NCR</v>
      </c>
      <c r="Z41" s="10" t="str">
        <f>VLOOKUP(X41,'[1]Region&amp;ASM'!$B$2:$D$14,3,0)</f>
        <v>Abhishek Srivastava</v>
      </c>
      <c r="AA41" s="10"/>
      <c r="AB41" s="10"/>
      <c r="AC41" s="10"/>
    </row>
    <row r="42" spans="1:29" x14ac:dyDescent="0.25">
      <c r="A42" s="41">
        <v>45091.780509259261</v>
      </c>
      <c r="B42" s="55">
        <v>45091</v>
      </c>
      <c r="C42" s="42" t="s">
        <v>210</v>
      </c>
      <c r="D42" s="42"/>
      <c r="E42" s="43">
        <v>39</v>
      </c>
      <c r="F42" s="43" t="s">
        <v>235</v>
      </c>
      <c r="G42" s="43">
        <v>9911119343</v>
      </c>
      <c r="H42" s="80">
        <v>50</v>
      </c>
      <c r="I42" s="43" t="s">
        <v>363</v>
      </c>
      <c r="J42" s="43" t="s">
        <v>363</v>
      </c>
      <c r="K42" s="43"/>
      <c r="L42" s="81">
        <v>400</v>
      </c>
      <c r="M42" s="43"/>
      <c r="N42" s="43"/>
      <c r="O42" s="43" t="s">
        <v>62</v>
      </c>
      <c r="P42" s="82" t="s">
        <v>798</v>
      </c>
      <c r="Q42" s="82" t="s">
        <v>874</v>
      </c>
      <c r="R42" s="83">
        <v>12</v>
      </c>
      <c r="S42" s="43" t="s">
        <v>874</v>
      </c>
      <c r="T42" s="43"/>
      <c r="U42" s="43"/>
      <c r="V42" s="43" t="s">
        <v>801</v>
      </c>
      <c r="W42" s="56" t="s">
        <v>110</v>
      </c>
      <c r="X42" s="10" t="s">
        <v>7</v>
      </c>
      <c r="Y42" s="42" t="str">
        <f>VLOOKUP(X42,'[1]Region&amp;ASM'!$B$2:$E$14,2,0)</f>
        <v>NCR</v>
      </c>
      <c r="Z42" s="10" t="str">
        <f>VLOOKUP(X42,'[1]Region&amp;ASM'!$B$2:$D$14,3,0)</f>
        <v>Abhishek Srivastava</v>
      </c>
      <c r="AA42" s="10"/>
      <c r="AB42" s="10"/>
      <c r="AC42" s="10"/>
    </row>
    <row r="43" spans="1:29" x14ac:dyDescent="0.25">
      <c r="A43" s="41">
        <v>45091.933148148149</v>
      </c>
      <c r="B43" s="55">
        <v>45091</v>
      </c>
      <c r="C43" s="42" t="s">
        <v>210</v>
      </c>
      <c r="D43" s="42"/>
      <c r="E43" s="43">
        <v>38</v>
      </c>
      <c r="F43" s="43" t="s">
        <v>819</v>
      </c>
      <c r="G43" s="43">
        <v>919999038132</v>
      </c>
      <c r="H43" s="80">
        <v>200</v>
      </c>
      <c r="I43" s="43" t="s">
        <v>79</v>
      </c>
      <c r="J43" s="43" t="s">
        <v>820</v>
      </c>
      <c r="K43" s="43">
        <v>1</v>
      </c>
      <c r="L43" s="81">
        <v>1000</v>
      </c>
      <c r="M43" s="43"/>
      <c r="N43" s="43"/>
      <c r="O43" s="43" t="s">
        <v>62</v>
      </c>
      <c r="P43" s="82" t="s">
        <v>821</v>
      </c>
      <c r="Q43" s="82" t="s">
        <v>837</v>
      </c>
      <c r="R43" s="83">
        <v>24</v>
      </c>
      <c r="S43" s="43" t="s">
        <v>871</v>
      </c>
      <c r="T43" s="43"/>
      <c r="U43" s="43"/>
      <c r="V43" s="43"/>
      <c r="W43" s="43" t="s">
        <v>232</v>
      </c>
      <c r="X43" s="10" t="s">
        <v>66</v>
      </c>
      <c r="Y43" s="42" t="str">
        <f>VLOOKUP(X43,'[1]Region&amp;ASM'!$B$2:$E$14,2,0)</f>
        <v>NCR</v>
      </c>
      <c r="Z43" s="10" t="str">
        <f>VLOOKUP(X43,'[1]Region&amp;ASM'!$B$2:$D$14,3,0)</f>
        <v>Abhishek Srivastava</v>
      </c>
      <c r="AA43" s="10"/>
      <c r="AB43" s="10"/>
      <c r="AC43" s="10"/>
    </row>
    <row r="44" spans="1:29" x14ac:dyDescent="0.25">
      <c r="A44" s="41">
        <v>45092.85428240741</v>
      </c>
      <c r="B44" s="55">
        <v>45092</v>
      </c>
      <c r="C44" s="42" t="s">
        <v>210</v>
      </c>
      <c r="D44" s="42"/>
      <c r="E44" s="43">
        <v>11</v>
      </c>
      <c r="F44" s="43" t="s">
        <v>790</v>
      </c>
      <c r="G44" s="43">
        <v>9625446093</v>
      </c>
      <c r="H44" s="80">
        <v>200</v>
      </c>
      <c r="I44" s="43" t="s">
        <v>56</v>
      </c>
      <c r="J44" s="43" t="s">
        <v>262</v>
      </c>
      <c r="K44" s="43"/>
      <c r="L44" s="81">
        <v>800</v>
      </c>
      <c r="M44" s="43"/>
      <c r="N44" s="43"/>
      <c r="O44" s="43" t="s">
        <v>62</v>
      </c>
      <c r="P44" s="82" t="s">
        <v>875</v>
      </c>
      <c r="Q44" s="82" t="s">
        <v>796</v>
      </c>
      <c r="R44" s="83">
        <v>20</v>
      </c>
      <c r="S44" s="43" t="s">
        <v>844</v>
      </c>
      <c r="T44" s="43"/>
      <c r="U44" s="43"/>
      <c r="V44" s="43"/>
      <c r="W44" s="43" t="s">
        <v>254</v>
      </c>
      <c r="X44" s="10" t="s">
        <v>126</v>
      </c>
      <c r="Y44" s="42" t="str">
        <f>VLOOKUP(X44,'[1]Region&amp;ASM'!$B$2:$E$14,2,0)</f>
        <v>NCR</v>
      </c>
      <c r="Z44" s="10" t="str">
        <f>VLOOKUP(X44,'[1]Region&amp;ASM'!$B$2:$D$14,3,0)</f>
        <v>Abhishek Srivastava</v>
      </c>
      <c r="AA44" s="10"/>
      <c r="AB44" s="10"/>
      <c r="AC44" s="10"/>
    </row>
    <row r="45" spans="1:29" x14ac:dyDescent="0.25">
      <c r="A45" s="41">
        <v>45093.007256944446</v>
      </c>
      <c r="B45" s="55">
        <v>45092</v>
      </c>
      <c r="C45" s="42" t="s">
        <v>210</v>
      </c>
      <c r="D45" s="42"/>
      <c r="E45" s="43">
        <v>38</v>
      </c>
      <c r="F45" s="43" t="s">
        <v>819</v>
      </c>
      <c r="G45" s="43" t="s">
        <v>876</v>
      </c>
      <c r="H45" s="80">
        <v>200</v>
      </c>
      <c r="I45" s="43" t="s">
        <v>79</v>
      </c>
      <c r="J45" s="43" t="s">
        <v>820</v>
      </c>
      <c r="K45" s="43">
        <v>1</v>
      </c>
      <c r="L45" s="81">
        <v>800</v>
      </c>
      <c r="M45" s="43"/>
      <c r="N45" s="43"/>
      <c r="O45" s="43" t="s">
        <v>62</v>
      </c>
      <c r="P45" s="82" t="s">
        <v>821</v>
      </c>
      <c r="Q45" s="47" t="s">
        <v>832</v>
      </c>
      <c r="R45" s="83">
        <v>20</v>
      </c>
      <c r="S45" s="43" t="s">
        <v>867</v>
      </c>
      <c r="T45" s="43"/>
      <c r="U45" s="43"/>
      <c r="V45" s="43"/>
      <c r="W45" s="43" t="s">
        <v>232</v>
      </c>
      <c r="X45" s="10" t="s">
        <v>6</v>
      </c>
      <c r="Y45" s="42" t="str">
        <f>VLOOKUP(X45,'[1]Region&amp;ASM'!$B$2:$E$14,2,0)</f>
        <v>NCR</v>
      </c>
      <c r="Z45" s="10" t="str">
        <f>VLOOKUP(X45,'[1]Region&amp;ASM'!$B$2:$D$14,3,0)</f>
        <v>Abhishek Srivastava</v>
      </c>
      <c r="AA45" s="10"/>
      <c r="AB45" s="10"/>
      <c r="AC45" s="10"/>
    </row>
    <row r="46" spans="1:29" x14ac:dyDescent="0.25">
      <c r="A46" s="41">
        <v>45093.008136574077</v>
      </c>
      <c r="B46" s="55">
        <v>45092</v>
      </c>
      <c r="C46" s="42" t="s">
        <v>210</v>
      </c>
      <c r="D46" s="42"/>
      <c r="E46" s="43">
        <v>38</v>
      </c>
      <c r="F46" s="43" t="s">
        <v>819</v>
      </c>
      <c r="G46" s="43" t="s">
        <v>876</v>
      </c>
      <c r="H46" s="80">
        <v>300</v>
      </c>
      <c r="I46" s="43" t="s">
        <v>79</v>
      </c>
      <c r="J46" s="43" t="s">
        <v>820</v>
      </c>
      <c r="K46" s="43">
        <v>1</v>
      </c>
      <c r="L46" s="81">
        <v>800</v>
      </c>
      <c r="M46" s="43"/>
      <c r="N46" s="43"/>
      <c r="O46" s="43" t="s">
        <v>62</v>
      </c>
      <c r="P46" s="82" t="s">
        <v>867</v>
      </c>
      <c r="Q46" s="82" t="s">
        <v>877</v>
      </c>
      <c r="R46" s="83">
        <v>20</v>
      </c>
      <c r="S46" s="43" t="s">
        <v>867</v>
      </c>
      <c r="T46" s="43"/>
      <c r="U46" s="43"/>
      <c r="V46" s="43"/>
      <c r="W46" s="43" t="s">
        <v>232</v>
      </c>
      <c r="X46" s="10" t="s">
        <v>6</v>
      </c>
      <c r="Y46" s="42" t="str">
        <f>VLOOKUP(X46,'[1]Region&amp;ASM'!$B$2:$E$14,2,0)</f>
        <v>NCR</v>
      </c>
      <c r="Z46" s="10" t="str">
        <f>VLOOKUP(X46,'[1]Region&amp;ASM'!$B$2:$D$14,3,0)</f>
        <v>Abhishek Srivastava</v>
      </c>
      <c r="AA46" s="10"/>
      <c r="AB46" s="10"/>
      <c r="AC46" s="10"/>
    </row>
    <row r="47" spans="1:29" x14ac:dyDescent="0.25">
      <c r="A47" s="41">
        <v>45093.008993055555</v>
      </c>
      <c r="B47" s="55">
        <v>45092</v>
      </c>
      <c r="C47" s="42" t="s">
        <v>210</v>
      </c>
      <c r="D47" s="42"/>
      <c r="E47" s="43">
        <v>38</v>
      </c>
      <c r="F47" s="43" t="s">
        <v>819</v>
      </c>
      <c r="G47" s="43" t="s">
        <v>876</v>
      </c>
      <c r="H47" s="80">
        <v>200</v>
      </c>
      <c r="I47" s="43" t="s">
        <v>166</v>
      </c>
      <c r="J47" s="43" t="s">
        <v>878</v>
      </c>
      <c r="K47" s="43">
        <v>1</v>
      </c>
      <c r="L47" s="81">
        <v>800</v>
      </c>
      <c r="M47" s="43"/>
      <c r="N47" s="43"/>
      <c r="O47" s="43" t="s">
        <v>62</v>
      </c>
      <c r="P47" s="82" t="s">
        <v>821</v>
      </c>
      <c r="Q47" s="47" t="s">
        <v>832</v>
      </c>
      <c r="R47" s="83">
        <v>20</v>
      </c>
      <c r="S47" s="43" t="s">
        <v>867</v>
      </c>
      <c r="T47" s="43"/>
      <c r="U47" s="43"/>
      <c r="V47" s="43"/>
      <c r="W47" s="43" t="s">
        <v>232</v>
      </c>
      <c r="X47" s="10" t="s">
        <v>6</v>
      </c>
      <c r="Y47" s="42" t="str">
        <f>VLOOKUP(X47,'[1]Region&amp;ASM'!$B$2:$E$14,2,0)</f>
        <v>NCR</v>
      </c>
      <c r="Z47" s="10" t="str">
        <f>VLOOKUP(X47,'[1]Region&amp;ASM'!$B$2:$D$14,3,0)</f>
        <v>Abhishek Srivastava</v>
      </c>
      <c r="AA47" s="10"/>
      <c r="AB47" s="10"/>
      <c r="AC47" s="10"/>
    </row>
    <row r="48" spans="1:29" x14ac:dyDescent="0.25">
      <c r="A48" s="41">
        <v>45093.857569444444</v>
      </c>
      <c r="B48" s="55">
        <v>45093</v>
      </c>
      <c r="C48" s="42" t="s">
        <v>210</v>
      </c>
      <c r="D48" s="42"/>
      <c r="E48" s="43">
        <v>38</v>
      </c>
      <c r="F48" s="43" t="s">
        <v>819</v>
      </c>
      <c r="G48" s="43">
        <v>919999038132</v>
      </c>
      <c r="H48" s="80">
        <v>200</v>
      </c>
      <c r="I48" s="43" t="s">
        <v>79</v>
      </c>
      <c r="J48" s="43" t="s">
        <v>225</v>
      </c>
      <c r="K48" s="43">
        <v>1</v>
      </c>
      <c r="L48" s="81">
        <v>900</v>
      </c>
      <c r="M48" s="43"/>
      <c r="N48" s="43"/>
      <c r="O48" s="43" t="s">
        <v>62</v>
      </c>
      <c r="P48" s="82" t="s">
        <v>821</v>
      </c>
      <c r="Q48" s="82" t="s">
        <v>837</v>
      </c>
      <c r="R48" s="83">
        <v>20</v>
      </c>
      <c r="S48" s="43" t="s">
        <v>841</v>
      </c>
      <c r="T48" s="43"/>
      <c r="U48" s="43"/>
      <c r="V48" s="43"/>
      <c r="W48" s="43" t="s">
        <v>232</v>
      </c>
      <c r="X48" s="10" t="s">
        <v>66</v>
      </c>
      <c r="Y48" s="42" t="str">
        <f>VLOOKUP(X48,'[1]Region&amp;ASM'!$B$2:$E$14,2,0)</f>
        <v>NCR</v>
      </c>
      <c r="Z48" s="10" t="str">
        <f>VLOOKUP(X48,'[1]Region&amp;ASM'!$B$2:$D$14,3,0)</f>
        <v>Abhishek Srivastava</v>
      </c>
      <c r="AA48" s="10"/>
      <c r="AB48" s="10"/>
      <c r="AC48" s="10"/>
    </row>
    <row r="49" spans="1:29" x14ac:dyDescent="0.25">
      <c r="A49" s="41">
        <v>45093.860127314816</v>
      </c>
      <c r="B49" s="55">
        <v>45093</v>
      </c>
      <c r="C49" s="42" t="s">
        <v>210</v>
      </c>
      <c r="D49" s="42"/>
      <c r="E49" s="43">
        <v>38</v>
      </c>
      <c r="F49" s="43" t="s">
        <v>819</v>
      </c>
      <c r="G49" s="43">
        <v>919999038132</v>
      </c>
      <c r="H49" s="80">
        <v>300</v>
      </c>
      <c r="I49" s="43" t="s">
        <v>79</v>
      </c>
      <c r="J49" s="43" t="s">
        <v>225</v>
      </c>
      <c r="K49" s="43">
        <v>1</v>
      </c>
      <c r="L49" s="81">
        <v>600</v>
      </c>
      <c r="M49" s="43"/>
      <c r="N49" s="43"/>
      <c r="O49" s="43" t="s">
        <v>62</v>
      </c>
      <c r="P49" s="82" t="s">
        <v>821</v>
      </c>
      <c r="Q49" s="82" t="s">
        <v>879</v>
      </c>
      <c r="R49" s="83">
        <v>15</v>
      </c>
      <c r="S49" s="43" t="s">
        <v>838</v>
      </c>
      <c r="T49" s="43"/>
      <c r="U49" s="43"/>
      <c r="V49" s="43"/>
      <c r="W49" s="43" t="s">
        <v>232</v>
      </c>
      <c r="X49" s="10" t="s">
        <v>66</v>
      </c>
      <c r="Y49" s="42" t="str">
        <f>VLOOKUP(X49,'[1]Region&amp;ASM'!$B$2:$E$14,2,0)</f>
        <v>NCR</v>
      </c>
      <c r="Z49" s="10" t="str">
        <f>VLOOKUP(X49,'[1]Region&amp;ASM'!$B$2:$D$14,3,0)</f>
        <v>Abhishek Srivastava</v>
      </c>
      <c r="AA49" s="10"/>
      <c r="AB49" s="10"/>
      <c r="AC49" s="10"/>
    </row>
    <row r="50" spans="1:29" x14ac:dyDescent="0.25">
      <c r="A50" s="41">
        <v>45093.886805555558</v>
      </c>
      <c r="B50" s="55">
        <v>45093</v>
      </c>
      <c r="C50" s="42" t="s">
        <v>210</v>
      </c>
      <c r="D50" s="42"/>
      <c r="E50" s="43">
        <v>19</v>
      </c>
      <c r="F50" s="43" t="s">
        <v>112</v>
      </c>
      <c r="G50" s="43">
        <v>9215617027</v>
      </c>
      <c r="H50" s="80">
        <v>50</v>
      </c>
      <c r="I50" s="43" t="s">
        <v>98</v>
      </c>
      <c r="J50" s="43" t="s">
        <v>101</v>
      </c>
      <c r="K50" s="43"/>
      <c r="L50" s="81">
        <v>300</v>
      </c>
      <c r="M50" s="43"/>
      <c r="N50" s="43"/>
      <c r="O50" s="43" t="s">
        <v>62</v>
      </c>
      <c r="P50" s="82" t="s">
        <v>798</v>
      </c>
      <c r="Q50" s="82" t="s">
        <v>880</v>
      </c>
      <c r="R50" s="83">
        <v>5</v>
      </c>
      <c r="S50" s="43" t="s">
        <v>880</v>
      </c>
      <c r="T50" s="43"/>
      <c r="U50" s="43"/>
      <c r="V50" s="43" t="s">
        <v>801</v>
      </c>
      <c r="W50" s="56" t="s">
        <v>110</v>
      </c>
      <c r="X50" s="10" t="s">
        <v>7</v>
      </c>
      <c r="Y50" s="42" t="str">
        <f>VLOOKUP(X50,'[1]Region&amp;ASM'!$B$2:$E$14,2,0)</f>
        <v>NCR</v>
      </c>
      <c r="Z50" s="10" t="str">
        <f>VLOOKUP(X50,'[1]Region&amp;ASM'!$B$2:$D$14,3,0)</f>
        <v>Abhishek Srivastava</v>
      </c>
      <c r="AA50" s="10"/>
      <c r="AB50" s="10"/>
      <c r="AC50" s="10"/>
    </row>
    <row r="51" spans="1:29" x14ac:dyDescent="0.25">
      <c r="A51" s="41">
        <v>45093.889050925929</v>
      </c>
      <c r="B51" s="55">
        <v>45093</v>
      </c>
      <c r="C51" s="42" t="s">
        <v>210</v>
      </c>
      <c r="D51" s="42"/>
      <c r="E51" s="43">
        <v>19</v>
      </c>
      <c r="F51" s="43" t="s">
        <v>112</v>
      </c>
      <c r="G51" s="43">
        <v>9215617027</v>
      </c>
      <c r="H51" s="80">
        <v>50</v>
      </c>
      <c r="I51" s="43" t="s">
        <v>98</v>
      </c>
      <c r="J51" s="43" t="s">
        <v>98</v>
      </c>
      <c r="K51" s="43"/>
      <c r="L51" s="81">
        <v>300</v>
      </c>
      <c r="M51" s="43"/>
      <c r="N51" s="43"/>
      <c r="O51" s="43" t="s">
        <v>62</v>
      </c>
      <c r="P51" s="82" t="s">
        <v>798</v>
      </c>
      <c r="Q51" s="82" t="s">
        <v>829</v>
      </c>
      <c r="R51" s="83">
        <v>6</v>
      </c>
      <c r="S51" s="43" t="s">
        <v>830</v>
      </c>
      <c r="T51" s="43"/>
      <c r="U51" s="43"/>
      <c r="V51" s="43" t="s">
        <v>801</v>
      </c>
      <c r="W51" s="56" t="s">
        <v>110</v>
      </c>
      <c r="X51" s="10" t="s">
        <v>7</v>
      </c>
      <c r="Y51" s="42" t="str">
        <f>VLOOKUP(X51,'[1]Region&amp;ASM'!$B$2:$E$14,2,0)</f>
        <v>NCR</v>
      </c>
      <c r="Z51" s="10" t="str">
        <f>VLOOKUP(X51,'[1]Region&amp;ASM'!$B$2:$D$14,3,0)</f>
        <v>Abhishek Srivastava</v>
      </c>
      <c r="AA51" s="10"/>
      <c r="AB51" s="10"/>
      <c r="AC51" s="10"/>
    </row>
    <row r="52" spans="1:29" x14ac:dyDescent="0.25">
      <c r="A52" s="41">
        <v>45094.868993055556</v>
      </c>
      <c r="B52" s="55">
        <v>45094</v>
      </c>
      <c r="C52" s="42" t="s">
        <v>210</v>
      </c>
      <c r="D52" s="42"/>
      <c r="E52" s="43">
        <v>11</v>
      </c>
      <c r="F52" s="43" t="s">
        <v>790</v>
      </c>
      <c r="G52" s="43">
        <v>9625446093</v>
      </c>
      <c r="H52" s="80">
        <v>200</v>
      </c>
      <c r="I52" s="43" t="s">
        <v>56</v>
      </c>
      <c r="J52" s="43" t="s">
        <v>262</v>
      </c>
      <c r="K52" s="43"/>
      <c r="L52" s="81">
        <v>700</v>
      </c>
      <c r="M52" s="43"/>
      <c r="N52" s="43"/>
      <c r="O52" s="43" t="s">
        <v>62</v>
      </c>
      <c r="P52" s="82" t="s">
        <v>791</v>
      </c>
      <c r="Q52" s="82" t="s">
        <v>881</v>
      </c>
      <c r="R52" s="83">
        <v>14</v>
      </c>
      <c r="S52" s="43" t="s">
        <v>881</v>
      </c>
      <c r="T52" s="43"/>
      <c r="U52" s="43"/>
      <c r="V52" s="43"/>
      <c r="W52" s="43" t="s">
        <v>254</v>
      </c>
      <c r="X52" s="10" t="s">
        <v>126</v>
      </c>
      <c r="Y52" s="42" t="str">
        <f>VLOOKUP(X52,'[1]Region&amp;ASM'!$B$2:$E$14,2,0)</f>
        <v>NCR</v>
      </c>
      <c r="Z52" s="10" t="str">
        <f>VLOOKUP(X52,'[1]Region&amp;ASM'!$B$2:$D$14,3,0)</f>
        <v>Abhishek Srivastava</v>
      </c>
      <c r="AA52" s="10"/>
      <c r="AB52" s="10"/>
      <c r="AC52" s="10"/>
    </row>
    <row r="53" spans="1:29" x14ac:dyDescent="0.25">
      <c r="A53" s="41">
        <v>45094.870196759257</v>
      </c>
      <c r="B53" s="55">
        <v>45094</v>
      </c>
      <c r="C53" s="42" t="s">
        <v>210</v>
      </c>
      <c r="D53" s="42"/>
      <c r="E53" s="43">
        <v>11</v>
      </c>
      <c r="F53" s="43" t="s">
        <v>790</v>
      </c>
      <c r="G53" s="43">
        <v>9625446093</v>
      </c>
      <c r="H53" s="80">
        <v>450</v>
      </c>
      <c r="I53" s="43" t="s">
        <v>56</v>
      </c>
      <c r="J53" s="43" t="s">
        <v>262</v>
      </c>
      <c r="K53" s="43"/>
      <c r="L53" s="81">
        <v>650</v>
      </c>
      <c r="M53" s="43"/>
      <c r="N53" s="43"/>
      <c r="O53" s="43" t="s">
        <v>62</v>
      </c>
      <c r="P53" s="82" t="s">
        <v>791</v>
      </c>
      <c r="Q53" s="82" t="s">
        <v>882</v>
      </c>
      <c r="R53" s="83">
        <v>13</v>
      </c>
      <c r="S53" s="43" t="s">
        <v>882</v>
      </c>
      <c r="T53" s="43"/>
      <c r="U53" s="43"/>
      <c r="V53" s="43"/>
      <c r="W53" s="43" t="s">
        <v>254</v>
      </c>
      <c r="X53" s="10" t="s">
        <v>126</v>
      </c>
      <c r="Y53" s="42" t="str">
        <f>VLOOKUP(X53,'[1]Region&amp;ASM'!$B$2:$E$14,2,0)</f>
        <v>NCR</v>
      </c>
      <c r="Z53" s="10" t="str">
        <f>VLOOKUP(X53,'[1]Region&amp;ASM'!$B$2:$D$14,3,0)</f>
        <v>Abhishek Srivastava</v>
      </c>
      <c r="AA53" s="10"/>
      <c r="AB53" s="10"/>
      <c r="AC53" s="10"/>
    </row>
    <row r="54" spans="1:29" x14ac:dyDescent="0.25">
      <c r="A54" s="41">
        <v>45094.87127314815</v>
      </c>
      <c r="B54" s="55">
        <v>45094</v>
      </c>
      <c r="C54" s="42" t="s">
        <v>210</v>
      </c>
      <c r="D54" s="42"/>
      <c r="E54" s="43">
        <v>11</v>
      </c>
      <c r="F54" s="43" t="s">
        <v>790</v>
      </c>
      <c r="G54" s="43">
        <v>9625446093</v>
      </c>
      <c r="H54" s="80">
        <v>600</v>
      </c>
      <c r="I54" s="43" t="s">
        <v>56</v>
      </c>
      <c r="J54" s="43" t="s">
        <v>262</v>
      </c>
      <c r="K54" s="43"/>
      <c r="L54" s="81">
        <v>600</v>
      </c>
      <c r="M54" s="43"/>
      <c r="N54" s="43"/>
      <c r="O54" s="43" t="s">
        <v>62</v>
      </c>
      <c r="P54" s="82" t="s">
        <v>791</v>
      </c>
      <c r="Q54" s="82" t="s">
        <v>862</v>
      </c>
      <c r="R54" s="83">
        <v>12</v>
      </c>
      <c r="S54" s="56" t="s">
        <v>862</v>
      </c>
      <c r="T54" s="43"/>
      <c r="U54" s="43"/>
      <c r="V54" s="43"/>
      <c r="W54" s="43" t="s">
        <v>254</v>
      </c>
      <c r="X54" s="10" t="s">
        <v>126</v>
      </c>
      <c r="Y54" s="42" t="str">
        <f>VLOOKUP(X54,'[1]Region&amp;ASM'!$B$2:$E$14,2,0)</f>
        <v>NCR</v>
      </c>
      <c r="Z54" s="10" t="str">
        <f>VLOOKUP(X54,'[1]Region&amp;ASM'!$B$2:$D$14,3,0)</f>
        <v>Abhishek Srivastava</v>
      </c>
      <c r="AA54" s="10"/>
      <c r="AB54" s="10"/>
      <c r="AC54" s="10"/>
    </row>
    <row r="55" spans="1:29" x14ac:dyDescent="0.25">
      <c r="A55" s="41">
        <v>45095.890289351853</v>
      </c>
      <c r="B55" s="55">
        <v>45095</v>
      </c>
      <c r="C55" s="42" t="s">
        <v>210</v>
      </c>
      <c r="D55" s="42"/>
      <c r="E55" s="43">
        <v>38</v>
      </c>
      <c r="F55" s="43" t="s">
        <v>819</v>
      </c>
      <c r="G55" s="43" t="s">
        <v>876</v>
      </c>
      <c r="H55" s="80">
        <v>200</v>
      </c>
      <c r="I55" s="43" t="s">
        <v>79</v>
      </c>
      <c r="J55" s="43" t="s">
        <v>225</v>
      </c>
      <c r="K55" s="43">
        <v>1</v>
      </c>
      <c r="L55" s="81">
        <v>800</v>
      </c>
      <c r="M55" s="43"/>
      <c r="N55" s="43"/>
      <c r="O55" s="43" t="s">
        <v>62</v>
      </c>
      <c r="P55" s="82" t="s">
        <v>821</v>
      </c>
      <c r="Q55" s="47" t="s">
        <v>832</v>
      </c>
      <c r="R55" s="83">
        <v>22</v>
      </c>
      <c r="S55" s="43" t="s">
        <v>838</v>
      </c>
      <c r="T55" s="43"/>
      <c r="U55" s="43"/>
      <c r="V55" s="43"/>
      <c r="W55" s="43" t="s">
        <v>232</v>
      </c>
      <c r="X55" s="10" t="s">
        <v>66</v>
      </c>
      <c r="Y55" s="42" t="str">
        <f>VLOOKUP(X55,'[1]Region&amp;ASM'!$B$2:$E$14,2,0)</f>
        <v>NCR</v>
      </c>
      <c r="Z55" s="10" t="str">
        <f>VLOOKUP(X55,'[1]Region&amp;ASM'!$B$2:$D$14,3,0)</f>
        <v>Abhishek Srivastava</v>
      </c>
      <c r="AA55" s="10"/>
      <c r="AB55" s="10"/>
      <c r="AC55" s="10"/>
    </row>
    <row r="56" spans="1:29" x14ac:dyDescent="0.25">
      <c r="A56" s="41">
        <v>45095.89199074074</v>
      </c>
      <c r="B56" s="55">
        <v>45095</v>
      </c>
      <c r="C56" s="42" t="s">
        <v>210</v>
      </c>
      <c r="D56" s="42"/>
      <c r="E56" s="43">
        <v>38</v>
      </c>
      <c r="F56" s="43" t="s">
        <v>819</v>
      </c>
      <c r="G56" s="43" t="s">
        <v>876</v>
      </c>
      <c r="H56" s="80">
        <v>300</v>
      </c>
      <c r="I56" s="43" t="s">
        <v>79</v>
      </c>
      <c r="J56" s="43" t="s">
        <v>820</v>
      </c>
      <c r="K56" s="43">
        <v>1</v>
      </c>
      <c r="L56" s="81">
        <v>1500</v>
      </c>
      <c r="M56" s="43"/>
      <c r="N56" s="43"/>
      <c r="O56" s="43" t="s">
        <v>62</v>
      </c>
      <c r="P56" s="82" t="s">
        <v>821</v>
      </c>
      <c r="Q56" s="82" t="s">
        <v>883</v>
      </c>
      <c r="R56" s="83">
        <v>40</v>
      </c>
      <c r="S56" s="43" t="s">
        <v>871</v>
      </c>
      <c r="T56" s="43"/>
      <c r="U56" s="43"/>
      <c r="V56" s="43"/>
      <c r="W56" s="43" t="s">
        <v>232</v>
      </c>
      <c r="X56" s="10" t="s">
        <v>66</v>
      </c>
      <c r="Y56" s="42" t="str">
        <f>VLOOKUP(X56,'[1]Region&amp;ASM'!$B$2:$E$14,2,0)</f>
        <v>NCR</v>
      </c>
      <c r="Z56" s="10" t="str">
        <f>VLOOKUP(X56,'[1]Region&amp;ASM'!$B$2:$D$14,3,0)</f>
        <v>Abhishek Srivastava</v>
      </c>
      <c r="AA56" s="10"/>
      <c r="AB56" s="10"/>
      <c r="AC56" s="10"/>
    </row>
    <row r="57" spans="1:29" x14ac:dyDescent="0.25">
      <c r="A57" s="41">
        <v>45096.811539351853</v>
      </c>
      <c r="B57" s="55">
        <v>45096</v>
      </c>
      <c r="C57" s="42" t="s">
        <v>210</v>
      </c>
      <c r="D57" s="42"/>
      <c r="E57" s="43">
        <v>11</v>
      </c>
      <c r="F57" s="43" t="s">
        <v>790</v>
      </c>
      <c r="G57" s="43">
        <v>9625446093</v>
      </c>
      <c r="H57" s="80">
        <v>320</v>
      </c>
      <c r="I57" s="43" t="s">
        <v>56</v>
      </c>
      <c r="J57" s="43" t="s">
        <v>262</v>
      </c>
      <c r="K57" s="43"/>
      <c r="L57" s="81">
        <v>700</v>
      </c>
      <c r="M57" s="43"/>
      <c r="N57" s="43"/>
      <c r="O57" s="43" t="s">
        <v>62</v>
      </c>
      <c r="P57" s="82" t="s">
        <v>791</v>
      </c>
      <c r="Q57" s="82" t="s">
        <v>884</v>
      </c>
      <c r="R57" s="83">
        <v>13</v>
      </c>
      <c r="S57" s="43" t="s">
        <v>884</v>
      </c>
      <c r="T57" s="43"/>
      <c r="U57" s="43"/>
      <c r="V57" s="43"/>
      <c r="W57" s="43" t="s">
        <v>254</v>
      </c>
      <c r="X57" s="10" t="s">
        <v>126</v>
      </c>
      <c r="Y57" s="42" t="str">
        <f>VLOOKUP(X57,'[1]Region&amp;ASM'!$B$2:$E$14,2,0)</f>
        <v>NCR</v>
      </c>
      <c r="Z57" s="10" t="str">
        <f>VLOOKUP(X57,'[1]Region&amp;ASM'!$B$2:$D$14,3,0)</f>
        <v>Abhishek Srivastava</v>
      </c>
      <c r="AA57" s="10"/>
      <c r="AB57" s="10"/>
      <c r="AC57" s="10"/>
    </row>
    <row r="58" spans="1:29" x14ac:dyDescent="0.25">
      <c r="A58" s="41">
        <v>45096.813472222224</v>
      </c>
      <c r="B58" s="55">
        <v>45096</v>
      </c>
      <c r="C58" s="42" t="s">
        <v>210</v>
      </c>
      <c r="D58" s="42"/>
      <c r="E58" s="43">
        <v>11</v>
      </c>
      <c r="F58" s="43" t="s">
        <v>790</v>
      </c>
      <c r="G58" s="43">
        <v>9625446093</v>
      </c>
      <c r="H58" s="80">
        <v>200</v>
      </c>
      <c r="I58" s="43" t="s">
        <v>56</v>
      </c>
      <c r="J58" s="43" t="s">
        <v>262</v>
      </c>
      <c r="K58" s="43"/>
      <c r="L58" s="81">
        <v>500</v>
      </c>
      <c r="M58" s="43"/>
      <c r="N58" s="43"/>
      <c r="O58" s="43" t="s">
        <v>62</v>
      </c>
      <c r="P58" s="82" t="s">
        <v>791</v>
      </c>
      <c r="Q58" s="82" t="s">
        <v>793</v>
      </c>
      <c r="R58" s="83">
        <v>10</v>
      </c>
      <c r="S58" s="43" t="s">
        <v>885</v>
      </c>
      <c r="T58" s="43"/>
      <c r="U58" s="43"/>
      <c r="V58" s="43"/>
      <c r="W58" s="43" t="s">
        <v>254</v>
      </c>
      <c r="X58" s="10" t="s">
        <v>126</v>
      </c>
      <c r="Y58" s="42" t="str">
        <f>VLOOKUP(X58,'[1]Region&amp;ASM'!$B$2:$E$14,2,0)</f>
        <v>NCR</v>
      </c>
      <c r="Z58" s="10" t="str">
        <f>VLOOKUP(X58,'[1]Region&amp;ASM'!$B$2:$D$14,3,0)</f>
        <v>Abhishek Srivastava</v>
      </c>
      <c r="AA58" s="10"/>
      <c r="AB58" s="10"/>
      <c r="AC58" s="10"/>
    </row>
    <row r="59" spans="1:29" x14ac:dyDescent="0.25">
      <c r="A59" s="41">
        <v>45096.872673611113</v>
      </c>
      <c r="B59" s="55">
        <v>45096</v>
      </c>
      <c r="C59" s="42" t="s">
        <v>210</v>
      </c>
      <c r="D59" s="42"/>
      <c r="E59" s="43">
        <v>38</v>
      </c>
      <c r="F59" s="43" t="s">
        <v>819</v>
      </c>
      <c r="G59" s="43" t="s">
        <v>886</v>
      </c>
      <c r="H59" s="80">
        <v>100</v>
      </c>
      <c r="I59" s="43" t="s">
        <v>79</v>
      </c>
      <c r="J59" s="43" t="s">
        <v>820</v>
      </c>
      <c r="K59" s="43">
        <v>1</v>
      </c>
      <c r="L59" s="81">
        <v>1000</v>
      </c>
      <c r="M59" s="43"/>
      <c r="N59" s="43"/>
      <c r="O59" s="43" t="s">
        <v>62</v>
      </c>
      <c r="P59" s="82" t="s">
        <v>821</v>
      </c>
      <c r="Q59" s="82" t="s">
        <v>789</v>
      </c>
      <c r="R59" s="83">
        <v>22</v>
      </c>
      <c r="S59" s="43" t="s">
        <v>871</v>
      </c>
      <c r="T59" s="43"/>
      <c r="U59" s="43"/>
      <c r="V59" s="43"/>
      <c r="W59" s="43" t="s">
        <v>232</v>
      </c>
      <c r="X59" s="10" t="s">
        <v>66</v>
      </c>
      <c r="Y59" s="42" t="str">
        <f>VLOOKUP(X59,'[1]Region&amp;ASM'!$B$2:$E$14,2,0)</f>
        <v>NCR</v>
      </c>
      <c r="Z59" s="10" t="str">
        <f>VLOOKUP(X59,'[1]Region&amp;ASM'!$B$2:$D$14,3,0)</f>
        <v>Abhishek Srivastava</v>
      </c>
      <c r="AA59" s="10"/>
      <c r="AB59" s="10"/>
      <c r="AC59" s="10"/>
    </row>
    <row r="60" spans="1:29" x14ac:dyDescent="0.25">
      <c r="A60" s="41">
        <v>45096.873854166668</v>
      </c>
      <c r="B60" s="55">
        <v>45096</v>
      </c>
      <c r="C60" s="42" t="s">
        <v>210</v>
      </c>
      <c r="D60" s="42"/>
      <c r="E60" s="43">
        <v>38</v>
      </c>
      <c r="F60" s="43" t="s">
        <v>819</v>
      </c>
      <c r="G60" s="43">
        <v>200</v>
      </c>
      <c r="H60" s="80">
        <v>200</v>
      </c>
      <c r="I60" s="43" t="s">
        <v>79</v>
      </c>
      <c r="J60" s="43" t="s">
        <v>225</v>
      </c>
      <c r="K60" s="43">
        <v>1</v>
      </c>
      <c r="L60" s="81">
        <v>500</v>
      </c>
      <c r="M60" s="43"/>
      <c r="N60" s="43"/>
      <c r="O60" s="43" t="s">
        <v>62</v>
      </c>
      <c r="P60" s="82" t="s">
        <v>821</v>
      </c>
      <c r="Q60" s="82" t="s">
        <v>887</v>
      </c>
      <c r="R60" s="83">
        <v>11</v>
      </c>
      <c r="S60" s="43" t="s">
        <v>838</v>
      </c>
      <c r="T60" s="43"/>
      <c r="U60" s="43"/>
      <c r="V60" s="43"/>
      <c r="W60" s="43" t="s">
        <v>232</v>
      </c>
      <c r="X60" s="10" t="s">
        <v>66</v>
      </c>
      <c r="Y60" s="42" t="str">
        <f>VLOOKUP(X60,'[1]Region&amp;ASM'!$B$2:$E$14,2,0)</f>
        <v>NCR</v>
      </c>
      <c r="Z60" s="10" t="str">
        <f>VLOOKUP(X60,'[1]Region&amp;ASM'!$B$2:$D$14,3,0)</f>
        <v>Abhishek Srivastava</v>
      </c>
      <c r="AA60" s="10"/>
      <c r="AB60" s="10"/>
      <c r="AC60" s="10"/>
    </row>
    <row r="61" spans="1:29" x14ac:dyDescent="0.25">
      <c r="A61" s="41">
        <v>45098.575162037036</v>
      </c>
      <c r="B61" s="55">
        <v>45097</v>
      </c>
      <c r="C61" s="42" t="s">
        <v>210</v>
      </c>
      <c r="D61" s="42"/>
      <c r="E61" s="43">
        <v>38</v>
      </c>
      <c r="F61" s="43" t="s">
        <v>849</v>
      </c>
      <c r="G61" s="43">
        <v>9205133965</v>
      </c>
      <c r="H61" s="80">
        <v>10</v>
      </c>
      <c r="I61" s="43" t="s">
        <v>471</v>
      </c>
      <c r="J61" s="43" t="s">
        <v>888</v>
      </c>
      <c r="K61" s="43">
        <v>800</v>
      </c>
      <c r="L61" s="81">
        <v>800</v>
      </c>
      <c r="M61" s="43"/>
      <c r="N61" s="43"/>
      <c r="O61" s="43" t="s">
        <v>62</v>
      </c>
      <c r="P61" s="82" t="s">
        <v>821</v>
      </c>
      <c r="Q61" s="47" t="s">
        <v>832</v>
      </c>
      <c r="R61" s="83">
        <v>21</v>
      </c>
      <c r="S61" s="43" t="s">
        <v>867</v>
      </c>
      <c r="T61" s="43"/>
      <c r="U61" s="43"/>
      <c r="V61" s="43"/>
      <c r="W61" s="56" t="s">
        <v>403</v>
      </c>
      <c r="X61" s="10" t="s">
        <v>6</v>
      </c>
      <c r="Y61" s="42" t="str">
        <f>VLOOKUP(X61,'[1]Region&amp;ASM'!$B$2:$E$14,2,0)</f>
        <v>NCR</v>
      </c>
      <c r="Z61" s="10" t="str">
        <f>VLOOKUP(X61,'[1]Region&amp;ASM'!$B$2:$D$14,3,0)</f>
        <v>Abhishek Srivastava</v>
      </c>
      <c r="AA61" s="10"/>
      <c r="AB61" s="10"/>
      <c r="AC61" s="10"/>
    </row>
    <row r="62" spans="1:29" x14ac:dyDescent="0.25">
      <c r="A62" s="41">
        <v>45098.576261574075</v>
      </c>
      <c r="B62" s="55">
        <v>45097</v>
      </c>
      <c r="C62" s="42" t="s">
        <v>210</v>
      </c>
      <c r="D62" s="42"/>
      <c r="E62" s="43">
        <v>39</v>
      </c>
      <c r="F62" s="43" t="s">
        <v>849</v>
      </c>
      <c r="G62" s="43">
        <v>9205133965</v>
      </c>
      <c r="H62" s="80">
        <v>20</v>
      </c>
      <c r="I62" s="43" t="s">
        <v>499</v>
      </c>
      <c r="J62" s="43" t="s">
        <v>889</v>
      </c>
      <c r="K62" s="43">
        <v>500</v>
      </c>
      <c r="L62" s="81">
        <v>500</v>
      </c>
      <c r="M62" s="43"/>
      <c r="N62" s="43"/>
      <c r="O62" s="43" t="s">
        <v>62</v>
      </c>
      <c r="P62" s="82" t="s">
        <v>867</v>
      </c>
      <c r="Q62" s="82" t="s">
        <v>890</v>
      </c>
      <c r="R62" s="83">
        <v>5</v>
      </c>
      <c r="S62" s="43" t="s">
        <v>891</v>
      </c>
      <c r="T62" s="43"/>
      <c r="U62" s="43"/>
      <c r="V62" s="43"/>
      <c r="W62" s="56" t="s">
        <v>403</v>
      </c>
      <c r="X62" s="10" t="s">
        <v>6</v>
      </c>
      <c r="Y62" s="42" t="str">
        <f>VLOOKUP(X62,'[1]Region&amp;ASM'!$B$2:$E$14,2,0)</f>
        <v>NCR</v>
      </c>
      <c r="Z62" s="10" t="str">
        <f>VLOOKUP(X62,'[1]Region&amp;ASM'!$B$2:$D$14,3,0)</f>
        <v>Abhishek Srivastava</v>
      </c>
      <c r="AA62" s="10"/>
      <c r="AB62" s="10"/>
      <c r="AC62" s="10"/>
    </row>
    <row r="63" spans="1:29" x14ac:dyDescent="0.25">
      <c r="A63" s="41">
        <v>45098.636608796296</v>
      </c>
      <c r="B63" s="55">
        <v>45097</v>
      </c>
      <c r="C63" s="42" t="s">
        <v>210</v>
      </c>
      <c r="D63" s="42"/>
      <c r="E63" s="43">
        <v>42</v>
      </c>
      <c r="F63" s="43" t="s">
        <v>257</v>
      </c>
      <c r="G63" s="43">
        <v>9821000310</v>
      </c>
      <c r="H63" s="80">
        <v>200</v>
      </c>
      <c r="I63" s="43" t="s">
        <v>166</v>
      </c>
      <c r="J63" s="43" t="s">
        <v>169</v>
      </c>
      <c r="K63" s="43"/>
      <c r="L63" s="81">
        <v>1500</v>
      </c>
      <c r="M63" s="43"/>
      <c r="N63" s="43"/>
      <c r="O63" s="43" t="s">
        <v>62</v>
      </c>
      <c r="P63" s="82" t="s">
        <v>892</v>
      </c>
      <c r="Q63" s="82" t="s">
        <v>893</v>
      </c>
      <c r="R63" s="83">
        <v>32</v>
      </c>
      <c r="S63" s="43" t="s">
        <v>893</v>
      </c>
      <c r="T63" s="43"/>
      <c r="U63" s="43"/>
      <c r="V63" s="43"/>
      <c r="W63" s="43" t="s">
        <v>254</v>
      </c>
      <c r="X63" s="10" t="s">
        <v>126</v>
      </c>
      <c r="Y63" s="42" t="str">
        <f>VLOOKUP(X63,'[1]Region&amp;ASM'!$B$2:$E$14,2,0)</f>
        <v>NCR</v>
      </c>
      <c r="Z63" s="10" t="str">
        <f>VLOOKUP(X63,'[1]Region&amp;ASM'!$B$2:$D$14,3,0)</f>
        <v>Abhishek Srivastava</v>
      </c>
      <c r="AA63" s="10"/>
      <c r="AB63" s="10"/>
      <c r="AC63" s="10"/>
    </row>
    <row r="64" spans="1:29" x14ac:dyDescent="0.25">
      <c r="A64" s="41">
        <v>45098.792025462964</v>
      </c>
      <c r="B64" s="55">
        <v>45098</v>
      </c>
      <c r="C64" s="42" t="s">
        <v>210</v>
      </c>
      <c r="D64" s="42"/>
      <c r="E64" s="43">
        <v>43</v>
      </c>
      <c r="F64" s="43" t="s">
        <v>265</v>
      </c>
      <c r="G64" s="43">
        <v>9911166425</v>
      </c>
      <c r="H64" s="80">
        <v>100</v>
      </c>
      <c r="I64" s="43" t="s">
        <v>86</v>
      </c>
      <c r="J64" s="43" t="s">
        <v>894</v>
      </c>
      <c r="K64" s="43"/>
      <c r="L64" s="81">
        <v>400</v>
      </c>
      <c r="M64" s="43"/>
      <c r="N64" s="43"/>
      <c r="O64" s="43" t="s">
        <v>62</v>
      </c>
      <c r="P64" s="82" t="s">
        <v>791</v>
      </c>
      <c r="Q64" s="82" t="s">
        <v>895</v>
      </c>
      <c r="R64" s="83">
        <v>8</v>
      </c>
      <c r="S64" s="43" t="s">
        <v>844</v>
      </c>
      <c r="T64" s="43"/>
      <c r="U64" s="43"/>
      <c r="V64" s="43"/>
      <c r="W64" s="43" t="s">
        <v>254</v>
      </c>
      <c r="X64" s="10" t="s">
        <v>126</v>
      </c>
      <c r="Y64" s="42" t="str">
        <f>VLOOKUP(X64,'[1]Region&amp;ASM'!$B$2:$E$14,2,0)</f>
        <v>NCR</v>
      </c>
      <c r="Z64" s="10" t="str">
        <f>VLOOKUP(X64,'[1]Region&amp;ASM'!$B$2:$D$14,3,0)</f>
        <v>Abhishek Srivastava</v>
      </c>
      <c r="AA64" s="10"/>
      <c r="AB64" s="10"/>
      <c r="AC64" s="10"/>
    </row>
    <row r="65" spans="1:29" x14ac:dyDescent="0.25">
      <c r="A65" s="41">
        <v>45098.794525462959</v>
      </c>
      <c r="B65" s="55">
        <v>45098</v>
      </c>
      <c r="C65" s="42" t="s">
        <v>210</v>
      </c>
      <c r="D65" s="42"/>
      <c r="E65" s="43">
        <v>44</v>
      </c>
      <c r="F65" s="43" t="s">
        <v>272</v>
      </c>
      <c r="G65" s="43">
        <v>9311443386</v>
      </c>
      <c r="H65" s="80">
        <v>200</v>
      </c>
      <c r="I65" s="43" t="s">
        <v>70</v>
      </c>
      <c r="J65" s="43" t="s">
        <v>109</v>
      </c>
      <c r="K65" s="43"/>
      <c r="L65" s="81">
        <v>700</v>
      </c>
      <c r="M65" s="43"/>
      <c r="N65" s="43"/>
      <c r="O65" s="43" t="s">
        <v>62</v>
      </c>
      <c r="P65" s="82" t="s">
        <v>277</v>
      </c>
      <c r="Q65" s="82" t="s">
        <v>896</v>
      </c>
      <c r="R65" s="83">
        <v>17</v>
      </c>
      <c r="S65" s="43" t="s">
        <v>897</v>
      </c>
      <c r="T65" s="43"/>
      <c r="U65" s="43"/>
      <c r="V65" s="43"/>
      <c r="W65" s="43" t="s">
        <v>254</v>
      </c>
      <c r="X65" s="10" t="s">
        <v>126</v>
      </c>
      <c r="Y65" s="42" t="str">
        <f>VLOOKUP(X65,'[1]Region&amp;ASM'!$B$2:$E$14,2,0)</f>
        <v>NCR</v>
      </c>
      <c r="Z65" s="10" t="str">
        <f>VLOOKUP(X65,'[1]Region&amp;ASM'!$B$2:$D$14,3,0)</f>
        <v>Abhishek Srivastava</v>
      </c>
      <c r="AA65" s="10"/>
      <c r="AB65" s="10"/>
      <c r="AC65" s="10"/>
    </row>
    <row r="66" spans="1:29" x14ac:dyDescent="0.25">
      <c r="A66" s="41">
        <v>45098.806458333333</v>
      </c>
      <c r="B66" s="55">
        <v>45098</v>
      </c>
      <c r="C66" s="42" t="s">
        <v>210</v>
      </c>
      <c r="D66" s="42"/>
      <c r="E66" s="43">
        <v>37</v>
      </c>
      <c r="F66" s="43" t="s">
        <v>223</v>
      </c>
      <c r="G66" s="43" t="s">
        <v>898</v>
      </c>
      <c r="H66" s="80">
        <v>300</v>
      </c>
      <c r="I66" s="43" t="s">
        <v>807</v>
      </c>
      <c r="J66" s="43" t="s">
        <v>899</v>
      </c>
      <c r="K66" s="43">
        <v>1</v>
      </c>
      <c r="L66" s="81">
        <v>500</v>
      </c>
      <c r="M66" s="43"/>
      <c r="N66" s="43"/>
      <c r="O66" s="43" t="s">
        <v>62</v>
      </c>
      <c r="P66" s="84" t="s">
        <v>900</v>
      </c>
      <c r="Q66" s="47" t="s">
        <v>901</v>
      </c>
      <c r="R66" s="83">
        <v>12</v>
      </c>
      <c r="S66" s="43" t="s">
        <v>841</v>
      </c>
      <c r="T66" s="43"/>
      <c r="U66" s="43"/>
      <c r="V66" s="43"/>
      <c r="W66" s="56" t="s">
        <v>65</v>
      </c>
      <c r="X66" s="10" t="s">
        <v>66</v>
      </c>
      <c r="Y66" s="42" t="str">
        <f>VLOOKUP(X66,'[1]Region&amp;ASM'!$B$2:$E$14,2,0)</f>
        <v>NCR</v>
      </c>
      <c r="Z66" s="10" t="str">
        <f>VLOOKUP(X66,'[1]Region&amp;ASM'!$B$2:$D$14,3,0)</f>
        <v>Abhishek Srivastava</v>
      </c>
      <c r="AA66" s="10"/>
      <c r="AB66" s="10"/>
      <c r="AC66" s="10"/>
    </row>
    <row r="67" spans="1:29" x14ac:dyDescent="0.25">
      <c r="A67" s="41">
        <v>45098.807916666665</v>
      </c>
      <c r="B67" s="55">
        <v>45098</v>
      </c>
      <c r="C67" s="42" t="s">
        <v>210</v>
      </c>
      <c r="D67" s="42"/>
      <c r="E67" s="43">
        <v>37</v>
      </c>
      <c r="F67" s="43" t="s">
        <v>223</v>
      </c>
      <c r="G67" s="43" t="s">
        <v>898</v>
      </c>
      <c r="H67" s="80">
        <v>200</v>
      </c>
      <c r="I67" s="43" t="s">
        <v>522</v>
      </c>
      <c r="J67" s="43" t="s">
        <v>231</v>
      </c>
      <c r="K67" s="43">
        <v>1</v>
      </c>
      <c r="L67" s="81">
        <v>800</v>
      </c>
      <c r="M67" s="43"/>
      <c r="N67" s="43"/>
      <c r="O67" s="43" t="s">
        <v>62</v>
      </c>
      <c r="P67" s="84" t="s">
        <v>900</v>
      </c>
      <c r="Q67" s="47" t="s">
        <v>832</v>
      </c>
      <c r="R67" s="83">
        <v>22</v>
      </c>
      <c r="S67" s="43" t="s">
        <v>841</v>
      </c>
      <c r="T67" s="43"/>
      <c r="U67" s="43"/>
      <c r="V67" s="43"/>
      <c r="W67" s="56" t="s">
        <v>65</v>
      </c>
      <c r="X67" s="10" t="s">
        <v>66</v>
      </c>
      <c r="Y67" s="42" t="str">
        <f>VLOOKUP(X67,'[1]Region&amp;ASM'!$B$2:$E$14,2,0)</f>
        <v>NCR</v>
      </c>
      <c r="Z67" s="10" t="str">
        <f>VLOOKUP(X67,'[1]Region&amp;ASM'!$B$2:$D$14,3,0)</f>
        <v>Abhishek Srivastava</v>
      </c>
      <c r="AA67" s="10"/>
      <c r="AB67" s="10"/>
      <c r="AC67" s="10"/>
    </row>
    <row r="68" spans="1:29" x14ac:dyDescent="0.25">
      <c r="A68" s="41">
        <v>45098.810173611113</v>
      </c>
      <c r="B68" s="55">
        <v>45098</v>
      </c>
      <c r="C68" s="42" t="s">
        <v>210</v>
      </c>
      <c r="D68" s="42"/>
      <c r="E68" s="43">
        <v>37</v>
      </c>
      <c r="F68" s="43" t="s">
        <v>223</v>
      </c>
      <c r="G68" s="43" t="s">
        <v>898</v>
      </c>
      <c r="H68" s="80">
        <v>300</v>
      </c>
      <c r="I68" s="43" t="s">
        <v>522</v>
      </c>
      <c r="J68" s="43" t="s">
        <v>878</v>
      </c>
      <c r="K68" s="43">
        <v>1</v>
      </c>
      <c r="L68" s="81">
        <v>800</v>
      </c>
      <c r="M68" s="43"/>
      <c r="N68" s="43"/>
      <c r="O68" s="43" t="s">
        <v>62</v>
      </c>
      <c r="P68" s="82" t="s">
        <v>867</v>
      </c>
      <c r="Q68" s="82" t="s">
        <v>877</v>
      </c>
      <c r="R68" s="83">
        <v>22</v>
      </c>
      <c r="S68" s="43" t="s">
        <v>838</v>
      </c>
      <c r="T68" s="43"/>
      <c r="U68" s="43"/>
      <c r="V68" s="43"/>
      <c r="W68" s="56" t="s">
        <v>65</v>
      </c>
      <c r="X68" s="10" t="s">
        <v>66</v>
      </c>
      <c r="Y68" s="42" t="str">
        <f>VLOOKUP(X68,'[1]Region&amp;ASM'!$B$2:$E$14,2,0)</f>
        <v>NCR</v>
      </c>
      <c r="Z68" s="10" t="str">
        <f>VLOOKUP(X68,'[1]Region&amp;ASM'!$B$2:$D$14,3,0)</f>
        <v>Abhishek Srivastava</v>
      </c>
      <c r="AA68" s="10"/>
      <c r="AB68" s="10"/>
      <c r="AC68" s="10"/>
    </row>
    <row r="69" spans="1:29" x14ac:dyDescent="0.25">
      <c r="A69" s="41">
        <v>45100.013912037037</v>
      </c>
      <c r="B69" s="55">
        <v>45099</v>
      </c>
      <c r="C69" s="42" t="s">
        <v>210</v>
      </c>
      <c r="D69" s="42"/>
      <c r="E69" s="43">
        <v>38</v>
      </c>
      <c r="F69" s="43" t="s">
        <v>819</v>
      </c>
      <c r="G69" s="43">
        <v>9999038132</v>
      </c>
      <c r="H69" s="80">
        <v>100</v>
      </c>
      <c r="I69" s="43" t="s">
        <v>79</v>
      </c>
      <c r="J69" s="43" t="s">
        <v>820</v>
      </c>
      <c r="K69" s="43">
        <v>1</v>
      </c>
      <c r="L69" s="81">
        <v>800</v>
      </c>
      <c r="M69" s="43"/>
      <c r="N69" s="43"/>
      <c r="O69" s="43" t="s">
        <v>62</v>
      </c>
      <c r="P69" s="82" t="s">
        <v>821</v>
      </c>
      <c r="Q69" s="47" t="s">
        <v>832</v>
      </c>
      <c r="R69" s="83">
        <v>22</v>
      </c>
      <c r="S69" s="43" t="s">
        <v>822</v>
      </c>
      <c r="T69" s="43"/>
      <c r="U69" s="43"/>
      <c r="V69" s="43"/>
      <c r="W69" s="56" t="s">
        <v>902</v>
      </c>
      <c r="X69" s="10" t="s">
        <v>66</v>
      </c>
      <c r="Y69" s="42" t="str">
        <f>VLOOKUP(X69,'[1]Region&amp;ASM'!$B$2:$E$14,2,0)</f>
        <v>NCR</v>
      </c>
      <c r="Z69" s="10" t="str">
        <f>VLOOKUP(X69,'[1]Region&amp;ASM'!$B$2:$D$14,3,0)</f>
        <v>Abhishek Srivastava</v>
      </c>
      <c r="AA69" s="10"/>
      <c r="AB69" s="10"/>
      <c r="AC69" s="10"/>
    </row>
    <row r="70" spans="1:29" x14ac:dyDescent="0.25">
      <c r="A70" s="41">
        <v>45100.015115740738</v>
      </c>
      <c r="B70" s="55">
        <v>45099</v>
      </c>
      <c r="C70" s="42" t="s">
        <v>210</v>
      </c>
      <c r="D70" s="42"/>
      <c r="E70" s="43">
        <v>38</v>
      </c>
      <c r="F70" s="43" t="s">
        <v>819</v>
      </c>
      <c r="G70" s="43">
        <v>9999038132</v>
      </c>
      <c r="H70" s="80">
        <v>200</v>
      </c>
      <c r="I70" s="43" t="s">
        <v>79</v>
      </c>
      <c r="J70" s="43" t="s">
        <v>820</v>
      </c>
      <c r="K70" s="43">
        <v>1</v>
      </c>
      <c r="L70" s="81">
        <v>800</v>
      </c>
      <c r="M70" s="43"/>
      <c r="N70" s="43"/>
      <c r="O70" s="43" t="s">
        <v>62</v>
      </c>
      <c r="P70" s="82" t="s">
        <v>867</v>
      </c>
      <c r="Q70" s="82" t="s">
        <v>877</v>
      </c>
      <c r="R70" s="83">
        <v>22</v>
      </c>
      <c r="S70" s="43" t="s">
        <v>822</v>
      </c>
      <c r="T70" s="43"/>
      <c r="U70" s="43"/>
      <c r="V70" s="43"/>
      <c r="W70" s="56" t="s">
        <v>902</v>
      </c>
      <c r="X70" s="10" t="s">
        <v>66</v>
      </c>
      <c r="Y70" s="42" t="str">
        <f>VLOOKUP(X70,'[1]Region&amp;ASM'!$B$2:$E$14,2,0)</f>
        <v>NCR</v>
      </c>
      <c r="Z70" s="10" t="str">
        <f>VLOOKUP(X70,'[1]Region&amp;ASM'!$B$2:$D$14,3,0)</f>
        <v>Abhishek Srivastava</v>
      </c>
      <c r="AA70" s="10"/>
      <c r="AB70" s="10"/>
      <c r="AC70" s="10"/>
    </row>
    <row r="71" spans="1:29" x14ac:dyDescent="0.25">
      <c r="A71" s="41">
        <v>45100.016886574071</v>
      </c>
      <c r="B71" s="55">
        <v>45099</v>
      </c>
      <c r="C71" s="42" t="s">
        <v>210</v>
      </c>
      <c r="D71" s="42"/>
      <c r="E71" s="43">
        <v>38</v>
      </c>
      <c r="F71" s="43" t="s">
        <v>819</v>
      </c>
      <c r="G71" s="43">
        <v>9999038132</v>
      </c>
      <c r="H71" s="80">
        <v>300</v>
      </c>
      <c r="I71" s="43" t="s">
        <v>79</v>
      </c>
      <c r="J71" s="43" t="s">
        <v>820</v>
      </c>
      <c r="K71" s="43"/>
      <c r="L71" s="81">
        <v>400</v>
      </c>
      <c r="M71" s="43"/>
      <c r="N71" s="43"/>
      <c r="O71" s="43" t="s">
        <v>62</v>
      </c>
      <c r="P71" s="82" t="s">
        <v>821</v>
      </c>
      <c r="Q71" s="82" t="s">
        <v>887</v>
      </c>
      <c r="R71" s="83">
        <v>10</v>
      </c>
      <c r="S71" s="43" t="s">
        <v>822</v>
      </c>
      <c r="T71" s="43"/>
      <c r="U71" s="43"/>
      <c r="V71" s="43"/>
      <c r="W71" s="56" t="s">
        <v>902</v>
      </c>
      <c r="X71" s="10" t="s">
        <v>66</v>
      </c>
      <c r="Y71" s="42" t="str">
        <f>VLOOKUP(X71,'[1]Region&amp;ASM'!$B$2:$E$14,2,0)</f>
        <v>NCR</v>
      </c>
      <c r="Z71" s="10" t="str">
        <f>VLOOKUP(X71,'[1]Region&amp;ASM'!$B$2:$D$14,3,0)</f>
        <v>Abhishek Srivastava</v>
      </c>
      <c r="AA71" s="10"/>
      <c r="AB71" s="10"/>
      <c r="AC71" s="10"/>
    </row>
    <row r="72" spans="1:29" x14ac:dyDescent="0.25">
      <c r="A72" s="41">
        <v>45100.963726851849</v>
      </c>
      <c r="B72" s="55">
        <v>45100</v>
      </c>
      <c r="C72" s="42" t="s">
        <v>210</v>
      </c>
      <c r="D72" s="42"/>
      <c r="E72" s="43">
        <v>11</v>
      </c>
      <c r="F72" s="43" t="s">
        <v>790</v>
      </c>
      <c r="G72" s="43">
        <v>9625446093</v>
      </c>
      <c r="H72" s="80">
        <v>600</v>
      </c>
      <c r="I72" s="43" t="s">
        <v>56</v>
      </c>
      <c r="J72" s="43" t="s">
        <v>262</v>
      </c>
      <c r="K72" s="43"/>
      <c r="L72" s="81">
        <v>1500</v>
      </c>
      <c r="M72" s="43"/>
      <c r="N72" s="43"/>
      <c r="O72" s="43" t="s">
        <v>62</v>
      </c>
      <c r="P72" s="82" t="s">
        <v>791</v>
      </c>
      <c r="Q72" s="82" t="s">
        <v>903</v>
      </c>
      <c r="R72" s="83">
        <v>32</v>
      </c>
      <c r="S72" s="43" t="s">
        <v>844</v>
      </c>
      <c r="T72" s="43"/>
      <c r="U72" s="43"/>
      <c r="V72" s="43"/>
      <c r="W72" s="43" t="s">
        <v>254</v>
      </c>
      <c r="X72" s="10" t="s">
        <v>126</v>
      </c>
      <c r="Y72" s="42" t="str">
        <f>VLOOKUP(X72,'[1]Region&amp;ASM'!$B$2:$E$14,2,0)</f>
        <v>NCR</v>
      </c>
      <c r="Z72" s="10" t="str">
        <f>VLOOKUP(X72,'[1]Region&amp;ASM'!$B$2:$D$14,3,0)</f>
        <v>Abhishek Srivastava</v>
      </c>
      <c r="AA72" s="10"/>
      <c r="AB72" s="10"/>
      <c r="AC72" s="10"/>
    </row>
    <row r="73" spans="1:29" x14ac:dyDescent="0.25">
      <c r="A73" s="41">
        <v>45100.964907407404</v>
      </c>
      <c r="B73" s="55">
        <v>45100</v>
      </c>
      <c r="C73" s="42" t="s">
        <v>210</v>
      </c>
      <c r="D73" s="42"/>
      <c r="E73" s="43">
        <v>11</v>
      </c>
      <c r="F73" s="43" t="s">
        <v>790</v>
      </c>
      <c r="G73" s="43"/>
      <c r="H73" s="80">
        <v>650</v>
      </c>
      <c r="I73" s="43" t="s">
        <v>56</v>
      </c>
      <c r="J73" s="43" t="s">
        <v>262</v>
      </c>
      <c r="K73" s="43"/>
      <c r="L73" s="81">
        <v>1500</v>
      </c>
      <c r="M73" s="43"/>
      <c r="N73" s="43"/>
      <c r="O73" s="43" t="s">
        <v>62</v>
      </c>
      <c r="P73" s="82" t="s">
        <v>791</v>
      </c>
      <c r="Q73" s="82" t="s">
        <v>904</v>
      </c>
      <c r="R73" s="83">
        <v>35</v>
      </c>
      <c r="S73" s="43" t="s">
        <v>844</v>
      </c>
      <c r="T73" s="43"/>
      <c r="U73" s="43"/>
      <c r="V73" s="43"/>
      <c r="W73" s="43" t="s">
        <v>254</v>
      </c>
      <c r="X73" s="10" t="s">
        <v>126</v>
      </c>
      <c r="Y73" s="42" t="str">
        <f>VLOOKUP(X73,'[1]Region&amp;ASM'!$B$2:$E$14,2,0)</f>
        <v>NCR</v>
      </c>
      <c r="Z73" s="10" t="str">
        <f>VLOOKUP(X73,'[1]Region&amp;ASM'!$B$2:$D$14,3,0)</f>
        <v>Abhishek Srivastava</v>
      </c>
      <c r="AA73" s="10"/>
      <c r="AB73" s="10"/>
      <c r="AC73" s="10"/>
    </row>
    <row r="74" spans="1:29" x14ac:dyDescent="0.25">
      <c r="A74" s="41">
        <v>45100.966666666667</v>
      </c>
      <c r="B74" s="55">
        <v>45100</v>
      </c>
      <c r="C74" s="42" t="s">
        <v>210</v>
      </c>
      <c r="D74" s="42"/>
      <c r="E74" s="43">
        <v>11</v>
      </c>
      <c r="F74" s="43" t="s">
        <v>790</v>
      </c>
      <c r="G74" s="43">
        <v>9625446093</v>
      </c>
      <c r="H74" s="80">
        <v>550</v>
      </c>
      <c r="I74" s="43" t="s">
        <v>56</v>
      </c>
      <c r="J74" s="43" t="s">
        <v>262</v>
      </c>
      <c r="K74" s="43"/>
      <c r="L74" s="81">
        <v>600</v>
      </c>
      <c r="M74" s="43"/>
      <c r="N74" s="43"/>
      <c r="O74" s="43" t="s">
        <v>62</v>
      </c>
      <c r="P74" s="82" t="s">
        <v>791</v>
      </c>
      <c r="Q74" s="82" t="s">
        <v>845</v>
      </c>
      <c r="R74" s="83">
        <v>13</v>
      </c>
      <c r="S74" s="43" t="s">
        <v>844</v>
      </c>
      <c r="T74" s="43"/>
      <c r="U74" s="43"/>
      <c r="V74" s="43"/>
      <c r="W74" s="43" t="s">
        <v>254</v>
      </c>
      <c r="X74" s="10" t="s">
        <v>126</v>
      </c>
      <c r="Y74" s="42" t="str">
        <f>VLOOKUP(X74,'[1]Region&amp;ASM'!$B$2:$E$14,2,0)</f>
        <v>NCR</v>
      </c>
      <c r="Z74" s="10" t="str">
        <f>VLOOKUP(X74,'[1]Region&amp;ASM'!$B$2:$D$14,3,0)</f>
        <v>Abhishek Srivastava</v>
      </c>
      <c r="AA74" s="10"/>
      <c r="AB74" s="10"/>
      <c r="AC74" s="10"/>
    </row>
    <row r="75" spans="1:29" x14ac:dyDescent="0.25">
      <c r="A75" s="41">
        <v>45101.905462962961</v>
      </c>
      <c r="B75" s="55">
        <v>45101</v>
      </c>
      <c r="C75" s="42" t="s">
        <v>210</v>
      </c>
      <c r="D75" s="42"/>
      <c r="E75" s="43">
        <v>11</v>
      </c>
      <c r="F75" s="43" t="s">
        <v>790</v>
      </c>
      <c r="G75" s="43">
        <v>9625446093</v>
      </c>
      <c r="H75" s="80">
        <v>200</v>
      </c>
      <c r="I75" s="43" t="s">
        <v>56</v>
      </c>
      <c r="J75" s="43" t="s">
        <v>262</v>
      </c>
      <c r="K75" s="43"/>
      <c r="L75" s="81">
        <v>400</v>
      </c>
      <c r="M75" s="43"/>
      <c r="N75" s="43"/>
      <c r="O75" s="43" t="s">
        <v>62</v>
      </c>
      <c r="P75" s="82" t="s">
        <v>791</v>
      </c>
      <c r="Q75" s="82" t="s">
        <v>905</v>
      </c>
      <c r="R75" s="83">
        <v>8</v>
      </c>
      <c r="S75" s="43" t="s">
        <v>844</v>
      </c>
      <c r="T75" s="43"/>
      <c r="U75" s="43"/>
      <c r="V75" s="10"/>
      <c r="W75" s="43" t="s">
        <v>254</v>
      </c>
      <c r="X75" s="10" t="s">
        <v>126</v>
      </c>
      <c r="Y75" s="42" t="str">
        <f>VLOOKUP(X75,'[1]Region&amp;ASM'!$B$2:$E$14,2,0)</f>
        <v>NCR</v>
      </c>
      <c r="Z75" s="10" t="str">
        <f>VLOOKUP(X75,'[1]Region&amp;ASM'!$B$2:$D$14,3,0)</f>
        <v>Abhishek Srivastava</v>
      </c>
      <c r="AA75" s="10"/>
      <c r="AB75" s="10"/>
      <c r="AC75" s="10"/>
    </row>
    <row r="76" spans="1:29" x14ac:dyDescent="0.25">
      <c r="A76" s="41">
        <v>45101.906331018516</v>
      </c>
      <c r="B76" s="55">
        <v>45101</v>
      </c>
      <c r="C76" s="42" t="s">
        <v>210</v>
      </c>
      <c r="D76" s="42"/>
      <c r="E76" s="43">
        <v>11</v>
      </c>
      <c r="F76" s="43" t="s">
        <v>790</v>
      </c>
      <c r="G76" s="43">
        <v>9625446096</v>
      </c>
      <c r="H76" s="80">
        <v>300</v>
      </c>
      <c r="I76" s="43" t="s">
        <v>56</v>
      </c>
      <c r="J76" s="43" t="s">
        <v>262</v>
      </c>
      <c r="K76" s="43"/>
      <c r="L76" s="81">
        <v>700</v>
      </c>
      <c r="M76" s="43"/>
      <c r="N76" s="43"/>
      <c r="O76" s="43" t="s">
        <v>62</v>
      </c>
      <c r="P76" s="82" t="s">
        <v>791</v>
      </c>
      <c r="Q76" s="82" t="s">
        <v>846</v>
      </c>
      <c r="R76" s="83">
        <v>14</v>
      </c>
      <c r="S76" s="43" t="s">
        <v>844</v>
      </c>
      <c r="T76" s="43"/>
      <c r="U76" s="43"/>
      <c r="V76" s="10"/>
      <c r="W76" s="43" t="s">
        <v>254</v>
      </c>
      <c r="X76" s="10" t="s">
        <v>126</v>
      </c>
      <c r="Y76" s="42" t="str">
        <f>VLOOKUP(X76,'[1]Region&amp;ASM'!$B$2:$E$14,2,0)</f>
        <v>NCR</v>
      </c>
      <c r="Z76" s="10" t="str">
        <f>VLOOKUP(X76,'[1]Region&amp;ASM'!$B$2:$D$14,3,0)</f>
        <v>Abhishek Srivastava</v>
      </c>
      <c r="AA76" s="10"/>
      <c r="AB76" s="10"/>
      <c r="AC76" s="10"/>
    </row>
    <row r="77" spans="1:29" x14ac:dyDescent="0.25">
      <c r="A77" s="41">
        <v>45101.913645833331</v>
      </c>
      <c r="B77" s="55">
        <v>45101</v>
      </c>
      <c r="C77" s="42" t="s">
        <v>210</v>
      </c>
      <c r="D77" s="42"/>
      <c r="E77" s="43">
        <v>38</v>
      </c>
      <c r="F77" s="43" t="s">
        <v>819</v>
      </c>
      <c r="G77" s="43">
        <v>9999038132</v>
      </c>
      <c r="H77" s="80">
        <v>200</v>
      </c>
      <c r="I77" s="43" t="s">
        <v>79</v>
      </c>
      <c r="J77" s="43" t="s">
        <v>225</v>
      </c>
      <c r="K77" s="43">
        <v>1</v>
      </c>
      <c r="L77" s="81">
        <v>800</v>
      </c>
      <c r="M77" s="43"/>
      <c r="N77" s="43"/>
      <c r="O77" s="43" t="s">
        <v>62</v>
      </c>
      <c r="P77" s="82" t="s">
        <v>821</v>
      </c>
      <c r="Q77" s="47" t="s">
        <v>832</v>
      </c>
      <c r="R77" s="83">
        <v>22</v>
      </c>
      <c r="S77" s="43" t="s">
        <v>822</v>
      </c>
      <c r="T77" s="43"/>
      <c r="U77" s="43"/>
      <c r="V77" s="10"/>
      <c r="W77" s="43" t="s">
        <v>232</v>
      </c>
      <c r="X77" s="10" t="s">
        <v>66</v>
      </c>
      <c r="Y77" s="42" t="str">
        <f>VLOOKUP(X77,'[1]Region&amp;ASM'!$B$2:$E$14,2,0)</f>
        <v>NCR</v>
      </c>
      <c r="Z77" s="10" t="str">
        <f>VLOOKUP(X77,'[1]Region&amp;ASM'!$B$2:$D$14,3,0)</f>
        <v>Abhishek Srivastava</v>
      </c>
      <c r="AA77" s="10"/>
      <c r="AB77" s="10"/>
      <c r="AC77" s="10"/>
    </row>
    <row r="78" spans="1:29" x14ac:dyDescent="0.25">
      <c r="A78" s="41">
        <v>45101.919687499998</v>
      </c>
      <c r="B78" s="55">
        <v>45101</v>
      </c>
      <c r="C78" s="42" t="s">
        <v>210</v>
      </c>
      <c r="D78" s="42"/>
      <c r="E78" s="43">
        <v>38</v>
      </c>
      <c r="F78" s="43" t="s">
        <v>819</v>
      </c>
      <c r="G78" s="43">
        <v>9999038132</v>
      </c>
      <c r="H78" s="80">
        <v>100</v>
      </c>
      <c r="I78" s="43" t="s">
        <v>79</v>
      </c>
      <c r="J78" s="43" t="s">
        <v>820</v>
      </c>
      <c r="K78" s="43">
        <v>1</v>
      </c>
      <c r="L78" s="81">
        <v>700</v>
      </c>
      <c r="M78" s="43"/>
      <c r="N78" s="43"/>
      <c r="O78" s="43" t="s">
        <v>62</v>
      </c>
      <c r="P78" s="82" t="s">
        <v>821</v>
      </c>
      <c r="Q78" s="82" t="s">
        <v>906</v>
      </c>
      <c r="R78" s="83">
        <v>18</v>
      </c>
      <c r="S78" s="43" t="s">
        <v>871</v>
      </c>
      <c r="T78" s="43"/>
      <c r="U78" s="43"/>
      <c r="V78" s="10"/>
      <c r="W78" s="43" t="s">
        <v>232</v>
      </c>
      <c r="X78" s="10" t="s">
        <v>66</v>
      </c>
      <c r="Y78" s="42" t="str">
        <f>VLOOKUP(X78,'[1]Region&amp;ASM'!$B$2:$E$14,2,0)</f>
        <v>NCR</v>
      </c>
      <c r="Z78" s="10" t="str">
        <f>VLOOKUP(X78,'[1]Region&amp;ASM'!$B$2:$D$14,3,0)</f>
        <v>Abhishek Srivastava</v>
      </c>
      <c r="AA78" s="10"/>
      <c r="AB78" s="10"/>
      <c r="AC78" s="10"/>
    </row>
    <row r="79" spans="1:29" x14ac:dyDescent="0.25">
      <c r="A79" s="41">
        <v>45103.90215277778</v>
      </c>
      <c r="B79" s="55">
        <v>45103</v>
      </c>
      <c r="C79" s="42" t="s">
        <v>210</v>
      </c>
      <c r="D79" s="42"/>
      <c r="E79" s="43">
        <v>38</v>
      </c>
      <c r="F79" s="43" t="s">
        <v>819</v>
      </c>
      <c r="G79" s="43">
        <v>919999038132</v>
      </c>
      <c r="H79" s="80">
        <v>300</v>
      </c>
      <c r="I79" s="43" t="s">
        <v>79</v>
      </c>
      <c r="J79" s="43" t="s">
        <v>820</v>
      </c>
      <c r="K79" s="43"/>
      <c r="L79" s="81">
        <v>1100</v>
      </c>
      <c r="M79" s="43"/>
      <c r="N79" s="43"/>
      <c r="O79" s="43" t="s">
        <v>62</v>
      </c>
      <c r="P79" s="82" t="s">
        <v>821</v>
      </c>
      <c r="Q79" s="82" t="s">
        <v>837</v>
      </c>
      <c r="R79" s="83">
        <v>26</v>
      </c>
      <c r="S79" s="43" t="s">
        <v>838</v>
      </c>
      <c r="T79" s="43"/>
      <c r="U79" s="43"/>
      <c r="V79" s="43"/>
      <c r="W79" s="56" t="s">
        <v>65</v>
      </c>
      <c r="X79" s="10" t="s">
        <v>66</v>
      </c>
      <c r="Y79" s="42" t="str">
        <f>VLOOKUP(X79,'[1]Region&amp;ASM'!$B$2:$E$14,2,0)</f>
        <v>NCR</v>
      </c>
      <c r="Z79" s="10" t="str">
        <f>VLOOKUP(X79,'[1]Region&amp;ASM'!$B$2:$D$14,3,0)</f>
        <v>Abhishek Srivastava</v>
      </c>
      <c r="AA79" s="10"/>
      <c r="AB79" s="10"/>
      <c r="AC79" s="10"/>
    </row>
    <row r="80" spans="1:29" x14ac:dyDescent="0.25">
      <c r="A80" s="41">
        <v>45103.903090277781</v>
      </c>
      <c r="B80" s="55">
        <v>45103</v>
      </c>
      <c r="C80" s="42" t="s">
        <v>210</v>
      </c>
      <c r="D80" s="42"/>
      <c r="E80" s="43">
        <v>38</v>
      </c>
      <c r="F80" s="43" t="s">
        <v>819</v>
      </c>
      <c r="G80" s="43">
        <v>919999038132</v>
      </c>
      <c r="H80" s="80">
        <v>200</v>
      </c>
      <c r="I80" s="43" t="s">
        <v>79</v>
      </c>
      <c r="J80" s="43" t="s">
        <v>820</v>
      </c>
      <c r="K80" s="43"/>
      <c r="L80" s="81">
        <v>800</v>
      </c>
      <c r="M80" s="43"/>
      <c r="N80" s="43"/>
      <c r="O80" s="43" t="s">
        <v>62</v>
      </c>
      <c r="P80" s="82" t="s">
        <v>821</v>
      </c>
      <c r="Q80" s="47" t="s">
        <v>832</v>
      </c>
      <c r="R80" s="83">
        <v>22</v>
      </c>
      <c r="S80" s="43" t="s">
        <v>838</v>
      </c>
      <c r="T80" s="43"/>
      <c r="U80" s="43"/>
      <c r="V80" s="43"/>
      <c r="W80" s="56" t="s">
        <v>65</v>
      </c>
      <c r="X80" s="10" t="s">
        <v>66</v>
      </c>
      <c r="Y80" s="42" t="str">
        <f>VLOOKUP(X80,'[1]Region&amp;ASM'!$B$2:$E$14,2,0)</f>
        <v>NCR</v>
      </c>
      <c r="Z80" s="10" t="str">
        <f>VLOOKUP(X80,'[1]Region&amp;ASM'!$B$2:$D$14,3,0)</f>
        <v>Abhishek Srivastava</v>
      </c>
      <c r="AA80" s="10"/>
      <c r="AB80" s="10"/>
      <c r="AC80" s="10"/>
    </row>
    <row r="81" spans="1:29" x14ac:dyDescent="0.25">
      <c r="A81" s="41">
        <v>45104.925254629627</v>
      </c>
      <c r="B81" s="55">
        <v>45104</v>
      </c>
      <c r="C81" s="42" t="s">
        <v>210</v>
      </c>
      <c r="D81" s="42"/>
      <c r="E81" s="43">
        <v>38</v>
      </c>
      <c r="F81" s="43" t="s">
        <v>819</v>
      </c>
      <c r="G81" s="43">
        <v>919999038132</v>
      </c>
      <c r="H81" s="80">
        <v>150</v>
      </c>
      <c r="I81" s="43" t="s">
        <v>79</v>
      </c>
      <c r="J81" s="43" t="s">
        <v>820</v>
      </c>
      <c r="K81" s="43"/>
      <c r="L81" s="81">
        <v>1000</v>
      </c>
      <c r="M81" s="43"/>
      <c r="N81" s="43"/>
      <c r="O81" s="43" t="s">
        <v>62</v>
      </c>
      <c r="P81" s="82" t="s">
        <v>821</v>
      </c>
      <c r="Q81" s="82" t="s">
        <v>837</v>
      </c>
      <c r="R81" s="83">
        <v>25</v>
      </c>
      <c r="S81" s="43" t="s">
        <v>838</v>
      </c>
      <c r="T81" s="43"/>
      <c r="U81" s="43"/>
      <c r="V81" s="43"/>
      <c r="W81" s="43" t="s">
        <v>232</v>
      </c>
      <c r="X81" s="10" t="s">
        <v>66</v>
      </c>
      <c r="Y81" s="42" t="str">
        <f>VLOOKUP(X81,'[1]Region&amp;ASM'!$B$2:$E$14,2,0)</f>
        <v>NCR</v>
      </c>
      <c r="Z81" s="10" t="str">
        <f>VLOOKUP(X81,'[1]Region&amp;ASM'!$B$2:$D$14,3,0)</f>
        <v>Abhishek Srivastava</v>
      </c>
      <c r="AA81" s="10"/>
      <c r="AB81" s="10"/>
      <c r="AC81" s="10"/>
    </row>
    <row r="82" spans="1:29" x14ac:dyDescent="0.25">
      <c r="A82" s="41">
        <v>45104.926365740743</v>
      </c>
      <c r="B82" s="55">
        <v>45104</v>
      </c>
      <c r="C82" s="42" t="s">
        <v>210</v>
      </c>
      <c r="D82" s="42"/>
      <c r="E82" s="43">
        <v>38</v>
      </c>
      <c r="F82" s="43" t="s">
        <v>819</v>
      </c>
      <c r="G82" s="43">
        <v>919999038132</v>
      </c>
      <c r="H82" s="80">
        <v>200</v>
      </c>
      <c r="I82" s="43" t="s">
        <v>79</v>
      </c>
      <c r="J82" s="43" t="s">
        <v>820</v>
      </c>
      <c r="K82" s="43"/>
      <c r="L82" s="81">
        <v>500</v>
      </c>
      <c r="M82" s="43"/>
      <c r="N82" s="43"/>
      <c r="O82" s="43" t="s">
        <v>62</v>
      </c>
      <c r="P82" s="82" t="s">
        <v>821</v>
      </c>
      <c r="Q82" s="82" t="s">
        <v>907</v>
      </c>
      <c r="R82" s="83">
        <v>14</v>
      </c>
      <c r="S82" s="43" t="s">
        <v>838</v>
      </c>
      <c r="T82" s="43"/>
      <c r="U82" s="43"/>
      <c r="V82" s="43"/>
      <c r="W82" s="43" t="s">
        <v>232</v>
      </c>
      <c r="X82" s="10" t="s">
        <v>66</v>
      </c>
      <c r="Y82" s="42" t="str">
        <f>VLOOKUP(X82,'[1]Region&amp;ASM'!$B$2:$E$14,2,0)</f>
        <v>NCR</v>
      </c>
      <c r="Z82" s="10" t="str">
        <f>VLOOKUP(X82,'[1]Region&amp;ASM'!$B$2:$D$14,3,0)</f>
        <v>Abhishek Srivastava</v>
      </c>
      <c r="AA82" s="10"/>
      <c r="AB82" s="10"/>
      <c r="AC82" s="10"/>
    </row>
    <row r="83" spans="1:29" x14ac:dyDescent="0.25">
      <c r="A83" s="41">
        <v>45105.916006944448</v>
      </c>
      <c r="B83" s="55">
        <v>45105</v>
      </c>
      <c r="C83" s="42" t="s">
        <v>210</v>
      </c>
      <c r="D83" s="42"/>
      <c r="E83" s="43">
        <v>38</v>
      </c>
      <c r="F83" s="43" t="s">
        <v>819</v>
      </c>
      <c r="G83" s="43">
        <v>919999038132</v>
      </c>
      <c r="H83" s="80">
        <v>300</v>
      </c>
      <c r="I83" s="43" t="s">
        <v>79</v>
      </c>
      <c r="J83" s="43" t="s">
        <v>820</v>
      </c>
      <c r="K83" s="43"/>
      <c r="L83" s="81">
        <v>1300</v>
      </c>
      <c r="M83" s="43"/>
      <c r="N83" s="43"/>
      <c r="O83" s="43" t="s">
        <v>62</v>
      </c>
      <c r="P83" s="82" t="s">
        <v>821</v>
      </c>
      <c r="Q83" s="82" t="s">
        <v>837</v>
      </c>
      <c r="R83" s="83">
        <v>26</v>
      </c>
      <c r="S83" s="43" t="s">
        <v>838</v>
      </c>
      <c r="T83" s="43"/>
      <c r="U83" s="43"/>
      <c r="V83" s="43"/>
      <c r="W83" s="43" t="s">
        <v>232</v>
      </c>
      <c r="X83" s="10" t="s">
        <v>66</v>
      </c>
      <c r="Y83" s="42" t="str">
        <f>VLOOKUP(X83,'[1]Region&amp;ASM'!$B$2:$E$14,2,0)</f>
        <v>NCR</v>
      </c>
      <c r="Z83" s="10" t="str">
        <f>VLOOKUP(X83,'[1]Region&amp;ASM'!$B$2:$D$14,3,0)</f>
        <v>Abhishek Srivastava</v>
      </c>
      <c r="AA83" s="10"/>
      <c r="AB83" s="10"/>
      <c r="AC83" s="10"/>
    </row>
    <row r="84" spans="1:29" x14ac:dyDescent="0.25">
      <c r="A84" s="41">
        <v>45105.916909722226</v>
      </c>
      <c r="B84" s="55">
        <v>45105</v>
      </c>
      <c r="C84" s="42" t="s">
        <v>210</v>
      </c>
      <c r="D84" s="42"/>
      <c r="E84" s="43">
        <v>38</v>
      </c>
      <c r="F84" s="43" t="s">
        <v>819</v>
      </c>
      <c r="G84" s="43">
        <v>919999038132</v>
      </c>
      <c r="H84" s="80">
        <v>150</v>
      </c>
      <c r="I84" s="43" t="s">
        <v>79</v>
      </c>
      <c r="J84" s="43" t="s">
        <v>820</v>
      </c>
      <c r="K84" s="43"/>
      <c r="L84" s="81">
        <v>600</v>
      </c>
      <c r="M84" s="43"/>
      <c r="N84" s="43"/>
      <c r="O84" s="43" t="s">
        <v>62</v>
      </c>
      <c r="P84" s="82" t="s">
        <v>821</v>
      </c>
      <c r="Q84" s="82" t="s">
        <v>814</v>
      </c>
      <c r="R84" s="83">
        <v>15</v>
      </c>
      <c r="S84" s="43" t="s">
        <v>838</v>
      </c>
      <c r="T84" s="43"/>
      <c r="U84" s="43"/>
      <c r="V84" s="43"/>
      <c r="W84" s="43" t="s">
        <v>232</v>
      </c>
      <c r="X84" s="10" t="s">
        <v>66</v>
      </c>
      <c r="Y84" s="42" t="str">
        <f>VLOOKUP(X84,'[1]Region&amp;ASM'!$B$2:$E$14,2,0)</f>
        <v>NCR</v>
      </c>
      <c r="Z84" s="10" t="str">
        <f>VLOOKUP(X84,'[1]Region&amp;ASM'!$B$2:$D$14,3,0)</f>
        <v>Abhishek Srivastava</v>
      </c>
      <c r="AA84" s="10"/>
      <c r="AB84" s="10"/>
      <c r="AC84" s="10"/>
    </row>
    <row r="85" spans="1:29" x14ac:dyDescent="0.25">
      <c r="A85" s="41">
        <v>45105.917847222219</v>
      </c>
      <c r="B85" s="55">
        <v>45105</v>
      </c>
      <c r="C85" s="42" t="s">
        <v>210</v>
      </c>
      <c r="D85" s="42"/>
      <c r="E85" s="43">
        <v>38</v>
      </c>
      <c r="F85" s="43" t="s">
        <v>819</v>
      </c>
      <c r="G85" s="43">
        <v>919999038132</v>
      </c>
      <c r="H85" s="80">
        <v>100</v>
      </c>
      <c r="I85" s="43" t="s">
        <v>79</v>
      </c>
      <c r="J85" s="43" t="s">
        <v>820</v>
      </c>
      <c r="K85" s="43"/>
      <c r="L85" s="81">
        <v>600</v>
      </c>
      <c r="M85" s="43"/>
      <c r="N85" s="43"/>
      <c r="O85" s="43" t="s">
        <v>62</v>
      </c>
      <c r="P85" s="82" t="s">
        <v>908</v>
      </c>
      <c r="Q85" s="82" t="s">
        <v>862</v>
      </c>
      <c r="R85" s="83">
        <v>15</v>
      </c>
      <c r="S85" s="43" t="s">
        <v>838</v>
      </c>
      <c r="T85" s="43"/>
      <c r="U85" s="43"/>
      <c r="V85" s="43"/>
      <c r="W85" s="43" t="s">
        <v>232</v>
      </c>
      <c r="X85" s="10" t="s">
        <v>66</v>
      </c>
      <c r="Y85" s="42" t="str">
        <f>VLOOKUP(X85,'[1]Region&amp;ASM'!$B$2:$E$14,2,0)</f>
        <v>NCR</v>
      </c>
      <c r="Z85" s="10" t="str">
        <f>VLOOKUP(X85,'[1]Region&amp;ASM'!$B$2:$D$14,3,0)</f>
        <v>Abhishek Srivastava</v>
      </c>
      <c r="AA85" s="10"/>
      <c r="AB85" s="10"/>
      <c r="AC85" s="10"/>
    </row>
    <row r="86" spans="1:29" x14ac:dyDescent="0.25">
      <c r="A86" s="41">
        <v>45105.918958333335</v>
      </c>
      <c r="B86" s="55">
        <v>45105</v>
      </c>
      <c r="C86" s="42" t="s">
        <v>210</v>
      </c>
      <c r="D86" s="42"/>
      <c r="E86" s="43">
        <v>11</v>
      </c>
      <c r="F86" s="43" t="s">
        <v>790</v>
      </c>
      <c r="G86" s="43">
        <v>9625446093</v>
      </c>
      <c r="H86" s="80">
        <v>400</v>
      </c>
      <c r="I86" s="43" t="s">
        <v>56</v>
      </c>
      <c r="J86" s="43" t="s">
        <v>262</v>
      </c>
      <c r="K86" s="43"/>
      <c r="L86" s="81">
        <v>1400</v>
      </c>
      <c r="M86" s="43"/>
      <c r="N86" s="43"/>
      <c r="O86" s="43" t="s">
        <v>62</v>
      </c>
      <c r="P86" s="82" t="s">
        <v>791</v>
      </c>
      <c r="Q86" s="82" t="s">
        <v>909</v>
      </c>
      <c r="R86" s="83">
        <v>28</v>
      </c>
      <c r="S86" s="43" t="s">
        <v>844</v>
      </c>
      <c r="T86" s="43"/>
      <c r="U86" s="43"/>
      <c r="V86" s="43"/>
      <c r="W86" s="43" t="s">
        <v>254</v>
      </c>
      <c r="X86" s="10" t="s">
        <v>126</v>
      </c>
      <c r="Y86" s="42" t="str">
        <f>VLOOKUP(X86,'[1]Region&amp;ASM'!$B$2:$E$14,2,0)</f>
        <v>NCR</v>
      </c>
      <c r="Z86" s="10" t="str">
        <f>VLOOKUP(X86,'[1]Region&amp;ASM'!$B$2:$D$14,3,0)</f>
        <v>Abhishek Srivastava</v>
      </c>
      <c r="AA86" s="10"/>
      <c r="AB86" s="10"/>
      <c r="AC86" s="10"/>
    </row>
    <row r="87" spans="1:29" x14ac:dyDescent="0.25">
      <c r="A87" s="41">
        <v>45105.91988425926</v>
      </c>
      <c r="B87" s="55">
        <v>45105</v>
      </c>
      <c r="C87" s="42" t="s">
        <v>210</v>
      </c>
      <c r="D87" s="42"/>
      <c r="E87" s="43">
        <v>11</v>
      </c>
      <c r="F87" s="43" t="s">
        <v>790</v>
      </c>
      <c r="G87" s="43">
        <v>9625446093</v>
      </c>
      <c r="H87" s="80">
        <v>200</v>
      </c>
      <c r="I87" s="43" t="s">
        <v>56</v>
      </c>
      <c r="J87" s="43" t="s">
        <v>262</v>
      </c>
      <c r="K87" s="43"/>
      <c r="L87" s="81">
        <v>600</v>
      </c>
      <c r="M87" s="43"/>
      <c r="N87" s="43"/>
      <c r="O87" s="43" t="s">
        <v>62</v>
      </c>
      <c r="P87" s="82" t="s">
        <v>791</v>
      </c>
      <c r="Q87" s="82" t="s">
        <v>845</v>
      </c>
      <c r="R87" s="83">
        <v>12</v>
      </c>
      <c r="S87" s="43" t="s">
        <v>844</v>
      </c>
      <c r="T87" s="43"/>
      <c r="U87" s="43"/>
      <c r="V87" s="43"/>
      <c r="W87" s="43" t="s">
        <v>254</v>
      </c>
      <c r="X87" s="10" t="s">
        <v>126</v>
      </c>
      <c r="Y87" s="42" t="str">
        <f>VLOOKUP(X87,'[1]Region&amp;ASM'!$B$2:$E$14,2,0)</f>
        <v>NCR</v>
      </c>
      <c r="Z87" s="10" t="str">
        <f>VLOOKUP(X87,'[1]Region&amp;ASM'!$B$2:$D$14,3,0)</f>
        <v>Abhishek Srivastava</v>
      </c>
      <c r="AA87" s="10"/>
      <c r="AB87" s="10"/>
      <c r="AC87" s="10"/>
    </row>
    <row r="88" spans="1:29" x14ac:dyDescent="0.25">
      <c r="A88" s="41">
        <v>45105.921909722223</v>
      </c>
      <c r="B88" s="55">
        <v>45105</v>
      </c>
      <c r="C88" s="42" t="s">
        <v>210</v>
      </c>
      <c r="D88" s="42"/>
      <c r="E88" s="43">
        <v>43</v>
      </c>
      <c r="F88" s="43" t="s">
        <v>265</v>
      </c>
      <c r="G88" s="43">
        <v>9911166425</v>
      </c>
      <c r="H88" s="80">
        <v>150</v>
      </c>
      <c r="I88" s="43" t="s">
        <v>499</v>
      </c>
      <c r="J88" s="43" t="s">
        <v>910</v>
      </c>
      <c r="K88" s="43"/>
      <c r="L88" s="81">
        <v>500</v>
      </c>
      <c r="M88" s="43"/>
      <c r="N88" s="43"/>
      <c r="O88" s="43" t="s">
        <v>62</v>
      </c>
      <c r="P88" s="82" t="s">
        <v>897</v>
      </c>
      <c r="Q88" s="82" t="s">
        <v>911</v>
      </c>
      <c r="R88" s="83">
        <v>9</v>
      </c>
      <c r="S88" s="43" t="s">
        <v>897</v>
      </c>
      <c r="T88" s="43"/>
      <c r="U88" s="43"/>
      <c r="V88" s="43"/>
      <c r="W88" s="43" t="s">
        <v>254</v>
      </c>
      <c r="X88" s="10" t="s">
        <v>126</v>
      </c>
      <c r="Y88" s="42" t="str">
        <f>VLOOKUP(X88,'[1]Region&amp;ASM'!$B$2:$E$14,2,0)</f>
        <v>NCR</v>
      </c>
      <c r="Z88" s="10" t="str">
        <f>VLOOKUP(X88,'[1]Region&amp;ASM'!$B$2:$D$14,3,0)</f>
        <v>Abhishek Srivastava</v>
      </c>
      <c r="AA88" s="10"/>
      <c r="AB88" s="10"/>
      <c r="AC88" s="10"/>
    </row>
    <row r="89" spans="1:29" x14ac:dyDescent="0.25">
      <c r="A89" s="41">
        <v>45106.89298611111</v>
      </c>
      <c r="B89" s="55">
        <v>45106</v>
      </c>
      <c r="C89" s="42" t="s">
        <v>210</v>
      </c>
      <c r="D89" s="42"/>
      <c r="E89" s="43">
        <v>11</v>
      </c>
      <c r="F89" s="43" t="s">
        <v>790</v>
      </c>
      <c r="G89" s="43">
        <v>9625446093</v>
      </c>
      <c r="H89" s="80">
        <v>300</v>
      </c>
      <c r="I89" s="43" t="s">
        <v>56</v>
      </c>
      <c r="J89" s="43" t="s">
        <v>262</v>
      </c>
      <c r="K89" s="43"/>
      <c r="L89" s="81">
        <v>700</v>
      </c>
      <c r="M89" s="43"/>
      <c r="N89" s="43"/>
      <c r="O89" s="43" t="s">
        <v>62</v>
      </c>
      <c r="P89" s="82" t="s">
        <v>791</v>
      </c>
      <c r="Q89" s="82" t="s">
        <v>912</v>
      </c>
      <c r="R89" s="83">
        <v>13</v>
      </c>
      <c r="S89" s="43" t="s">
        <v>844</v>
      </c>
      <c r="T89" s="43"/>
      <c r="U89" s="43"/>
      <c r="V89" s="43"/>
      <c r="W89" s="43" t="s">
        <v>254</v>
      </c>
      <c r="X89" s="10" t="s">
        <v>126</v>
      </c>
      <c r="Y89" s="42" t="str">
        <f>VLOOKUP(X89,'[1]Region&amp;ASM'!$B$2:$E$14,2,0)</f>
        <v>NCR</v>
      </c>
      <c r="Z89" s="10" t="str">
        <f>VLOOKUP(X89,'[1]Region&amp;ASM'!$B$2:$D$14,3,0)</f>
        <v>Abhishek Srivastava</v>
      </c>
      <c r="AA89" s="10"/>
      <c r="AB89" s="10"/>
      <c r="AC89" s="10"/>
    </row>
    <row r="90" spans="1:29" x14ac:dyDescent="0.25">
      <c r="A90" s="41">
        <v>45106.89570601852</v>
      </c>
      <c r="B90" s="55">
        <v>45106</v>
      </c>
      <c r="C90" s="42" t="s">
        <v>210</v>
      </c>
      <c r="D90" s="42"/>
      <c r="E90" s="43">
        <v>11</v>
      </c>
      <c r="F90" s="43" t="s">
        <v>790</v>
      </c>
      <c r="G90" s="43">
        <v>9625446093</v>
      </c>
      <c r="H90" s="80">
        <v>320</v>
      </c>
      <c r="I90" s="43" t="s">
        <v>56</v>
      </c>
      <c r="J90" s="43" t="s">
        <v>262</v>
      </c>
      <c r="K90" s="43"/>
      <c r="L90" s="81">
        <v>800</v>
      </c>
      <c r="M90" s="43"/>
      <c r="N90" s="43"/>
      <c r="O90" s="43" t="s">
        <v>62</v>
      </c>
      <c r="P90" s="82" t="s">
        <v>791</v>
      </c>
      <c r="Q90" s="82" t="s">
        <v>913</v>
      </c>
      <c r="R90" s="83">
        <v>15</v>
      </c>
      <c r="S90" s="43" t="s">
        <v>844</v>
      </c>
      <c r="T90" s="43"/>
      <c r="U90" s="43"/>
      <c r="V90" s="43"/>
      <c r="W90" s="43" t="s">
        <v>254</v>
      </c>
      <c r="X90" s="10" t="s">
        <v>126</v>
      </c>
      <c r="Y90" s="42" t="str">
        <f>VLOOKUP(X90,'[1]Region&amp;ASM'!$B$2:$E$14,2,0)</f>
        <v>NCR</v>
      </c>
      <c r="Z90" s="10" t="str">
        <f>VLOOKUP(X90,'[1]Region&amp;ASM'!$B$2:$D$14,3,0)</f>
        <v>Abhishek Srivastava</v>
      </c>
      <c r="AA90" s="10"/>
      <c r="AB90" s="10"/>
      <c r="AC90" s="10"/>
    </row>
    <row r="91" spans="1:29" x14ac:dyDescent="0.25">
      <c r="A91" s="41">
        <v>45106.897893518515</v>
      </c>
      <c r="B91" s="55">
        <v>45106</v>
      </c>
      <c r="C91" s="42" t="s">
        <v>210</v>
      </c>
      <c r="D91" s="42"/>
      <c r="E91" s="43">
        <v>44</v>
      </c>
      <c r="F91" s="43" t="s">
        <v>272</v>
      </c>
      <c r="G91" s="43">
        <v>7417925777</v>
      </c>
      <c r="H91" s="80">
        <v>530</v>
      </c>
      <c r="I91" s="43" t="s">
        <v>522</v>
      </c>
      <c r="J91" s="43" t="s">
        <v>914</v>
      </c>
      <c r="K91" s="43"/>
      <c r="L91" s="81">
        <v>500</v>
      </c>
      <c r="M91" s="43"/>
      <c r="N91" s="43"/>
      <c r="O91" s="43" t="s">
        <v>62</v>
      </c>
      <c r="P91" s="82" t="s">
        <v>897</v>
      </c>
      <c r="Q91" s="82" t="s">
        <v>911</v>
      </c>
      <c r="R91" s="83">
        <v>10</v>
      </c>
      <c r="S91" s="43" t="s">
        <v>897</v>
      </c>
      <c r="T91" s="43"/>
      <c r="U91" s="43"/>
      <c r="V91" s="43"/>
      <c r="W91" s="43" t="s">
        <v>254</v>
      </c>
      <c r="X91" s="10" t="s">
        <v>126</v>
      </c>
      <c r="Y91" s="42" t="str">
        <f>VLOOKUP(X91,'[1]Region&amp;ASM'!$B$2:$E$14,2,0)</f>
        <v>NCR</v>
      </c>
      <c r="Z91" s="10" t="str">
        <f>VLOOKUP(X91,'[1]Region&amp;ASM'!$B$2:$D$14,3,0)</f>
        <v>Abhishek Srivastava</v>
      </c>
      <c r="AA91" s="10"/>
      <c r="AB91" s="10"/>
      <c r="AC91" s="10"/>
    </row>
    <row r="92" spans="1:29" x14ac:dyDescent="0.25">
      <c r="A92" s="41">
        <v>45106.941481481481</v>
      </c>
      <c r="B92" s="55">
        <v>45106</v>
      </c>
      <c r="C92" s="42" t="s">
        <v>210</v>
      </c>
      <c r="D92" s="42"/>
      <c r="E92" s="43">
        <v>38</v>
      </c>
      <c r="F92" s="43" t="s">
        <v>819</v>
      </c>
      <c r="G92" s="43" t="s">
        <v>876</v>
      </c>
      <c r="H92" s="80">
        <v>200</v>
      </c>
      <c r="I92" s="43" t="s">
        <v>79</v>
      </c>
      <c r="J92" s="43" t="s">
        <v>820</v>
      </c>
      <c r="K92" s="43">
        <v>1000</v>
      </c>
      <c r="L92" s="81">
        <v>1000</v>
      </c>
      <c r="M92" s="43"/>
      <c r="N92" s="43"/>
      <c r="O92" s="43" t="s">
        <v>62</v>
      </c>
      <c r="P92" s="82" t="s">
        <v>821</v>
      </c>
      <c r="Q92" s="82" t="s">
        <v>837</v>
      </c>
      <c r="R92" s="83">
        <v>25</v>
      </c>
      <c r="S92" s="43" t="s">
        <v>915</v>
      </c>
      <c r="T92" s="43"/>
      <c r="U92" s="43"/>
      <c r="V92" s="43"/>
      <c r="W92" s="43" t="s">
        <v>232</v>
      </c>
      <c r="X92" s="10" t="s">
        <v>66</v>
      </c>
      <c r="Y92" s="42" t="str">
        <f>VLOOKUP(X92,'[1]Region&amp;ASM'!$B$2:$E$14,2,0)</f>
        <v>NCR</v>
      </c>
      <c r="Z92" s="10" t="str">
        <f>VLOOKUP(X92,'[1]Region&amp;ASM'!$B$2:$D$14,3,0)</f>
        <v>Abhishek Srivastava</v>
      </c>
      <c r="AA92" s="10"/>
      <c r="AB92" s="10"/>
      <c r="AC92" s="10"/>
    </row>
    <row r="93" spans="1:29" x14ac:dyDescent="0.25">
      <c r="A93" s="41">
        <v>45106.942673611113</v>
      </c>
      <c r="B93" s="55">
        <v>45106</v>
      </c>
      <c r="C93" s="42" t="s">
        <v>210</v>
      </c>
      <c r="D93" s="42"/>
      <c r="E93" s="43">
        <v>38</v>
      </c>
      <c r="F93" s="43" t="s">
        <v>819</v>
      </c>
      <c r="G93" s="43" t="s">
        <v>876</v>
      </c>
      <c r="H93" s="80">
        <v>100</v>
      </c>
      <c r="I93" s="43" t="s">
        <v>79</v>
      </c>
      <c r="J93" s="43" t="s">
        <v>820</v>
      </c>
      <c r="K93" s="43"/>
      <c r="L93" s="81">
        <v>300</v>
      </c>
      <c r="M93" s="43"/>
      <c r="N93" s="43"/>
      <c r="O93" s="43" t="s">
        <v>62</v>
      </c>
      <c r="P93" s="82" t="s">
        <v>908</v>
      </c>
      <c r="Q93" s="82" t="s">
        <v>814</v>
      </c>
      <c r="R93" s="83">
        <v>4</v>
      </c>
      <c r="S93" s="43" t="s">
        <v>838</v>
      </c>
      <c r="T93" s="43"/>
      <c r="U93" s="43"/>
      <c r="V93" s="43"/>
      <c r="W93" s="43" t="s">
        <v>232</v>
      </c>
      <c r="X93" s="10" t="s">
        <v>66</v>
      </c>
      <c r="Y93" s="42" t="str">
        <f>VLOOKUP(X93,'[1]Region&amp;ASM'!$B$2:$E$14,2,0)</f>
        <v>NCR</v>
      </c>
      <c r="Z93" s="10" t="str">
        <f>VLOOKUP(X93,'[1]Region&amp;ASM'!$B$2:$D$14,3,0)</f>
        <v>Abhishek Srivastava</v>
      </c>
      <c r="AA93" s="10"/>
      <c r="AB93" s="10"/>
      <c r="AC93" s="10"/>
    </row>
    <row r="94" spans="1:29" x14ac:dyDescent="0.25">
      <c r="A94" s="41">
        <v>45106.943738425929</v>
      </c>
      <c r="B94" s="55">
        <v>45106</v>
      </c>
      <c r="C94" s="42" t="s">
        <v>210</v>
      </c>
      <c r="D94" s="42"/>
      <c r="E94" s="43">
        <v>38</v>
      </c>
      <c r="F94" s="43" t="s">
        <v>819</v>
      </c>
      <c r="G94" s="43" t="s">
        <v>876</v>
      </c>
      <c r="H94" s="80">
        <v>300</v>
      </c>
      <c r="I94" s="43" t="s">
        <v>79</v>
      </c>
      <c r="J94" s="43" t="s">
        <v>820</v>
      </c>
      <c r="K94" s="43"/>
      <c r="L94" s="81">
        <v>500</v>
      </c>
      <c r="M94" s="43"/>
      <c r="N94" s="43"/>
      <c r="O94" s="43" t="s">
        <v>62</v>
      </c>
      <c r="P94" s="82" t="s">
        <v>916</v>
      </c>
      <c r="Q94" s="82" t="s">
        <v>917</v>
      </c>
      <c r="R94" s="83">
        <v>15</v>
      </c>
      <c r="S94" s="43" t="s">
        <v>841</v>
      </c>
      <c r="T94" s="43"/>
      <c r="U94" s="43"/>
      <c r="V94" s="43"/>
      <c r="W94" s="43" t="s">
        <v>232</v>
      </c>
      <c r="X94" s="10" t="s">
        <v>66</v>
      </c>
      <c r="Y94" s="42" t="str">
        <f>VLOOKUP(X94,'[1]Region&amp;ASM'!$B$2:$E$14,2,0)</f>
        <v>NCR</v>
      </c>
      <c r="Z94" s="10" t="str">
        <f>VLOOKUP(X94,'[1]Region&amp;ASM'!$B$2:$D$14,3,0)</f>
        <v>Abhishek Srivastava</v>
      </c>
      <c r="AA94" s="10"/>
      <c r="AB94" s="10"/>
      <c r="AC94" s="10"/>
    </row>
    <row r="95" spans="1:29" x14ac:dyDescent="0.25">
      <c r="A95" s="41">
        <v>45107.885358796295</v>
      </c>
      <c r="B95" s="55">
        <v>45107</v>
      </c>
      <c r="C95" s="42" t="s">
        <v>210</v>
      </c>
      <c r="D95" s="42"/>
      <c r="E95" s="43">
        <v>11</v>
      </c>
      <c r="F95" s="43" t="s">
        <v>790</v>
      </c>
      <c r="G95" s="43">
        <v>9625446093</v>
      </c>
      <c r="H95" s="80">
        <v>550</v>
      </c>
      <c r="I95" s="43" t="s">
        <v>56</v>
      </c>
      <c r="J95" s="43" t="s">
        <v>262</v>
      </c>
      <c r="K95" s="43"/>
      <c r="L95" s="81">
        <v>800</v>
      </c>
      <c r="M95" s="43"/>
      <c r="N95" s="43"/>
      <c r="O95" s="43" t="s">
        <v>62</v>
      </c>
      <c r="P95" s="82" t="s">
        <v>791</v>
      </c>
      <c r="Q95" s="82" t="s">
        <v>881</v>
      </c>
      <c r="R95" s="83">
        <v>16</v>
      </c>
      <c r="S95" s="43" t="s">
        <v>844</v>
      </c>
      <c r="T95" s="43"/>
      <c r="U95" s="43"/>
      <c r="V95" s="43"/>
      <c r="W95" s="43" t="s">
        <v>254</v>
      </c>
      <c r="X95" s="10" t="s">
        <v>126</v>
      </c>
      <c r="Y95" s="42" t="str">
        <f>VLOOKUP(X95,'[1]Region&amp;ASM'!$B$2:$E$14,2,0)</f>
        <v>NCR</v>
      </c>
      <c r="Z95" s="10" t="str">
        <f>VLOOKUP(X95,'[1]Region&amp;ASM'!$B$2:$D$14,3,0)</f>
        <v>Abhishek Srivastava</v>
      </c>
      <c r="AA95" s="10"/>
      <c r="AB95" s="10"/>
      <c r="AC95" s="10"/>
    </row>
    <row r="96" spans="1:29" x14ac:dyDescent="0.25">
      <c r="A96" s="41">
        <v>45107.88685185185</v>
      </c>
      <c r="B96" s="55">
        <v>45107</v>
      </c>
      <c r="C96" s="42" t="s">
        <v>210</v>
      </c>
      <c r="D96" s="42"/>
      <c r="E96" s="43">
        <v>44</v>
      </c>
      <c r="F96" s="43" t="s">
        <v>272</v>
      </c>
      <c r="G96" s="43">
        <v>7417925777</v>
      </c>
      <c r="H96" s="80">
        <v>200</v>
      </c>
      <c r="I96" s="43" t="s">
        <v>166</v>
      </c>
      <c r="J96" s="43" t="s">
        <v>918</v>
      </c>
      <c r="K96" s="43"/>
      <c r="L96" s="81">
        <v>600</v>
      </c>
      <c r="M96" s="43"/>
      <c r="N96" s="43"/>
      <c r="O96" s="43" t="s">
        <v>62</v>
      </c>
      <c r="P96" s="82" t="s">
        <v>897</v>
      </c>
      <c r="Q96" s="82" t="s">
        <v>793</v>
      </c>
      <c r="R96" s="83">
        <v>14</v>
      </c>
      <c r="S96" s="43" t="s">
        <v>897</v>
      </c>
      <c r="T96" s="43"/>
      <c r="U96" s="43"/>
      <c r="V96" s="43"/>
      <c r="W96" s="43" t="s">
        <v>254</v>
      </c>
      <c r="X96" s="10" t="s">
        <v>126</v>
      </c>
      <c r="Y96" s="42" t="str">
        <f>VLOOKUP(X96,'[1]Region&amp;ASM'!$B$2:$E$14,2,0)</f>
        <v>NCR</v>
      </c>
      <c r="Z96" s="10" t="str">
        <f>VLOOKUP(X96,'[1]Region&amp;ASM'!$B$2:$D$14,3,0)</f>
        <v>Abhishek Srivastava</v>
      </c>
      <c r="AA96" s="10"/>
      <c r="AB96" s="10"/>
      <c r="AC96" s="10"/>
    </row>
    <row r="97" spans="1:29" x14ac:dyDescent="0.25">
      <c r="A97" s="41">
        <v>45107.980243055557</v>
      </c>
      <c r="B97" s="55">
        <v>45107</v>
      </c>
      <c r="C97" s="42" t="s">
        <v>210</v>
      </c>
      <c r="D97" s="42"/>
      <c r="E97" s="43">
        <v>37</v>
      </c>
      <c r="F97" s="43" t="s">
        <v>223</v>
      </c>
      <c r="G97" s="43" t="s">
        <v>898</v>
      </c>
      <c r="H97" s="80">
        <v>200</v>
      </c>
      <c r="I97" s="43" t="s">
        <v>807</v>
      </c>
      <c r="J97" s="43" t="s">
        <v>919</v>
      </c>
      <c r="K97" s="43">
        <v>800</v>
      </c>
      <c r="L97" s="81">
        <v>800</v>
      </c>
      <c r="M97" s="43"/>
      <c r="N97" s="43"/>
      <c r="O97" s="43" t="s">
        <v>62</v>
      </c>
      <c r="P97" s="84" t="s">
        <v>900</v>
      </c>
      <c r="Q97" s="82" t="s">
        <v>920</v>
      </c>
      <c r="R97" s="83">
        <v>22</v>
      </c>
      <c r="S97" s="43" t="s">
        <v>841</v>
      </c>
      <c r="T97" s="43"/>
      <c r="U97" s="43"/>
      <c r="V97" s="43"/>
      <c r="W97" s="43" t="s">
        <v>232</v>
      </c>
      <c r="X97" s="10" t="s">
        <v>66</v>
      </c>
      <c r="Y97" s="42" t="str">
        <f>VLOOKUP(X97,'[1]Region&amp;ASM'!$B$2:$E$14,2,0)</f>
        <v>NCR</v>
      </c>
      <c r="Z97" s="10" t="str">
        <f>VLOOKUP(X97,'[1]Region&amp;ASM'!$B$2:$D$14,3,0)</f>
        <v>Abhishek Srivastava</v>
      </c>
      <c r="AA97" s="10"/>
      <c r="AB97" s="10"/>
      <c r="AC97" s="10"/>
    </row>
    <row r="98" spans="1:29" x14ac:dyDescent="0.25">
      <c r="A98" s="41">
        <v>45107.981620370374</v>
      </c>
      <c r="B98" s="55">
        <v>45107</v>
      </c>
      <c r="C98" s="42" t="s">
        <v>210</v>
      </c>
      <c r="D98" s="42"/>
      <c r="E98" s="43">
        <v>37</v>
      </c>
      <c r="F98" s="43" t="s">
        <v>223</v>
      </c>
      <c r="G98" s="43" t="s">
        <v>898</v>
      </c>
      <c r="H98" s="80">
        <v>300</v>
      </c>
      <c r="I98" s="43" t="s">
        <v>807</v>
      </c>
      <c r="J98" s="43" t="s">
        <v>919</v>
      </c>
      <c r="K98" s="43">
        <v>1000</v>
      </c>
      <c r="L98" s="81">
        <v>1000</v>
      </c>
      <c r="M98" s="43"/>
      <c r="N98" s="43"/>
      <c r="O98" s="43" t="s">
        <v>62</v>
      </c>
      <c r="P98" s="82" t="s">
        <v>867</v>
      </c>
      <c r="Q98" s="82" t="s">
        <v>921</v>
      </c>
      <c r="R98" s="83">
        <v>28</v>
      </c>
      <c r="S98" s="43" t="s">
        <v>841</v>
      </c>
      <c r="T98" s="43"/>
      <c r="U98" s="43"/>
      <c r="V98" s="43"/>
      <c r="W98" s="43" t="s">
        <v>232</v>
      </c>
      <c r="X98" s="10" t="s">
        <v>66</v>
      </c>
      <c r="Y98" s="42" t="str">
        <f>VLOOKUP(X98,'[1]Region&amp;ASM'!$B$2:$E$14,2,0)</f>
        <v>NCR</v>
      </c>
      <c r="Z98" s="10" t="str">
        <f>VLOOKUP(X98,'[1]Region&amp;ASM'!$B$2:$D$14,3,0)</f>
        <v>Abhishek Srivastava</v>
      </c>
      <c r="AA98" s="10"/>
      <c r="AB98" s="10"/>
      <c r="AC98" s="10"/>
    </row>
    <row r="99" spans="1:29" x14ac:dyDescent="0.25">
      <c r="A99" s="41">
        <v>45108.897789351853</v>
      </c>
      <c r="B99" s="55">
        <v>45108</v>
      </c>
      <c r="C99" s="85" t="s">
        <v>373</v>
      </c>
      <c r="D99" s="85" t="s">
        <v>922</v>
      </c>
      <c r="E99" s="43">
        <v>11</v>
      </c>
      <c r="F99" s="43" t="s">
        <v>790</v>
      </c>
      <c r="G99" s="43" t="s">
        <v>923</v>
      </c>
      <c r="H99" s="80">
        <v>300</v>
      </c>
      <c r="I99" s="43" t="s">
        <v>56</v>
      </c>
      <c r="J99" s="43" t="s">
        <v>61</v>
      </c>
      <c r="K99" s="43"/>
      <c r="L99" s="81">
        <v>1100</v>
      </c>
      <c r="M99" s="43"/>
      <c r="N99" s="43"/>
      <c r="O99" s="43" t="s">
        <v>62</v>
      </c>
      <c r="P99" s="82" t="s">
        <v>791</v>
      </c>
      <c r="Q99" s="82" t="s">
        <v>924</v>
      </c>
      <c r="R99" s="83">
        <v>30</v>
      </c>
      <c r="S99" s="43" t="s">
        <v>696</v>
      </c>
      <c r="T99" s="43"/>
      <c r="U99" s="43"/>
      <c r="V99" s="43"/>
      <c r="W99" s="43" t="s">
        <v>232</v>
      </c>
      <c r="X99" s="10" t="s">
        <v>66</v>
      </c>
      <c r="Y99" s="42" t="str">
        <f>VLOOKUP(X99,'[1]Region&amp;ASM'!$B$2:$E$14,2,0)</f>
        <v>NCR</v>
      </c>
      <c r="Z99" s="10" t="str">
        <f>VLOOKUP(X99,'[1]Region&amp;ASM'!$B$2:$D$14,3,0)</f>
        <v>Abhishek Srivastava</v>
      </c>
      <c r="AA99" s="10"/>
      <c r="AB99" s="10"/>
      <c r="AC99" s="10"/>
    </row>
    <row r="100" spans="1:29" x14ac:dyDescent="0.25">
      <c r="A100" s="41">
        <v>45108.962696759256</v>
      </c>
      <c r="B100" s="55">
        <v>45108</v>
      </c>
      <c r="C100" s="85" t="s">
        <v>373</v>
      </c>
      <c r="D100" s="85" t="s">
        <v>922</v>
      </c>
      <c r="E100" s="43">
        <v>37</v>
      </c>
      <c r="F100" s="43" t="s">
        <v>223</v>
      </c>
      <c r="G100" s="43" t="s">
        <v>898</v>
      </c>
      <c r="H100" s="80">
        <v>400</v>
      </c>
      <c r="I100" s="43" t="s">
        <v>807</v>
      </c>
      <c r="J100" s="43" t="s">
        <v>899</v>
      </c>
      <c r="K100" s="43"/>
      <c r="L100" s="81">
        <v>800</v>
      </c>
      <c r="M100" s="43"/>
      <c r="N100" s="43"/>
      <c r="O100" s="43" t="s">
        <v>62</v>
      </c>
      <c r="P100" s="82" t="s">
        <v>821</v>
      </c>
      <c r="Q100" s="47" t="s">
        <v>832</v>
      </c>
      <c r="R100" s="83">
        <v>24</v>
      </c>
      <c r="S100" s="43" t="s">
        <v>838</v>
      </c>
      <c r="T100" s="43"/>
      <c r="U100" s="43"/>
      <c r="V100" s="43"/>
      <c r="W100" s="43" t="s">
        <v>232</v>
      </c>
      <c r="X100" s="10" t="s">
        <v>66</v>
      </c>
      <c r="Y100" s="42" t="str">
        <f>VLOOKUP(X100,'[1]Region&amp;ASM'!$B$2:$E$14,2,0)</f>
        <v>NCR</v>
      </c>
      <c r="Z100" s="10" t="str">
        <f>VLOOKUP(X100,'[1]Region&amp;ASM'!$B$2:$D$14,3,0)</f>
        <v>Abhishek Srivastava</v>
      </c>
      <c r="AA100" s="10"/>
      <c r="AB100" s="10"/>
      <c r="AC100" s="10"/>
    </row>
    <row r="101" spans="1:29" x14ac:dyDescent="0.25">
      <c r="A101" s="41">
        <v>45108.963842592595</v>
      </c>
      <c r="B101" s="55">
        <v>45108</v>
      </c>
      <c r="C101" s="85" t="s">
        <v>373</v>
      </c>
      <c r="D101" s="85" t="s">
        <v>922</v>
      </c>
      <c r="E101" s="43">
        <v>37</v>
      </c>
      <c r="F101" s="43" t="s">
        <v>223</v>
      </c>
      <c r="G101" s="43" t="s">
        <v>898</v>
      </c>
      <c r="H101" s="80">
        <v>200</v>
      </c>
      <c r="I101" s="43" t="s">
        <v>807</v>
      </c>
      <c r="J101" s="43" t="s">
        <v>899</v>
      </c>
      <c r="K101" s="43"/>
      <c r="L101" s="81">
        <v>1500</v>
      </c>
      <c r="M101" s="43"/>
      <c r="N101" s="43"/>
      <c r="O101" s="43" t="s">
        <v>62</v>
      </c>
      <c r="P101" s="82" t="s">
        <v>867</v>
      </c>
      <c r="Q101" s="82" t="s">
        <v>866</v>
      </c>
      <c r="R101" s="83">
        <v>36</v>
      </c>
      <c r="S101" s="43" t="s">
        <v>838</v>
      </c>
      <c r="T101" s="43"/>
      <c r="U101" s="43"/>
      <c r="V101" s="43"/>
      <c r="W101" s="43" t="s">
        <v>232</v>
      </c>
      <c r="X101" s="10" t="s">
        <v>66</v>
      </c>
      <c r="Y101" s="42" t="str">
        <f>VLOOKUP(X101,'[1]Region&amp;ASM'!$B$2:$E$14,2,0)</f>
        <v>NCR</v>
      </c>
      <c r="Z101" s="10" t="str">
        <f>VLOOKUP(X101,'[1]Region&amp;ASM'!$B$2:$D$14,3,0)</f>
        <v>Abhishek Srivastava</v>
      </c>
      <c r="AA101" s="10"/>
      <c r="AB101" s="10"/>
      <c r="AC101" s="10"/>
    </row>
    <row r="102" spans="1:29" x14ac:dyDescent="0.25">
      <c r="A102" s="41">
        <v>45111.443715277775</v>
      </c>
      <c r="B102" s="55">
        <v>45110</v>
      </c>
      <c r="C102" s="85" t="s">
        <v>373</v>
      </c>
      <c r="D102" s="85" t="s">
        <v>922</v>
      </c>
      <c r="E102" s="43">
        <v>62</v>
      </c>
      <c r="F102" s="43" t="s">
        <v>925</v>
      </c>
      <c r="G102" s="43" t="s">
        <v>926</v>
      </c>
      <c r="H102" s="80">
        <v>200</v>
      </c>
      <c r="I102" s="43" t="s">
        <v>86</v>
      </c>
      <c r="J102" s="43" t="s">
        <v>95</v>
      </c>
      <c r="K102" s="43"/>
      <c r="L102" s="81">
        <v>350</v>
      </c>
      <c r="M102" s="43"/>
      <c r="N102" s="43"/>
      <c r="O102" s="43" t="s">
        <v>62</v>
      </c>
      <c r="P102" s="82" t="s">
        <v>927</v>
      </c>
      <c r="Q102" s="82" t="s">
        <v>927</v>
      </c>
      <c r="R102" s="83">
        <v>5</v>
      </c>
      <c r="S102" s="43" t="s">
        <v>533</v>
      </c>
      <c r="T102" s="43"/>
      <c r="U102" s="43"/>
      <c r="V102" s="43"/>
      <c r="W102" s="43" t="s">
        <v>232</v>
      </c>
      <c r="X102" s="10" t="s">
        <v>66</v>
      </c>
      <c r="Y102" s="42" t="str">
        <f>VLOOKUP(X102,'[1]Region&amp;ASM'!$B$2:$E$14,2,0)</f>
        <v>NCR</v>
      </c>
      <c r="Z102" s="10" t="str">
        <f>VLOOKUP(X102,'[1]Region&amp;ASM'!$B$2:$D$14,3,0)</f>
        <v>Abhishek Srivastava</v>
      </c>
      <c r="AA102" s="10"/>
      <c r="AB102" s="10"/>
      <c r="AC102" s="10"/>
    </row>
    <row r="103" spans="1:29" x14ac:dyDescent="0.25">
      <c r="A103" s="41">
        <v>45111.445208333331</v>
      </c>
      <c r="B103" s="55">
        <v>45110</v>
      </c>
      <c r="C103" s="85" t="s">
        <v>373</v>
      </c>
      <c r="D103" s="85" t="s">
        <v>922</v>
      </c>
      <c r="E103" s="43">
        <v>62</v>
      </c>
      <c r="F103" s="43" t="s">
        <v>925</v>
      </c>
      <c r="G103" s="43" t="s">
        <v>926</v>
      </c>
      <c r="H103" s="80">
        <v>300</v>
      </c>
      <c r="I103" s="43" t="s">
        <v>86</v>
      </c>
      <c r="J103" s="43" t="s">
        <v>928</v>
      </c>
      <c r="K103" s="43"/>
      <c r="L103" s="81">
        <v>500</v>
      </c>
      <c r="M103" s="43"/>
      <c r="N103" s="43"/>
      <c r="O103" s="43" t="s">
        <v>63</v>
      </c>
      <c r="P103" s="82" t="s">
        <v>927</v>
      </c>
      <c r="Q103" s="82" t="s">
        <v>929</v>
      </c>
      <c r="R103" s="83">
        <v>15</v>
      </c>
      <c r="S103" s="43" t="s">
        <v>533</v>
      </c>
      <c r="T103" s="43"/>
      <c r="U103" s="43"/>
      <c r="V103" s="43"/>
      <c r="W103" s="43" t="s">
        <v>232</v>
      </c>
      <c r="X103" s="10" t="s">
        <v>66</v>
      </c>
      <c r="Y103" s="42" t="str">
        <f>VLOOKUP(X103,'[1]Region&amp;ASM'!$B$2:$E$14,2,0)</f>
        <v>NCR</v>
      </c>
      <c r="Z103" s="10" t="str">
        <f>VLOOKUP(X103,'[1]Region&amp;ASM'!$B$2:$D$14,3,0)</f>
        <v>Abhishek Srivastava</v>
      </c>
      <c r="AA103" s="10"/>
      <c r="AB103" s="10"/>
      <c r="AC103" s="10"/>
    </row>
    <row r="104" spans="1:29" x14ac:dyDescent="0.25">
      <c r="A104" s="41">
        <v>45111.446608796294</v>
      </c>
      <c r="B104" s="55">
        <v>45110</v>
      </c>
      <c r="C104" s="85" t="s">
        <v>373</v>
      </c>
      <c r="D104" s="85" t="s">
        <v>922</v>
      </c>
      <c r="E104" s="43">
        <v>62</v>
      </c>
      <c r="F104" s="43" t="s">
        <v>925</v>
      </c>
      <c r="G104" s="43" t="s">
        <v>926</v>
      </c>
      <c r="H104" s="80">
        <v>100</v>
      </c>
      <c r="I104" s="43" t="s">
        <v>86</v>
      </c>
      <c r="J104" s="43" t="s">
        <v>95</v>
      </c>
      <c r="K104" s="43"/>
      <c r="L104" s="81">
        <v>500</v>
      </c>
      <c r="M104" s="43"/>
      <c r="N104" s="43"/>
      <c r="O104" s="43" t="s">
        <v>62</v>
      </c>
      <c r="P104" s="82" t="s">
        <v>927</v>
      </c>
      <c r="Q104" s="82" t="s">
        <v>930</v>
      </c>
      <c r="R104" s="83">
        <v>14</v>
      </c>
      <c r="S104" s="43" t="s">
        <v>533</v>
      </c>
      <c r="T104" s="43"/>
      <c r="U104" s="43"/>
      <c r="V104" s="43"/>
      <c r="W104" s="43" t="s">
        <v>232</v>
      </c>
      <c r="X104" s="10" t="s">
        <v>66</v>
      </c>
      <c r="Y104" s="42" t="str">
        <f>VLOOKUP(X104,'[1]Region&amp;ASM'!$B$2:$E$14,2,0)</f>
        <v>NCR</v>
      </c>
      <c r="Z104" s="10" t="str">
        <f>VLOOKUP(X104,'[1]Region&amp;ASM'!$B$2:$D$14,3,0)</f>
        <v>Abhishek Srivastava</v>
      </c>
      <c r="AA104" s="10"/>
      <c r="AB104" s="10"/>
      <c r="AC104" s="10"/>
    </row>
    <row r="105" spans="1:29" x14ac:dyDescent="0.25">
      <c r="A105" s="41">
        <v>45111.832071759258</v>
      </c>
      <c r="B105" s="55">
        <v>45111</v>
      </c>
      <c r="C105" s="85" t="s">
        <v>373</v>
      </c>
      <c r="D105" s="85" t="s">
        <v>922</v>
      </c>
      <c r="E105" s="43">
        <v>38</v>
      </c>
      <c r="F105" s="43" t="s">
        <v>819</v>
      </c>
      <c r="G105" s="43" t="s">
        <v>876</v>
      </c>
      <c r="H105" s="80">
        <v>200</v>
      </c>
      <c r="I105" s="43" t="s">
        <v>79</v>
      </c>
      <c r="J105" s="43" t="s">
        <v>820</v>
      </c>
      <c r="K105" s="43"/>
      <c r="L105" s="81">
        <v>800</v>
      </c>
      <c r="M105" s="43"/>
      <c r="N105" s="43"/>
      <c r="O105" s="43" t="s">
        <v>62</v>
      </c>
      <c r="P105" s="82" t="s">
        <v>821</v>
      </c>
      <c r="Q105" s="47" t="s">
        <v>832</v>
      </c>
      <c r="R105" s="83">
        <v>24</v>
      </c>
      <c r="S105" s="43" t="s">
        <v>877</v>
      </c>
      <c r="T105" s="43"/>
      <c r="U105" s="43"/>
      <c r="V105" s="43"/>
      <c r="W105" s="43" t="s">
        <v>232</v>
      </c>
      <c r="X105" s="10" t="s">
        <v>66</v>
      </c>
      <c r="Y105" s="42" t="str">
        <f>VLOOKUP(X105,'[1]Region&amp;ASM'!$B$2:$E$14,2,0)</f>
        <v>NCR</v>
      </c>
      <c r="Z105" s="10" t="str">
        <f>VLOOKUP(X105,'[1]Region&amp;ASM'!$B$2:$D$14,3,0)</f>
        <v>Abhishek Srivastava</v>
      </c>
      <c r="AA105" s="10"/>
      <c r="AB105" s="10"/>
      <c r="AC105" s="10"/>
    </row>
    <row r="106" spans="1:29" x14ac:dyDescent="0.25">
      <c r="A106" s="41">
        <v>45111.833726851852</v>
      </c>
      <c r="B106" s="55">
        <v>45111</v>
      </c>
      <c r="C106" s="85" t="s">
        <v>373</v>
      </c>
      <c r="D106" s="85" t="s">
        <v>922</v>
      </c>
      <c r="E106" s="43">
        <v>38</v>
      </c>
      <c r="F106" s="43" t="s">
        <v>819</v>
      </c>
      <c r="G106" s="43" t="s">
        <v>876</v>
      </c>
      <c r="H106" s="80">
        <v>300</v>
      </c>
      <c r="I106" s="43" t="s">
        <v>79</v>
      </c>
      <c r="J106" s="43" t="s">
        <v>169</v>
      </c>
      <c r="K106" s="43"/>
      <c r="L106" s="81">
        <v>850</v>
      </c>
      <c r="M106" s="43"/>
      <c r="N106" s="43"/>
      <c r="O106" s="43" t="s">
        <v>62</v>
      </c>
      <c r="P106" s="82" t="s">
        <v>867</v>
      </c>
      <c r="Q106" s="82" t="s">
        <v>814</v>
      </c>
      <c r="R106" s="83">
        <v>26</v>
      </c>
      <c r="S106" s="43" t="s">
        <v>838</v>
      </c>
      <c r="T106" s="43"/>
      <c r="U106" s="43"/>
      <c r="V106" s="43"/>
      <c r="W106" s="43" t="s">
        <v>232</v>
      </c>
      <c r="X106" s="10" t="s">
        <v>66</v>
      </c>
      <c r="Y106" s="42" t="str">
        <f>VLOOKUP(X106,'[1]Region&amp;ASM'!$B$2:$E$14,2,0)</f>
        <v>NCR</v>
      </c>
      <c r="Z106" s="10" t="str">
        <f>VLOOKUP(X106,'[1]Region&amp;ASM'!$B$2:$D$14,3,0)</f>
        <v>Abhishek Srivastava</v>
      </c>
      <c r="AA106" s="10"/>
      <c r="AB106" s="10"/>
      <c r="AC106" s="10"/>
    </row>
    <row r="107" spans="1:29" x14ac:dyDescent="0.25">
      <c r="A107" s="41">
        <v>45112.959293981483</v>
      </c>
      <c r="B107" s="55">
        <v>45112</v>
      </c>
      <c r="C107" s="85" t="s">
        <v>373</v>
      </c>
      <c r="D107" s="85" t="s">
        <v>922</v>
      </c>
      <c r="E107" s="43">
        <v>38</v>
      </c>
      <c r="F107" s="43" t="s">
        <v>819</v>
      </c>
      <c r="G107" s="43" t="s">
        <v>876</v>
      </c>
      <c r="H107" s="80">
        <v>200</v>
      </c>
      <c r="I107" s="43" t="s">
        <v>79</v>
      </c>
      <c r="J107" s="43" t="s">
        <v>820</v>
      </c>
      <c r="K107" s="43"/>
      <c r="L107" s="81">
        <v>500</v>
      </c>
      <c r="M107" s="43"/>
      <c r="N107" s="43"/>
      <c r="O107" s="43" t="s">
        <v>62</v>
      </c>
      <c r="P107" s="82" t="s">
        <v>821</v>
      </c>
      <c r="Q107" s="82" t="s">
        <v>931</v>
      </c>
      <c r="R107" s="83">
        <v>16</v>
      </c>
      <c r="S107" s="43" t="s">
        <v>838</v>
      </c>
      <c r="T107" s="43"/>
      <c r="U107" s="43"/>
      <c r="V107" s="43"/>
      <c r="W107" s="43" t="s">
        <v>232</v>
      </c>
      <c r="X107" s="10" t="s">
        <v>66</v>
      </c>
      <c r="Y107" s="42" t="str">
        <f>VLOOKUP(X107,'[1]Region&amp;ASM'!$B$2:$E$14,2,0)</f>
        <v>NCR</v>
      </c>
      <c r="Z107" s="10" t="str">
        <f>VLOOKUP(X107,'[1]Region&amp;ASM'!$B$2:$D$14,3,0)</f>
        <v>Abhishek Srivastava</v>
      </c>
      <c r="AA107" s="10"/>
      <c r="AB107" s="10"/>
      <c r="AC107" s="10"/>
    </row>
    <row r="108" spans="1:29" x14ac:dyDescent="0.25">
      <c r="A108" s="41">
        <v>45112.960381944446</v>
      </c>
      <c r="B108" s="55">
        <v>45112</v>
      </c>
      <c r="C108" s="85" t="s">
        <v>373</v>
      </c>
      <c r="D108" s="85" t="s">
        <v>922</v>
      </c>
      <c r="E108" s="43">
        <v>38</v>
      </c>
      <c r="F108" s="43" t="s">
        <v>819</v>
      </c>
      <c r="G108" s="43" t="s">
        <v>876</v>
      </c>
      <c r="H108" s="80">
        <v>300</v>
      </c>
      <c r="I108" s="43" t="s">
        <v>79</v>
      </c>
      <c r="J108" s="43" t="s">
        <v>820</v>
      </c>
      <c r="K108" s="43"/>
      <c r="L108" s="81">
        <v>1000</v>
      </c>
      <c r="M108" s="43"/>
      <c r="N108" s="43"/>
      <c r="O108" s="43" t="s">
        <v>62</v>
      </c>
      <c r="P108" s="82" t="s">
        <v>821</v>
      </c>
      <c r="Q108" s="82" t="s">
        <v>932</v>
      </c>
      <c r="R108" s="83">
        <v>25</v>
      </c>
      <c r="S108" s="43" t="s">
        <v>841</v>
      </c>
      <c r="T108" s="43"/>
      <c r="U108" s="43"/>
      <c r="V108" s="43"/>
      <c r="W108" s="43" t="s">
        <v>232</v>
      </c>
      <c r="X108" s="10" t="s">
        <v>66</v>
      </c>
      <c r="Y108" s="42" t="str">
        <f>VLOOKUP(X108,'[1]Region&amp;ASM'!$B$2:$E$14,2,0)</f>
        <v>NCR</v>
      </c>
      <c r="Z108" s="10" t="str">
        <f>VLOOKUP(X108,'[1]Region&amp;ASM'!$B$2:$D$14,3,0)</f>
        <v>Abhishek Srivastava</v>
      </c>
      <c r="AA108" s="10"/>
      <c r="AB108" s="10"/>
      <c r="AC108" s="10"/>
    </row>
    <row r="109" spans="1:29" x14ac:dyDescent="0.25">
      <c r="A109" s="41">
        <v>45107.688148148147</v>
      </c>
      <c r="B109" s="42">
        <v>45112</v>
      </c>
      <c r="C109" s="85" t="s">
        <v>373</v>
      </c>
      <c r="D109" s="85" t="s">
        <v>922</v>
      </c>
      <c r="E109" s="10">
        <v>0</v>
      </c>
      <c r="F109" s="43" t="s">
        <v>933</v>
      </c>
      <c r="G109" s="43" t="s">
        <v>934</v>
      </c>
      <c r="H109" s="80">
        <v>100</v>
      </c>
      <c r="I109" s="43" t="s">
        <v>935</v>
      </c>
      <c r="J109" s="10"/>
      <c r="K109" s="10"/>
      <c r="L109" s="81">
        <v>20</v>
      </c>
      <c r="M109" s="43"/>
      <c r="N109" s="10"/>
      <c r="O109" s="43"/>
      <c r="P109" s="82"/>
      <c r="Q109" s="82" t="s">
        <v>906</v>
      </c>
      <c r="R109" s="83">
        <v>2.5</v>
      </c>
      <c r="S109" s="10"/>
      <c r="T109" s="10"/>
      <c r="U109" s="10"/>
      <c r="V109" s="10"/>
      <c r="W109" s="10"/>
      <c r="X109" s="54" t="s">
        <v>8</v>
      </c>
      <c r="Y109" s="42" t="str">
        <f>VLOOKUP(X109,'[1]Region&amp;ASM'!$B$2:$E$14,2,0)</f>
        <v>Kanpur</v>
      </c>
      <c r="Z109" s="10" t="str">
        <f>VLOOKUP(X109,'[1]Region&amp;ASM'!$B$2:$D$14,3,0)</f>
        <v>Rahul Rai</v>
      </c>
      <c r="AA109" s="10"/>
      <c r="AB109" s="10"/>
      <c r="AC109" s="10"/>
    </row>
    <row r="110" spans="1:29" x14ac:dyDescent="0.25">
      <c r="A110" s="41">
        <v>45113.501076388886</v>
      </c>
      <c r="B110" s="42">
        <v>45112</v>
      </c>
      <c r="C110" s="85" t="s">
        <v>373</v>
      </c>
      <c r="D110" s="85" t="s">
        <v>922</v>
      </c>
      <c r="E110" s="54">
        <v>38</v>
      </c>
      <c r="F110" s="43" t="s">
        <v>819</v>
      </c>
      <c r="G110" s="43">
        <v>919667090212</v>
      </c>
      <c r="H110" s="80">
        <v>300</v>
      </c>
      <c r="I110" s="43" t="s">
        <v>936</v>
      </c>
      <c r="J110" s="10"/>
      <c r="K110" s="10"/>
      <c r="L110" s="81">
        <v>0</v>
      </c>
      <c r="M110" s="43"/>
      <c r="N110" s="10"/>
      <c r="O110" s="43"/>
      <c r="P110" s="82"/>
      <c r="Q110" s="82" t="s">
        <v>837</v>
      </c>
      <c r="R110" s="83">
        <v>25</v>
      </c>
      <c r="S110" s="10"/>
      <c r="T110" s="10"/>
      <c r="U110" s="10"/>
      <c r="V110" s="10"/>
      <c r="W110" s="10"/>
      <c r="X110" s="10" t="s">
        <v>66</v>
      </c>
      <c r="Y110" s="42" t="str">
        <f>VLOOKUP(X110,'[1]Region&amp;ASM'!$B$2:$E$14,2,0)</f>
        <v>NCR</v>
      </c>
      <c r="Z110" s="10" t="str">
        <f>VLOOKUP(X110,'[1]Region&amp;ASM'!$B$2:$D$14,3,0)</f>
        <v>Abhishek Srivastava</v>
      </c>
      <c r="AA110" s="10"/>
      <c r="AB110" s="10"/>
      <c r="AC110" s="10"/>
    </row>
    <row r="111" spans="1:29" x14ac:dyDescent="0.25">
      <c r="A111" s="41">
        <v>45113.92386574074</v>
      </c>
      <c r="B111" s="55">
        <v>45113</v>
      </c>
      <c r="C111" s="85" t="s">
        <v>373</v>
      </c>
      <c r="D111" s="85" t="s">
        <v>922</v>
      </c>
      <c r="E111" s="43">
        <v>38</v>
      </c>
      <c r="F111" s="43" t="s">
        <v>819</v>
      </c>
      <c r="G111" s="43" t="s">
        <v>876</v>
      </c>
      <c r="H111" s="80">
        <v>200</v>
      </c>
      <c r="I111" s="43" t="s">
        <v>79</v>
      </c>
      <c r="J111" s="43" t="s">
        <v>820</v>
      </c>
      <c r="K111" s="43"/>
      <c r="L111" s="81">
        <v>800</v>
      </c>
      <c r="M111" s="43"/>
      <c r="N111" s="43"/>
      <c r="O111" s="43" t="s">
        <v>62</v>
      </c>
      <c r="P111" s="82" t="s">
        <v>821</v>
      </c>
      <c r="Q111" s="82" t="s">
        <v>837</v>
      </c>
      <c r="R111" s="83">
        <v>22</v>
      </c>
      <c r="S111" s="43" t="s">
        <v>841</v>
      </c>
      <c r="T111" s="43"/>
      <c r="U111" s="43"/>
      <c r="V111" s="43"/>
      <c r="W111" s="43" t="s">
        <v>232</v>
      </c>
      <c r="X111" s="10" t="s">
        <v>66</v>
      </c>
      <c r="Y111" s="42" t="str">
        <f>VLOOKUP(X111,'[1]Region&amp;ASM'!$B$2:$E$14,2,0)</f>
        <v>NCR</v>
      </c>
      <c r="Z111" s="10" t="str">
        <f>VLOOKUP(X111,'[1]Region&amp;ASM'!$B$2:$D$14,3,0)</f>
        <v>Abhishek Srivastava</v>
      </c>
      <c r="AA111" s="10"/>
      <c r="AB111" s="10"/>
      <c r="AC111" s="10"/>
    </row>
    <row r="112" spans="1:29" x14ac:dyDescent="0.25">
      <c r="A112" s="41">
        <v>45113.924942129626</v>
      </c>
      <c r="B112" s="55">
        <v>45113</v>
      </c>
      <c r="C112" s="85" t="s">
        <v>373</v>
      </c>
      <c r="D112" s="85" t="s">
        <v>922</v>
      </c>
      <c r="E112" s="43">
        <v>38</v>
      </c>
      <c r="F112" s="43" t="s">
        <v>819</v>
      </c>
      <c r="G112" s="43" t="s">
        <v>876</v>
      </c>
      <c r="H112" s="80">
        <v>100</v>
      </c>
      <c r="I112" s="43" t="s">
        <v>79</v>
      </c>
      <c r="J112" s="43" t="s">
        <v>820</v>
      </c>
      <c r="K112" s="43"/>
      <c r="L112" s="81">
        <v>300</v>
      </c>
      <c r="M112" s="43"/>
      <c r="N112" s="43"/>
      <c r="O112" s="43" t="s">
        <v>62</v>
      </c>
      <c r="P112" s="82" t="s">
        <v>937</v>
      </c>
      <c r="Q112" s="82" t="s">
        <v>877</v>
      </c>
      <c r="R112" s="83">
        <v>4</v>
      </c>
      <c r="S112" s="43" t="s">
        <v>838</v>
      </c>
      <c r="T112" s="43"/>
      <c r="U112" s="43"/>
      <c r="V112" s="43"/>
      <c r="W112" s="43" t="s">
        <v>232</v>
      </c>
      <c r="X112" s="10" t="s">
        <v>66</v>
      </c>
      <c r="Y112" s="42" t="str">
        <f>VLOOKUP(X112,'[1]Region&amp;ASM'!$B$2:$E$14,2,0)</f>
        <v>NCR</v>
      </c>
      <c r="Z112" s="10" t="str">
        <f>VLOOKUP(X112,'[1]Region&amp;ASM'!$B$2:$D$14,3,0)</f>
        <v>Abhishek Srivastava</v>
      </c>
      <c r="AA112" s="10"/>
      <c r="AB112" s="10"/>
      <c r="AC112" s="10"/>
    </row>
    <row r="113" spans="1:29" x14ac:dyDescent="0.25">
      <c r="A113" s="41">
        <v>45113.927893518521</v>
      </c>
      <c r="B113" s="55">
        <v>45113</v>
      </c>
      <c r="C113" s="85" t="s">
        <v>373</v>
      </c>
      <c r="D113" s="85" t="s">
        <v>922</v>
      </c>
      <c r="E113" s="43">
        <v>62</v>
      </c>
      <c r="F113" s="43" t="s">
        <v>925</v>
      </c>
      <c r="G113" s="43" t="s">
        <v>926</v>
      </c>
      <c r="H113" s="80">
        <v>200</v>
      </c>
      <c r="I113" s="43" t="s">
        <v>95</v>
      </c>
      <c r="J113" s="10"/>
      <c r="K113" s="10"/>
      <c r="L113" s="81">
        <v>100</v>
      </c>
      <c r="M113" s="43"/>
      <c r="N113" s="10"/>
      <c r="O113" s="43"/>
      <c r="P113" s="82"/>
      <c r="Q113" s="82" t="s">
        <v>866</v>
      </c>
      <c r="R113" s="83">
        <v>30</v>
      </c>
      <c r="S113" s="10"/>
      <c r="T113" s="10"/>
      <c r="U113" s="10"/>
      <c r="V113" s="10"/>
      <c r="W113" s="10"/>
      <c r="X113" s="10" t="s">
        <v>66</v>
      </c>
      <c r="Y113" s="42" t="str">
        <f>VLOOKUP(X113,'[1]Region&amp;ASM'!$B$2:$E$14,2,0)</f>
        <v>NCR</v>
      </c>
      <c r="Z113" s="10" t="str">
        <f>VLOOKUP(X113,'[1]Region&amp;ASM'!$B$2:$D$14,3,0)</f>
        <v>Abhishek Srivastava</v>
      </c>
      <c r="AA113" s="10"/>
      <c r="AB113" s="10"/>
      <c r="AC113" s="10"/>
    </row>
    <row r="114" spans="1:29" x14ac:dyDescent="0.25">
      <c r="A114" s="41">
        <v>45113.929201388892</v>
      </c>
      <c r="B114" s="55">
        <v>45113</v>
      </c>
      <c r="C114" s="85" t="s">
        <v>373</v>
      </c>
      <c r="D114" s="85" t="s">
        <v>922</v>
      </c>
      <c r="E114" s="43">
        <v>62</v>
      </c>
      <c r="F114" s="43" t="s">
        <v>925</v>
      </c>
      <c r="G114" s="43"/>
      <c r="H114" s="80">
        <v>100</v>
      </c>
      <c r="I114" s="43" t="s">
        <v>95</v>
      </c>
      <c r="J114" s="10"/>
      <c r="K114" s="10"/>
      <c r="L114" s="81">
        <v>50</v>
      </c>
      <c r="M114" s="43"/>
      <c r="N114" s="10"/>
      <c r="O114" s="43"/>
      <c r="P114" s="82"/>
      <c r="Q114" s="82" t="s">
        <v>938</v>
      </c>
      <c r="R114" s="83">
        <v>18</v>
      </c>
      <c r="S114" s="10"/>
      <c r="T114" s="10"/>
      <c r="U114" s="10"/>
      <c r="V114" s="10"/>
      <c r="W114" s="10"/>
      <c r="X114" s="10" t="s">
        <v>66</v>
      </c>
      <c r="Y114" s="42" t="str">
        <f>VLOOKUP(X114,'[1]Region&amp;ASM'!$B$2:$E$14,2,0)</f>
        <v>NCR</v>
      </c>
      <c r="Z114" s="10" t="str">
        <f>VLOOKUP(X114,'[1]Region&amp;ASM'!$B$2:$D$14,3,0)</f>
        <v>Abhishek Srivastava</v>
      </c>
      <c r="AA114" s="10"/>
      <c r="AB114" s="10"/>
      <c r="AC114" s="10"/>
    </row>
    <row r="115" spans="1:29" x14ac:dyDescent="0.25">
      <c r="A115" s="41">
        <v>45113.946192129632</v>
      </c>
      <c r="B115" s="55">
        <v>45113</v>
      </c>
      <c r="C115" s="85" t="s">
        <v>373</v>
      </c>
      <c r="D115" s="85" t="s">
        <v>922</v>
      </c>
      <c r="E115" s="43">
        <v>11</v>
      </c>
      <c r="F115" s="43" t="s">
        <v>790</v>
      </c>
      <c r="G115" s="43">
        <v>9625446093</v>
      </c>
      <c r="H115" s="80">
        <v>700</v>
      </c>
      <c r="I115" s="43" t="s">
        <v>262</v>
      </c>
      <c r="J115" s="10"/>
      <c r="K115" s="10"/>
      <c r="L115" s="81">
        <v>130</v>
      </c>
      <c r="M115" s="43"/>
      <c r="N115" s="10"/>
      <c r="O115" s="43"/>
      <c r="P115" s="82"/>
      <c r="Q115" s="82" t="s">
        <v>939</v>
      </c>
      <c r="R115" s="83">
        <v>26</v>
      </c>
      <c r="S115" s="10"/>
      <c r="T115" s="10"/>
      <c r="U115" s="10"/>
      <c r="V115" s="10"/>
      <c r="W115" s="10"/>
      <c r="X115" s="43" t="s">
        <v>126</v>
      </c>
      <c r="Y115" s="42" t="str">
        <f>VLOOKUP(X115,'[1]Region&amp;ASM'!$B$2:$E$14,2,0)</f>
        <v>NCR</v>
      </c>
      <c r="Z115" s="10" t="str">
        <f>VLOOKUP(X115,'[1]Region&amp;ASM'!$B$2:$D$14,3,0)</f>
        <v>Abhishek Srivastava</v>
      </c>
      <c r="AA115" s="10"/>
      <c r="AB115" s="10"/>
      <c r="AC115" s="10"/>
    </row>
    <row r="116" spans="1:29" x14ac:dyDescent="0.25">
      <c r="A116" s="41">
        <v>45113.952719907407</v>
      </c>
      <c r="B116" s="55">
        <v>45113</v>
      </c>
      <c r="C116" s="85" t="s">
        <v>373</v>
      </c>
      <c r="D116" s="85" t="s">
        <v>922</v>
      </c>
      <c r="E116" s="43">
        <v>11</v>
      </c>
      <c r="F116" s="43" t="s">
        <v>790</v>
      </c>
      <c r="G116" s="43">
        <v>9625446093</v>
      </c>
      <c r="H116" s="80">
        <v>100</v>
      </c>
      <c r="I116" s="43" t="s">
        <v>262</v>
      </c>
      <c r="J116" s="10"/>
      <c r="K116" s="10"/>
      <c r="L116" s="81">
        <v>50</v>
      </c>
      <c r="M116" s="43"/>
      <c r="N116" s="10"/>
      <c r="O116" s="43"/>
      <c r="P116" s="82"/>
      <c r="Q116" s="82" t="s">
        <v>796</v>
      </c>
      <c r="R116" s="83">
        <v>11</v>
      </c>
      <c r="S116" s="10"/>
      <c r="T116" s="10"/>
      <c r="U116" s="10"/>
      <c r="V116" s="10"/>
      <c r="W116" s="10"/>
      <c r="X116" s="43" t="s">
        <v>126</v>
      </c>
      <c r="Y116" s="42" t="str">
        <f>VLOOKUP(X116,'[1]Region&amp;ASM'!$B$2:$E$14,2,0)</f>
        <v>NCR</v>
      </c>
      <c r="Z116" s="10" t="str">
        <f>VLOOKUP(X116,'[1]Region&amp;ASM'!$B$2:$D$14,3,0)</f>
        <v>Abhishek Srivastava</v>
      </c>
      <c r="AA116" s="10"/>
      <c r="AB116" s="10"/>
      <c r="AC116" s="10"/>
    </row>
    <row r="117" spans="1:29" x14ac:dyDescent="0.25">
      <c r="A117" s="41">
        <v>45114.499525462961</v>
      </c>
      <c r="B117" s="55">
        <v>45113</v>
      </c>
      <c r="C117" s="85" t="s">
        <v>373</v>
      </c>
      <c r="D117" s="85" t="s">
        <v>922</v>
      </c>
      <c r="E117" s="42" t="s">
        <v>25</v>
      </c>
      <c r="F117" s="43" t="s">
        <v>235</v>
      </c>
      <c r="G117" s="43">
        <v>8851709860</v>
      </c>
      <c r="H117" s="80">
        <v>700</v>
      </c>
      <c r="I117" s="43" t="s">
        <v>940</v>
      </c>
      <c r="J117" s="43" t="s">
        <v>941</v>
      </c>
      <c r="K117" s="43"/>
      <c r="L117" s="81">
        <v>200</v>
      </c>
      <c r="M117" s="43"/>
      <c r="N117" s="43"/>
      <c r="O117" s="43"/>
      <c r="P117" s="82"/>
      <c r="Q117" s="82" t="s">
        <v>837</v>
      </c>
      <c r="R117" s="83">
        <v>45</v>
      </c>
      <c r="S117" s="43"/>
      <c r="T117" s="43"/>
      <c r="U117" s="10"/>
      <c r="V117" s="10"/>
      <c r="W117" s="10"/>
      <c r="X117" s="10" t="s">
        <v>7</v>
      </c>
      <c r="Y117" s="42" t="str">
        <f>VLOOKUP(X117,'[1]Region&amp;ASM'!$B$2:$E$14,2,0)</f>
        <v>NCR</v>
      </c>
      <c r="Z117" s="10" t="str">
        <f>VLOOKUP(X117,'[1]Region&amp;ASM'!$B$2:$D$14,3,0)</f>
        <v>Abhishek Srivastava</v>
      </c>
      <c r="AA117" s="10"/>
      <c r="AB117" s="10"/>
      <c r="AC117" s="10"/>
    </row>
    <row r="118" spans="1:29" x14ac:dyDescent="0.25">
      <c r="A118" s="41">
        <v>45114.920613425929</v>
      </c>
      <c r="B118" s="55">
        <v>45114</v>
      </c>
      <c r="C118" s="85" t="s">
        <v>373</v>
      </c>
      <c r="D118" s="85" t="s">
        <v>942</v>
      </c>
      <c r="E118" s="43">
        <v>38</v>
      </c>
      <c r="F118" s="43" t="s">
        <v>819</v>
      </c>
      <c r="G118" s="43" t="s">
        <v>876</v>
      </c>
      <c r="H118" s="80">
        <v>200</v>
      </c>
      <c r="I118" s="43" t="s">
        <v>79</v>
      </c>
      <c r="J118" s="43" t="s">
        <v>820</v>
      </c>
      <c r="K118" s="43">
        <v>800</v>
      </c>
      <c r="L118" s="81">
        <v>800</v>
      </c>
      <c r="M118" s="43"/>
      <c r="N118" s="43"/>
      <c r="O118" s="43" t="s">
        <v>62</v>
      </c>
      <c r="P118" s="82" t="s">
        <v>821</v>
      </c>
      <c r="Q118" s="47" t="s">
        <v>810</v>
      </c>
      <c r="R118" s="83">
        <v>20</v>
      </c>
      <c r="S118" s="43" t="s">
        <v>838</v>
      </c>
      <c r="T118" s="43"/>
      <c r="U118" s="43"/>
      <c r="V118" s="43"/>
      <c r="W118" s="43" t="s">
        <v>232</v>
      </c>
      <c r="X118" s="10" t="s">
        <v>66</v>
      </c>
      <c r="Y118" s="42" t="str">
        <f>VLOOKUP(X118,'[1]Region&amp;ASM'!$B$2:$E$14,2,0)</f>
        <v>NCR</v>
      </c>
      <c r="Z118" s="10" t="str">
        <f>VLOOKUP(X118,'[1]Region&amp;ASM'!$B$2:$D$14,3,0)</f>
        <v>Abhishek Srivastava</v>
      </c>
      <c r="AA118" s="10"/>
      <c r="AB118" s="10"/>
      <c r="AC118" s="10"/>
    </row>
    <row r="119" spans="1:29" x14ac:dyDescent="0.25">
      <c r="A119" s="41">
        <v>45114.9216087963</v>
      </c>
      <c r="B119" s="55">
        <v>45114</v>
      </c>
      <c r="C119" s="85" t="s">
        <v>373</v>
      </c>
      <c r="D119" s="85" t="s">
        <v>942</v>
      </c>
      <c r="E119" s="43">
        <v>38</v>
      </c>
      <c r="F119" s="43" t="s">
        <v>819</v>
      </c>
      <c r="G119" s="43" t="s">
        <v>876</v>
      </c>
      <c r="H119" s="80">
        <v>100</v>
      </c>
      <c r="I119" s="43" t="s">
        <v>79</v>
      </c>
      <c r="J119" s="43" t="s">
        <v>820</v>
      </c>
      <c r="K119" s="43"/>
      <c r="L119" s="81">
        <v>500</v>
      </c>
      <c r="M119" s="43"/>
      <c r="N119" s="43"/>
      <c r="O119" s="43" t="s">
        <v>62</v>
      </c>
      <c r="P119" s="82" t="s">
        <v>810</v>
      </c>
      <c r="Q119" s="82" t="s">
        <v>943</v>
      </c>
      <c r="R119" s="83">
        <v>18</v>
      </c>
      <c r="S119" s="43" t="s">
        <v>838</v>
      </c>
      <c r="T119" s="43"/>
      <c r="U119" s="43"/>
      <c r="V119" s="43"/>
      <c r="W119" s="43" t="s">
        <v>232</v>
      </c>
      <c r="X119" s="10" t="s">
        <v>66</v>
      </c>
      <c r="Y119" s="42" t="str">
        <f>VLOOKUP(X119,'[1]Region&amp;ASM'!$B$2:$E$14,2,0)</f>
        <v>NCR</v>
      </c>
      <c r="Z119" s="10" t="str">
        <f>VLOOKUP(X119,'[1]Region&amp;ASM'!$B$2:$D$14,3,0)</f>
        <v>Abhishek Srivastava</v>
      </c>
      <c r="AA119" s="10"/>
      <c r="AB119" s="10"/>
      <c r="AC119" s="10"/>
    </row>
    <row r="120" spans="1:29" x14ac:dyDescent="0.25">
      <c r="A120" s="41">
        <v>45114.923229166663</v>
      </c>
      <c r="B120" s="55">
        <v>45114</v>
      </c>
      <c r="C120" s="85" t="s">
        <v>373</v>
      </c>
      <c r="D120" s="85" t="s">
        <v>942</v>
      </c>
      <c r="E120" s="43">
        <v>62</v>
      </c>
      <c r="F120" s="43" t="s">
        <v>925</v>
      </c>
      <c r="G120" s="43" t="s">
        <v>926</v>
      </c>
      <c r="H120" s="80">
        <v>200</v>
      </c>
      <c r="I120" s="43" t="s">
        <v>86</v>
      </c>
      <c r="J120" s="43" t="s">
        <v>944</v>
      </c>
      <c r="K120" s="43"/>
      <c r="L120" s="81">
        <v>500</v>
      </c>
      <c r="M120" s="43"/>
      <c r="N120" s="43"/>
      <c r="O120" s="43" t="s">
        <v>62</v>
      </c>
      <c r="P120" s="82" t="s">
        <v>927</v>
      </c>
      <c r="Q120" s="82" t="s">
        <v>877</v>
      </c>
      <c r="R120" s="83">
        <v>14</v>
      </c>
      <c r="S120" s="43" t="s">
        <v>838</v>
      </c>
      <c r="T120" s="43"/>
      <c r="U120" s="43"/>
      <c r="V120" s="43"/>
      <c r="W120" s="43" t="s">
        <v>232</v>
      </c>
      <c r="X120" s="10" t="s">
        <v>66</v>
      </c>
      <c r="Y120" s="42" t="str">
        <f>VLOOKUP(X120,'[1]Region&amp;ASM'!$B$2:$E$14,2,0)</f>
        <v>NCR</v>
      </c>
      <c r="Z120" s="10" t="str">
        <f>VLOOKUP(X120,'[1]Region&amp;ASM'!$B$2:$D$14,3,0)</f>
        <v>Abhishek Srivastava</v>
      </c>
      <c r="AA120" s="10"/>
      <c r="AB120" s="10"/>
      <c r="AC120" s="10"/>
    </row>
    <row r="121" spans="1:29" x14ac:dyDescent="0.25">
      <c r="A121" s="41">
        <v>45114.924363425926</v>
      </c>
      <c r="B121" s="55">
        <v>45114</v>
      </c>
      <c r="C121" s="85" t="s">
        <v>373</v>
      </c>
      <c r="D121" s="85" t="s">
        <v>942</v>
      </c>
      <c r="E121" s="43">
        <v>62</v>
      </c>
      <c r="F121" s="43" t="s">
        <v>925</v>
      </c>
      <c r="G121" s="43" t="s">
        <v>926</v>
      </c>
      <c r="H121" s="80">
        <v>100</v>
      </c>
      <c r="I121" s="43" t="s">
        <v>499</v>
      </c>
      <c r="J121" s="43" t="s">
        <v>95</v>
      </c>
      <c r="K121" s="43"/>
      <c r="L121" s="81">
        <v>400</v>
      </c>
      <c r="M121" s="43"/>
      <c r="N121" s="43"/>
      <c r="O121" s="43" t="s">
        <v>62</v>
      </c>
      <c r="P121" s="82" t="s">
        <v>937</v>
      </c>
      <c r="Q121" s="82" t="s">
        <v>927</v>
      </c>
      <c r="R121" s="83">
        <v>12</v>
      </c>
      <c r="S121" s="43" t="s">
        <v>841</v>
      </c>
      <c r="T121" s="43"/>
      <c r="U121" s="43"/>
      <c r="V121" s="43"/>
      <c r="W121" s="43" t="s">
        <v>232</v>
      </c>
      <c r="X121" s="10" t="s">
        <v>66</v>
      </c>
      <c r="Y121" s="42" t="str">
        <f>VLOOKUP(X121,'[1]Region&amp;ASM'!$B$2:$E$14,2,0)</f>
        <v>NCR</v>
      </c>
      <c r="Z121" s="10" t="str">
        <f>VLOOKUP(X121,'[1]Region&amp;ASM'!$B$2:$D$14,3,0)</f>
        <v>Abhishek Srivastava</v>
      </c>
      <c r="AA121" s="10"/>
      <c r="AB121" s="10"/>
      <c r="AC121" s="10"/>
    </row>
    <row r="122" spans="1:29" x14ac:dyDescent="0.25">
      <c r="A122" s="41">
        <v>45114.882939814815</v>
      </c>
      <c r="B122" s="55">
        <v>45114</v>
      </c>
      <c r="C122" s="85" t="s">
        <v>373</v>
      </c>
      <c r="D122" s="85" t="s">
        <v>942</v>
      </c>
      <c r="E122" s="10"/>
      <c r="F122" s="43" t="s">
        <v>235</v>
      </c>
      <c r="G122" s="43">
        <v>8851709860</v>
      </c>
      <c r="H122" s="80">
        <v>100</v>
      </c>
      <c r="I122" s="43" t="s">
        <v>945</v>
      </c>
      <c r="J122" s="43" t="s">
        <v>946</v>
      </c>
      <c r="K122" s="43"/>
      <c r="L122" s="81">
        <v>50</v>
      </c>
      <c r="M122" s="43"/>
      <c r="N122" s="43"/>
      <c r="O122" s="43"/>
      <c r="P122" s="82"/>
      <c r="Q122" s="82"/>
      <c r="R122" s="83">
        <v>16</v>
      </c>
      <c r="S122" s="43"/>
      <c r="T122" s="43"/>
      <c r="U122" s="10"/>
      <c r="V122" s="10"/>
      <c r="W122" s="10"/>
      <c r="X122" s="10" t="s">
        <v>7</v>
      </c>
      <c r="Y122" s="42" t="str">
        <f>VLOOKUP(X122,'[1]Region&amp;ASM'!$B$2:$E$14,2,0)</f>
        <v>NCR</v>
      </c>
      <c r="Z122" s="10" t="str">
        <f>VLOOKUP(X122,'[1]Region&amp;ASM'!$B$2:$D$14,3,0)</f>
        <v>Abhishek Srivastava</v>
      </c>
      <c r="AA122" s="10"/>
      <c r="AB122" s="10"/>
      <c r="AC122" s="10"/>
    </row>
    <row r="123" spans="1:29" x14ac:dyDescent="0.25">
      <c r="A123" s="41">
        <v>45114.885104166664</v>
      </c>
      <c r="B123" s="55">
        <v>45114</v>
      </c>
      <c r="C123" s="85" t="s">
        <v>373</v>
      </c>
      <c r="D123" s="85" t="s">
        <v>942</v>
      </c>
      <c r="E123" s="10"/>
      <c r="F123" s="43" t="s">
        <v>235</v>
      </c>
      <c r="G123" s="43">
        <v>8851709860</v>
      </c>
      <c r="H123" s="80">
        <v>100</v>
      </c>
      <c r="I123" s="43" t="s">
        <v>945</v>
      </c>
      <c r="J123" s="43" t="s">
        <v>946</v>
      </c>
      <c r="K123" s="43"/>
      <c r="L123" s="81">
        <v>50</v>
      </c>
      <c r="M123" s="43"/>
      <c r="N123" s="43"/>
      <c r="O123" s="43"/>
      <c r="P123" s="82"/>
      <c r="Q123" s="82"/>
      <c r="R123" s="83">
        <v>17</v>
      </c>
      <c r="S123" s="43"/>
      <c r="T123" s="43"/>
      <c r="U123" s="10"/>
      <c r="V123" s="10"/>
      <c r="W123" s="10"/>
      <c r="X123" s="10" t="s">
        <v>7</v>
      </c>
      <c r="Y123" s="42" t="str">
        <f>VLOOKUP(X123,'[1]Region&amp;ASM'!$B$2:$E$14,2,0)</f>
        <v>NCR</v>
      </c>
      <c r="Z123" s="10" t="str">
        <f>VLOOKUP(X123,'[1]Region&amp;ASM'!$B$2:$D$14,3,0)</f>
        <v>Abhishek Srivastava</v>
      </c>
      <c r="AA123" s="10"/>
      <c r="AB123" s="10"/>
      <c r="AC123" s="10"/>
    </row>
    <row r="124" spans="1:29" x14ac:dyDescent="0.25">
      <c r="A124" s="41">
        <v>45114.962847222225</v>
      </c>
      <c r="B124" s="55">
        <v>45114</v>
      </c>
      <c r="C124" s="85" t="s">
        <v>373</v>
      </c>
      <c r="D124" s="85" t="s">
        <v>942</v>
      </c>
      <c r="E124" s="10"/>
      <c r="F124" s="43" t="s">
        <v>379</v>
      </c>
      <c r="G124" s="43">
        <v>8527928175</v>
      </c>
      <c r="H124" s="80">
        <v>1800</v>
      </c>
      <c r="I124" s="43" t="s">
        <v>262</v>
      </c>
      <c r="J124" s="43" t="s">
        <v>947</v>
      </c>
      <c r="K124" s="43"/>
      <c r="L124" s="81">
        <v>200</v>
      </c>
      <c r="M124" s="43"/>
      <c r="N124" s="43"/>
      <c r="O124" s="43"/>
      <c r="P124" s="82"/>
      <c r="Q124" s="82"/>
      <c r="R124" s="83">
        <v>40</v>
      </c>
      <c r="S124" s="43"/>
      <c r="T124" s="43"/>
      <c r="U124" s="10"/>
      <c r="V124" s="10"/>
      <c r="W124" s="10"/>
      <c r="X124" s="43" t="s">
        <v>126</v>
      </c>
      <c r="Y124" s="42" t="str">
        <f>VLOOKUP(X124,'[1]Region&amp;ASM'!$B$2:$E$14,2,0)</f>
        <v>NCR</v>
      </c>
      <c r="Z124" s="10" t="str">
        <f>VLOOKUP(X124,'[1]Region&amp;ASM'!$B$2:$D$14,3,0)</f>
        <v>Abhishek Srivastava</v>
      </c>
      <c r="AA124" s="10"/>
      <c r="AB124" s="10"/>
      <c r="AC124" s="10"/>
    </row>
    <row r="125" spans="1:29" x14ac:dyDescent="0.25">
      <c r="A125" s="41">
        <v>45114.966782407406</v>
      </c>
      <c r="B125" s="55">
        <v>45114</v>
      </c>
      <c r="C125" s="85" t="s">
        <v>373</v>
      </c>
      <c r="D125" s="85" t="s">
        <v>942</v>
      </c>
      <c r="E125" s="10"/>
      <c r="F125" s="43" t="s">
        <v>272</v>
      </c>
      <c r="G125" s="43">
        <v>7417925777</v>
      </c>
      <c r="H125" s="80">
        <v>450</v>
      </c>
      <c r="I125" s="43" t="s">
        <v>109</v>
      </c>
      <c r="J125" s="43" t="s">
        <v>911</v>
      </c>
      <c r="K125" s="43"/>
      <c r="L125" s="81">
        <v>100</v>
      </c>
      <c r="M125" s="43"/>
      <c r="N125" s="43"/>
      <c r="O125" s="43"/>
      <c r="P125" s="82"/>
      <c r="Q125" s="82"/>
      <c r="R125" s="83">
        <v>16</v>
      </c>
      <c r="S125" s="43"/>
      <c r="T125" s="43"/>
      <c r="U125" s="10"/>
      <c r="V125" s="10"/>
      <c r="W125" s="10"/>
      <c r="X125" s="43" t="s">
        <v>126</v>
      </c>
      <c r="Y125" s="42" t="str">
        <f>VLOOKUP(X125,'[1]Region&amp;ASM'!$B$2:$E$14,2,0)</f>
        <v>NCR</v>
      </c>
      <c r="Z125" s="10" t="str">
        <f>VLOOKUP(X125,'[1]Region&amp;ASM'!$B$2:$D$14,3,0)</f>
        <v>Abhishek Srivastava</v>
      </c>
      <c r="AA125" s="10"/>
      <c r="AB125" s="10"/>
      <c r="AC125" s="10"/>
    </row>
    <row r="126" spans="1:29" x14ac:dyDescent="0.25">
      <c r="A126" s="41">
        <v>45115.470729166664</v>
      </c>
      <c r="B126" s="55">
        <v>45114</v>
      </c>
      <c r="C126" s="85" t="s">
        <v>373</v>
      </c>
      <c r="D126" s="85" t="s">
        <v>942</v>
      </c>
      <c r="E126" s="10"/>
      <c r="F126" s="43" t="s">
        <v>948</v>
      </c>
      <c r="G126" s="43">
        <v>9205133965</v>
      </c>
      <c r="H126" s="86">
        <f>[2]Raw!$M$13</f>
        <v>300</v>
      </c>
      <c r="I126" s="43" t="s">
        <v>949</v>
      </c>
      <c r="J126" s="43"/>
      <c r="K126" s="43"/>
      <c r="L126" s="81">
        <f>[2]Raw!$R$13</f>
        <v>1000</v>
      </c>
      <c r="M126" s="43"/>
      <c r="N126" s="43"/>
      <c r="O126" s="43"/>
      <c r="P126" s="82"/>
      <c r="Q126" s="82"/>
      <c r="R126" s="83">
        <f>[2]Raw!$J$13</f>
        <v>101</v>
      </c>
      <c r="S126" s="43"/>
      <c r="T126" s="43"/>
      <c r="U126" s="10"/>
      <c r="V126" s="10"/>
      <c r="W126" s="10"/>
      <c r="X126" s="10" t="s">
        <v>6</v>
      </c>
      <c r="Y126" s="42" t="str">
        <f>VLOOKUP(X126,'[1]Region&amp;ASM'!$B$2:$E$14,2,0)</f>
        <v>NCR</v>
      </c>
      <c r="Z126" s="10" t="str">
        <f>VLOOKUP(X126,'[1]Region&amp;ASM'!$B$2:$D$14,3,0)</f>
        <v>Abhishek Srivastava</v>
      </c>
      <c r="AA126" s="10"/>
      <c r="AB126" s="10"/>
      <c r="AC126" s="10"/>
    </row>
    <row r="127" spans="1:29" x14ac:dyDescent="0.25">
      <c r="A127" s="41">
        <v>45115.917164351849</v>
      </c>
      <c r="B127" s="55">
        <v>45115</v>
      </c>
      <c r="C127" s="85" t="s">
        <v>373</v>
      </c>
      <c r="D127" s="85" t="s">
        <v>942</v>
      </c>
      <c r="E127" s="43">
        <v>38</v>
      </c>
      <c r="F127" s="43" t="s">
        <v>819</v>
      </c>
      <c r="G127" s="43" t="s">
        <v>876</v>
      </c>
      <c r="H127" s="80">
        <v>300</v>
      </c>
      <c r="I127" s="43" t="s">
        <v>79</v>
      </c>
      <c r="J127" s="43" t="s">
        <v>820</v>
      </c>
      <c r="K127" s="43"/>
      <c r="L127" s="81">
        <v>600</v>
      </c>
      <c r="M127" s="43"/>
      <c r="N127" s="43"/>
      <c r="O127" s="43" t="s">
        <v>62</v>
      </c>
      <c r="P127" s="82" t="s">
        <v>916</v>
      </c>
      <c r="Q127" s="82" t="s">
        <v>950</v>
      </c>
      <c r="R127" s="83">
        <v>16</v>
      </c>
      <c r="S127" s="43" t="s">
        <v>838</v>
      </c>
      <c r="T127" s="43"/>
      <c r="U127" s="43"/>
      <c r="V127" s="43"/>
      <c r="W127" s="43" t="s">
        <v>232</v>
      </c>
      <c r="X127" s="10" t="s">
        <v>66</v>
      </c>
      <c r="Y127" s="42" t="str">
        <f>VLOOKUP(X127,'[1]Region&amp;ASM'!$B$2:$E$14,2,0)</f>
        <v>NCR</v>
      </c>
      <c r="Z127" s="10" t="str">
        <f>VLOOKUP(X127,'[1]Region&amp;ASM'!$B$2:$D$14,3,0)</f>
        <v>Abhishek Srivastava</v>
      </c>
      <c r="AA127" s="10"/>
      <c r="AB127" s="10"/>
      <c r="AC127" s="10"/>
    </row>
    <row r="128" spans="1:29" x14ac:dyDescent="0.25">
      <c r="A128" s="41">
        <v>45115.918611111112</v>
      </c>
      <c r="B128" s="55">
        <v>45115</v>
      </c>
      <c r="C128" s="85" t="s">
        <v>373</v>
      </c>
      <c r="D128" s="85" t="s">
        <v>942</v>
      </c>
      <c r="E128" s="43">
        <v>38</v>
      </c>
      <c r="F128" s="43" t="s">
        <v>819</v>
      </c>
      <c r="G128" s="43" t="s">
        <v>876</v>
      </c>
      <c r="H128" s="80">
        <v>300</v>
      </c>
      <c r="I128" s="43" t="s">
        <v>79</v>
      </c>
      <c r="J128" s="43" t="s">
        <v>820</v>
      </c>
      <c r="K128" s="43"/>
      <c r="L128" s="81">
        <v>900</v>
      </c>
      <c r="M128" s="43"/>
      <c r="N128" s="43"/>
      <c r="O128" s="43" t="s">
        <v>62</v>
      </c>
      <c r="P128" s="82" t="s">
        <v>951</v>
      </c>
      <c r="Q128" s="82" t="s">
        <v>952</v>
      </c>
      <c r="R128" s="83">
        <v>24</v>
      </c>
      <c r="S128" s="43" t="s">
        <v>838</v>
      </c>
      <c r="T128" s="43"/>
      <c r="U128" s="43"/>
      <c r="V128" s="43"/>
      <c r="W128" s="43" t="s">
        <v>232</v>
      </c>
      <c r="X128" s="10" t="s">
        <v>66</v>
      </c>
      <c r="Y128" s="42" t="str">
        <f>VLOOKUP(X128,'[1]Region&amp;ASM'!$B$2:$E$14,2,0)</f>
        <v>NCR</v>
      </c>
      <c r="Z128" s="10" t="str">
        <f>VLOOKUP(X128,'[1]Region&amp;ASM'!$B$2:$D$14,3,0)</f>
        <v>Abhishek Srivastava</v>
      </c>
      <c r="AA128" s="10"/>
      <c r="AB128" s="10"/>
      <c r="AC128" s="10"/>
    </row>
    <row r="129" spans="1:29" x14ac:dyDescent="0.25">
      <c r="A129" s="41">
        <v>45115.920358796298</v>
      </c>
      <c r="B129" s="55">
        <v>45115</v>
      </c>
      <c r="C129" s="85" t="s">
        <v>373</v>
      </c>
      <c r="D129" s="85" t="s">
        <v>942</v>
      </c>
      <c r="E129" s="43">
        <v>11</v>
      </c>
      <c r="F129" s="43" t="s">
        <v>790</v>
      </c>
      <c r="G129" s="43">
        <v>7755023023</v>
      </c>
      <c r="H129" s="80">
        <v>400</v>
      </c>
      <c r="I129" s="43" t="s">
        <v>56</v>
      </c>
      <c r="J129" s="43" t="s">
        <v>953</v>
      </c>
      <c r="K129" s="43"/>
      <c r="L129" s="81">
        <v>1600</v>
      </c>
      <c r="M129" s="43"/>
      <c r="N129" s="43"/>
      <c r="O129" s="43" t="s">
        <v>62</v>
      </c>
      <c r="P129" s="82" t="s">
        <v>696</v>
      </c>
      <c r="Q129" s="82" t="s">
        <v>883</v>
      </c>
      <c r="R129" s="83">
        <v>40</v>
      </c>
      <c r="S129" s="43" t="s">
        <v>696</v>
      </c>
      <c r="T129" s="43"/>
      <c r="U129" s="43"/>
      <c r="V129" s="43"/>
      <c r="W129" s="43" t="s">
        <v>232</v>
      </c>
      <c r="X129" s="10" t="s">
        <v>66</v>
      </c>
      <c r="Y129" s="42" t="str">
        <f>VLOOKUP(X129,'[1]Region&amp;ASM'!$B$2:$E$14,2,0)</f>
        <v>NCR</v>
      </c>
      <c r="Z129" s="10" t="str">
        <f>VLOOKUP(X129,'[1]Region&amp;ASM'!$B$2:$D$14,3,0)</f>
        <v>Abhishek Srivastava</v>
      </c>
      <c r="AA129" s="10"/>
      <c r="AB129" s="10"/>
      <c r="AC129" s="10"/>
    </row>
    <row r="130" spans="1:29" x14ac:dyDescent="0.25">
      <c r="A130" s="41">
        <v>45117.434837962966</v>
      </c>
      <c r="B130" s="55">
        <v>45115</v>
      </c>
      <c r="C130" s="85" t="s">
        <v>373</v>
      </c>
      <c r="D130" s="85" t="s">
        <v>942</v>
      </c>
      <c r="E130" s="10"/>
      <c r="F130" s="43" t="s">
        <v>235</v>
      </c>
      <c r="G130" s="43"/>
      <c r="H130" s="80">
        <v>75</v>
      </c>
      <c r="I130" s="43" t="s">
        <v>945</v>
      </c>
      <c r="J130" s="43"/>
      <c r="K130" s="43"/>
      <c r="L130" s="81">
        <v>50</v>
      </c>
      <c r="M130" s="43"/>
      <c r="N130" s="43"/>
      <c r="O130" s="43"/>
      <c r="P130" s="82"/>
      <c r="Q130" s="82"/>
      <c r="R130" s="83">
        <v>17</v>
      </c>
      <c r="S130" s="43"/>
      <c r="T130" s="43"/>
      <c r="U130" s="43"/>
      <c r="V130" s="43"/>
      <c r="W130" s="10"/>
      <c r="X130" s="10" t="s">
        <v>7</v>
      </c>
      <c r="Y130" s="42" t="str">
        <f>VLOOKUP(X130,'[1]Region&amp;ASM'!$B$2:$E$14,2,0)</f>
        <v>NCR</v>
      </c>
      <c r="Z130" s="10" t="str">
        <f>VLOOKUP(X130,'[1]Region&amp;ASM'!$B$2:$D$14,3,0)</f>
        <v>Abhishek Srivastava</v>
      </c>
      <c r="AA130" s="10"/>
      <c r="AB130" s="10"/>
      <c r="AC130" s="10"/>
    </row>
    <row r="131" spans="1:29" x14ac:dyDescent="0.25">
      <c r="A131" s="41">
        <v>45117.486111111109</v>
      </c>
      <c r="B131" s="55">
        <v>45115</v>
      </c>
      <c r="C131" s="85" t="s">
        <v>373</v>
      </c>
      <c r="D131" s="85" t="s">
        <v>942</v>
      </c>
      <c r="E131" s="10"/>
      <c r="F131" s="43" t="s">
        <v>790</v>
      </c>
      <c r="G131" s="43">
        <v>9625446093</v>
      </c>
      <c r="H131" s="80">
        <v>423</v>
      </c>
      <c r="I131" s="43" t="s">
        <v>262</v>
      </c>
      <c r="J131" s="43"/>
      <c r="K131" s="43"/>
      <c r="L131" s="81">
        <v>100</v>
      </c>
      <c r="M131" s="43"/>
      <c r="N131" s="43"/>
      <c r="O131" s="43"/>
      <c r="P131" s="82"/>
      <c r="Q131" s="82"/>
      <c r="R131" s="83">
        <v>14</v>
      </c>
      <c r="S131" s="43"/>
      <c r="T131" s="43"/>
      <c r="U131" s="43"/>
      <c r="V131" s="43"/>
      <c r="W131" s="10"/>
      <c r="X131" s="43" t="s">
        <v>126</v>
      </c>
      <c r="Y131" s="42" t="str">
        <f>VLOOKUP(X131,'[1]Region&amp;ASM'!$B$2:$E$14,2,0)</f>
        <v>NCR</v>
      </c>
      <c r="Z131" s="10" t="str">
        <f>VLOOKUP(X131,'[1]Region&amp;ASM'!$B$2:$D$14,3,0)</f>
        <v>Abhishek Srivastava</v>
      </c>
      <c r="AA131" s="10"/>
      <c r="AB131" s="10"/>
      <c r="AC131" s="10"/>
    </row>
    <row r="132" spans="1:29" x14ac:dyDescent="0.25">
      <c r="A132" s="41">
        <v>45117.488298611112</v>
      </c>
      <c r="B132" s="55">
        <v>45115</v>
      </c>
      <c r="C132" s="85" t="s">
        <v>373</v>
      </c>
      <c r="D132" s="85" t="s">
        <v>942</v>
      </c>
      <c r="E132" s="10"/>
      <c r="F132" s="43" t="s">
        <v>790</v>
      </c>
      <c r="G132" s="43">
        <v>9625446093</v>
      </c>
      <c r="H132" s="80">
        <v>200</v>
      </c>
      <c r="I132" s="43" t="s">
        <v>262</v>
      </c>
      <c r="J132" s="43"/>
      <c r="K132" s="43"/>
      <c r="L132" s="81">
        <v>50</v>
      </c>
      <c r="M132" s="43"/>
      <c r="N132" s="43"/>
      <c r="O132" s="43"/>
      <c r="P132" s="82"/>
      <c r="Q132" s="82"/>
      <c r="R132" s="83">
        <v>10</v>
      </c>
      <c r="S132" s="43"/>
      <c r="T132" s="43"/>
      <c r="U132" s="43"/>
      <c r="V132" s="43"/>
      <c r="W132" s="10"/>
      <c r="X132" s="43" t="s">
        <v>126</v>
      </c>
      <c r="Y132" s="42" t="str">
        <f>VLOOKUP(X132,'[1]Region&amp;ASM'!$B$2:$E$14,2,0)</f>
        <v>NCR</v>
      </c>
      <c r="Z132" s="10" t="str">
        <f>VLOOKUP(X132,'[1]Region&amp;ASM'!$B$2:$D$14,3,0)</f>
        <v>Abhishek Srivastava</v>
      </c>
      <c r="AA132" s="10"/>
      <c r="AB132" s="10"/>
      <c r="AC132" s="10"/>
    </row>
    <row r="133" spans="1:29" x14ac:dyDescent="0.25">
      <c r="A133" s="41">
        <v>45117.490081018521</v>
      </c>
      <c r="B133" s="55">
        <v>45115</v>
      </c>
      <c r="C133" s="85" t="s">
        <v>373</v>
      </c>
      <c r="D133" s="85" t="s">
        <v>942</v>
      </c>
      <c r="E133" s="10"/>
      <c r="F133" s="43" t="s">
        <v>444</v>
      </c>
      <c r="G133" s="43">
        <v>8505803872</v>
      </c>
      <c r="H133" s="80">
        <v>50</v>
      </c>
      <c r="I133" s="43" t="s">
        <v>503</v>
      </c>
      <c r="J133" s="43"/>
      <c r="K133" s="43"/>
      <c r="L133" s="81">
        <v>50</v>
      </c>
      <c r="M133" s="43"/>
      <c r="N133" s="43"/>
      <c r="O133" s="43"/>
      <c r="P133" s="82"/>
      <c r="Q133" s="82"/>
      <c r="R133" s="83">
        <v>2.4</v>
      </c>
      <c r="S133" s="43"/>
      <c r="T133" s="43"/>
      <c r="U133" s="43"/>
      <c r="V133" s="43"/>
      <c r="W133" s="10"/>
      <c r="X133" s="10" t="s">
        <v>6</v>
      </c>
      <c r="Y133" s="42" t="str">
        <f>VLOOKUP(X133,'[1]Region&amp;ASM'!$B$2:$E$14,2,0)</f>
        <v>NCR</v>
      </c>
      <c r="Z133" s="10" t="str">
        <f>VLOOKUP(X133,'[1]Region&amp;ASM'!$B$2:$D$14,3,0)</f>
        <v>Abhishek Srivastava</v>
      </c>
      <c r="AA133" s="10"/>
      <c r="AB133" s="10"/>
      <c r="AC133" s="10"/>
    </row>
    <row r="134" spans="1:29" x14ac:dyDescent="0.25">
      <c r="A134" s="41">
        <v>45117.975347222222</v>
      </c>
      <c r="B134" s="55">
        <v>45117</v>
      </c>
      <c r="C134" s="85" t="s">
        <v>373</v>
      </c>
      <c r="D134" s="85" t="s">
        <v>942</v>
      </c>
      <c r="E134" s="43">
        <v>38</v>
      </c>
      <c r="F134" s="43" t="s">
        <v>819</v>
      </c>
      <c r="G134" s="43" t="s">
        <v>876</v>
      </c>
      <c r="H134" s="80">
        <v>100</v>
      </c>
      <c r="I134" s="43" t="s">
        <v>79</v>
      </c>
      <c r="J134" s="43" t="s">
        <v>820</v>
      </c>
      <c r="K134" s="43"/>
      <c r="L134" s="81">
        <v>400</v>
      </c>
      <c r="M134" s="43"/>
      <c r="N134" s="43"/>
      <c r="O134" s="43" t="s">
        <v>62</v>
      </c>
      <c r="P134" s="82" t="s">
        <v>821</v>
      </c>
      <c r="Q134" s="82" t="s">
        <v>696</v>
      </c>
      <c r="R134" s="83">
        <v>10</v>
      </c>
      <c r="S134" s="43" t="s">
        <v>841</v>
      </c>
      <c r="T134" s="43"/>
      <c r="U134" s="43"/>
      <c r="V134" s="43"/>
      <c r="W134" s="43" t="s">
        <v>232</v>
      </c>
      <c r="X134" s="10" t="s">
        <v>66</v>
      </c>
      <c r="Y134" s="42" t="str">
        <f>VLOOKUP(X134,'[1]Region&amp;ASM'!$B$2:$E$14,2,0)</f>
        <v>NCR</v>
      </c>
      <c r="Z134" s="10" t="str">
        <f>VLOOKUP(X134,'[1]Region&amp;ASM'!$B$2:$D$14,3,0)</f>
        <v>Abhishek Srivastava</v>
      </c>
      <c r="AA134" s="10"/>
      <c r="AB134" s="10"/>
      <c r="AC134" s="10"/>
    </row>
    <row r="135" spans="1:29" x14ac:dyDescent="0.25">
      <c r="A135" s="41">
        <v>45117.977326388886</v>
      </c>
      <c r="B135" s="55">
        <v>45117</v>
      </c>
      <c r="C135" s="85" t="s">
        <v>373</v>
      </c>
      <c r="D135" s="85" t="s">
        <v>942</v>
      </c>
      <c r="E135" s="42"/>
      <c r="F135" s="43" t="s">
        <v>272</v>
      </c>
      <c r="G135" s="43">
        <v>7417925777</v>
      </c>
      <c r="H135" s="80">
        <v>100</v>
      </c>
      <c r="I135" s="43" t="s">
        <v>914</v>
      </c>
      <c r="J135" s="43"/>
      <c r="K135" s="43"/>
      <c r="L135" s="81">
        <v>50</v>
      </c>
      <c r="M135" s="43"/>
      <c r="N135" s="43"/>
      <c r="O135" s="43"/>
      <c r="P135" s="82"/>
      <c r="Q135" s="82"/>
      <c r="R135" s="83">
        <v>10</v>
      </c>
      <c r="S135" s="43"/>
      <c r="T135" s="43"/>
      <c r="U135" s="10"/>
      <c r="V135" s="10"/>
      <c r="W135" s="10"/>
      <c r="X135" s="43" t="s">
        <v>126</v>
      </c>
      <c r="Y135" s="42" t="str">
        <f>VLOOKUP(X135,'[1]Region&amp;ASM'!$B$2:$E$14,2,0)</f>
        <v>NCR</v>
      </c>
      <c r="Z135" s="10" t="str">
        <f>VLOOKUP(X135,'[1]Region&amp;ASM'!$B$2:$D$14,3,0)</f>
        <v>Abhishek Srivastava</v>
      </c>
      <c r="AA135" s="10"/>
      <c r="AB135" s="10"/>
      <c r="AC135" s="10"/>
    </row>
    <row r="136" spans="1:29" x14ac:dyDescent="0.25">
      <c r="A136" s="41">
        <v>45117.97928240741</v>
      </c>
      <c r="B136" s="55">
        <v>45117</v>
      </c>
      <c r="C136" s="85" t="s">
        <v>373</v>
      </c>
      <c r="D136" s="85" t="s">
        <v>942</v>
      </c>
      <c r="E136" s="42"/>
      <c r="F136" s="43" t="s">
        <v>272</v>
      </c>
      <c r="G136" s="43">
        <v>7417925777</v>
      </c>
      <c r="H136" s="80">
        <v>400</v>
      </c>
      <c r="I136" s="43" t="s">
        <v>169</v>
      </c>
      <c r="J136" s="43"/>
      <c r="K136" s="43"/>
      <c r="L136" s="81">
        <v>100</v>
      </c>
      <c r="M136" s="43"/>
      <c r="N136" s="43"/>
      <c r="O136" s="43"/>
      <c r="P136" s="82"/>
      <c r="Q136" s="82"/>
      <c r="R136" s="83">
        <v>15</v>
      </c>
      <c r="S136" s="43"/>
      <c r="T136" s="43"/>
      <c r="U136" s="10"/>
      <c r="V136" s="10"/>
      <c r="W136" s="10"/>
      <c r="X136" s="43" t="s">
        <v>126</v>
      </c>
      <c r="Y136" s="42" t="str">
        <f>VLOOKUP(X136,'[1]Region&amp;ASM'!$B$2:$E$14,2,0)</f>
        <v>NCR</v>
      </c>
      <c r="Z136" s="10" t="str">
        <f>VLOOKUP(X136,'[1]Region&amp;ASM'!$B$2:$D$14,3,0)</f>
        <v>Abhishek Srivastava</v>
      </c>
      <c r="AA136" s="10"/>
      <c r="AB136" s="10"/>
      <c r="AC136" s="10"/>
    </row>
    <row r="137" spans="1:29" x14ac:dyDescent="0.25">
      <c r="A137" s="41">
        <v>45117.989641203705</v>
      </c>
      <c r="B137" s="55">
        <v>45117</v>
      </c>
      <c r="C137" s="85" t="s">
        <v>373</v>
      </c>
      <c r="D137" s="85" t="s">
        <v>942</v>
      </c>
      <c r="E137" s="42"/>
      <c r="F137" s="43" t="s">
        <v>444</v>
      </c>
      <c r="G137" s="43">
        <v>8505803872</v>
      </c>
      <c r="H137" s="80">
        <v>500</v>
      </c>
      <c r="I137" s="43" t="s">
        <v>889</v>
      </c>
      <c r="J137" s="43"/>
      <c r="K137" s="43"/>
      <c r="L137" s="81">
        <v>1000</v>
      </c>
      <c r="M137" s="43"/>
      <c r="N137" s="43"/>
      <c r="O137" s="43"/>
      <c r="P137" s="82"/>
      <c r="Q137" s="82"/>
      <c r="R137" s="83">
        <v>104</v>
      </c>
      <c r="S137" s="43"/>
      <c r="T137" s="43"/>
      <c r="U137" s="10"/>
      <c r="V137" s="10"/>
      <c r="W137" s="10"/>
      <c r="X137" s="10" t="s">
        <v>6</v>
      </c>
      <c r="Y137" s="42" t="str">
        <f>VLOOKUP(X137,'[1]Region&amp;ASM'!$B$2:$E$14,2,0)</f>
        <v>NCR</v>
      </c>
      <c r="Z137" s="10" t="str">
        <f>VLOOKUP(X137,'[1]Region&amp;ASM'!$B$2:$D$14,3,0)</f>
        <v>Abhishek Srivastava</v>
      </c>
      <c r="AA137" s="10"/>
      <c r="AB137" s="10"/>
      <c r="AC137" s="10"/>
    </row>
    <row r="138" spans="1:29" x14ac:dyDescent="0.25">
      <c r="A138" s="41">
        <v>45117.990624999999</v>
      </c>
      <c r="B138" s="55">
        <v>45117</v>
      </c>
      <c r="C138" s="85" t="s">
        <v>373</v>
      </c>
      <c r="D138" s="85" t="s">
        <v>942</v>
      </c>
      <c r="E138" s="42"/>
      <c r="F138" s="43" t="s">
        <v>444</v>
      </c>
      <c r="G138" s="43">
        <v>8505803872</v>
      </c>
      <c r="H138" s="80">
        <v>250</v>
      </c>
      <c r="I138" s="43" t="s">
        <v>954</v>
      </c>
      <c r="J138" s="43"/>
      <c r="K138" s="43"/>
      <c r="L138" s="81">
        <v>500</v>
      </c>
      <c r="M138" s="43"/>
      <c r="N138" s="43"/>
      <c r="O138" s="43"/>
      <c r="P138" s="82"/>
      <c r="Q138" s="82"/>
      <c r="R138" s="83">
        <v>25</v>
      </c>
      <c r="S138" s="43"/>
      <c r="T138" s="43"/>
      <c r="U138" s="10"/>
      <c r="V138" s="10"/>
      <c r="W138" s="10"/>
      <c r="X138" s="10" t="s">
        <v>6</v>
      </c>
      <c r="Y138" s="42" t="str">
        <f>VLOOKUP(X138,'[1]Region&amp;ASM'!$B$2:$E$14,2,0)</f>
        <v>NCR</v>
      </c>
      <c r="Z138" s="10" t="str">
        <f>VLOOKUP(X138,'[1]Region&amp;ASM'!$B$2:$D$14,3,0)</f>
        <v>Abhishek Srivastava</v>
      </c>
      <c r="AA138" s="10"/>
      <c r="AB138" s="10"/>
      <c r="AC138" s="10"/>
    </row>
    <row r="139" spans="1:29" x14ac:dyDescent="0.25">
      <c r="A139" s="41">
        <v>45118.279340277775</v>
      </c>
      <c r="B139" s="55">
        <v>45117</v>
      </c>
      <c r="C139" s="85" t="s">
        <v>373</v>
      </c>
      <c r="D139" s="85" t="s">
        <v>942</v>
      </c>
      <c r="E139" s="42"/>
      <c r="F139" s="43" t="s">
        <v>955</v>
      </c>
      <c r="G139" s="43"/>
      <c r="H139" s="80">
        <v>200</v>
      </c>
      <c r="I139" s="43" t="s">
        <v>117</v>
      </c>
      <c r="J139" s="43"/>
      <c r="K139" s="43"/>
      <c r="L139" s="81">
        <v>60</v>
      </c>
      <c r="M139" s="43"/>
      <c r="N139" s="43"/>
      <c r="O139" s="43"/>
      <c r="P139" s="82"/>
      <c r="Q139" s="82"/>
      <c r="R139" s="83">
        <v>15</v>
      </c>
      <c r="S139" s="43"/>
      <c r="T139" s="43"/>
      <c r="U139" s="10"/>
      <c r="V139" s="10"/>
      <c r="W139" s="10"/>
      <c r="X139" s="10" t="s">
        <v>7</v>
      </c>
      <c r="Y139" s="42" t="str">
        <f>VLOOKUP(X139,'[1]Region&amp;ASM'!$B$2:$E$14,2,0)</f>
        <v>NCR</v>
      </c>
      <c r="Z139" s="10" t="str">
        <f>VLOOKUP(X139,'[1]Region&amp;ASM'!$B$2:$D$14,3,0)</f>
        <v>Abhishek Srivastava</v>
      </c>
      <c r="AA139" s="10"/>
      <c r="AB139" s="10"/>
      <c r="AC139" s="10"/>
    </row>
    <row r="140" spans="1:29" x14ac:dyDescent="0.25">
      <c r="A140" s="41">
        <v>45118.281157407408</v>
      </c>
      <c r="B140" s="55">
        <v>45117</v>
      </c>
      <c r="C140" s="85" t="s">
        <v>373</v>
      </c>
      <c r="D140" s="85" t="s">
        <v>942</v>
      </c>
      <c r="E140" s="42"/>
      <c r="F140" s="43" t="s">
        <v>112</v>
      </c>
      <c r="G140" s="43"/>
      <c r="H140" s="80">
        <v>150</v>
      </c>
      <c r="I140" s="43" t="s">
        <v>101</v>
      </c>
      <c r="J140" s="43"/>
      <c r="K140" s="43"/>
      <c r="L140" s="81">
        <v>90</v>
      </c>
      <c r="M140" s="43"/>
      <c r="N140" s="43"/>
      <c r="O140" s="43"/>
      <c r="P140" s="82"/>
      <c r="Q140" s="82"/>
      <c r="R140" s="83">
        <v>21</v>
      </c>
      <c r="S140" s="43"/>
      <c r="T140" s="43"/>
      <c r="U140" s="10"/>
      <c r="V140" s="10"/>
      <c r="W140" s="10"/>
      <c r="X140" s="10" t="s">
        <v>7</v>
      </c>
      <c r="Y140" s="42" t="str">
        <f>VLOOKUP(X140,'[1]Region&amp;ASM'!$B$2:$E$14,2,0)</f>
        <v>NCR</v>
      </c>
      <c r="Z140" s="10" t="str">
        <f>VLOOKUP(X140,'[1]Region&amp;ASM'!$B$2:$D$14,3,0)</f>
        <v>Abhishek Srivastava</v>
      </c>
      <c r="AA140" s="10"/>
      <c r="AB140" s="10"/>
      <c r="AC140" s="10"/>
    </row>
    <row r="141" spans="1:29" x14ac:dyDescent="0.25">
      <c r="A141" s="41">
        <v>45118.99900462963</v>
      </c>
      <c r="B141" s="55">
        <v>45118</v>
      </c>
      <c r="C141" s="85" t="s">
        <v>373</v>
      </c>
      <c r="D141" s="85" t="s">
        <v>942</v>
      </c>
      <c r="E141" s="10"/>
      <c r="F141" s="43" t="s">
        <v>444</v>
      </c>
      <c r="G141" s="43">
        <v>8505803872</v>
      </c>
      <c r="H141" s="80">
        <v>500</v>
      </c>
      <c r="I141" s="10"/>
      <c r="J141" s="10"/>
      <c r="K141" s="43">
        <v>24</v>
      </c>
      <c r="L141" s="81">
        <v>500</v>
      </c>
      <c r="M141" s="43"/>
      <c r="N141" s="43"/>
      <c r="O141" s="43"/>
      <c r="P141" s="47" t="s">
        <v>956</v>
      </c>
      <c r="Q141" s="47" t="s">
        <v>832</v>
      </c>
      <c r="R141" s="83">
        <v>24</v>
      </c>
      <c r="S141" s="43"/>
      <c r="T141" s="43"/>
      <c r="U141" s="10"/>
      <c r="V141" s="10"/>
      <c r="W141" s="10"/>
      <c r="X141" s="10" t="s">
        <v>6</v>
      </c>
      <c r="Y141" s="42" t="str">
        <f>VLOOKUP(X141,'[1]Region&amp;ASM'!$B$2:$E$14,2,0)</f>
        <v>NCR</v>
      </c>
      <c r="Z141" s="10" t="str">
        <f>VLOOKUP(X141,'[1]Region&amp;ASM'!$B$2:$D$14,3,0)</f>
        <v>Abhishek Srivastava</v>
      </c>
      <c r="AA141" s="10"/>
      <c r="AB141" s="10"/>
      <c r="AC141" s="10"/>
    </row>
    <row r="142" spans="1:29" x14ac:dyDescent="0.25">
      <c r="A142" s="41">
        <v>45119.360937500001</v>
      </c>
      <c r="B142" s="55">
        <v>45118</v>
      </c>
      <c r="C142" s="85" t="s">
        <v>373</v>
      </c>
      <c r="D142" s="85" t="s">
        <v>942</v>
      </c>
      <c r="E142" s="10"/>
      <c r="F142" s="43" t="s">
        <v>798</v>
      </c>
      <c r="G142" s="43">
        <v>8851709860</v>
      </c>
      <c r="H142" s="80">
        <v>275</v>
      </c>
      <c r="I142" s="43" t="s">
        <v>117</v>
      </c>
      <c r="J142" s="43" t="s">
        <v>957</v>
      </c>
      <c r="K142" s="43">
        <v>28</v>
      </c>
      <c r="L142" s="81">
        <v>350</v>
      </c>
      <c r="M142" s="43"/>
      <c r="N142" s="43"/>
      <c r="O142" s="43"/>
      <c r="P142" s="82"/>
      <c r="Q142" s="82"/>
      <c r="R142" s="83">
        <v>28</v>
      </c>
      <c r="S142" s="43"/>
      <c r="T142" s="43"/>
      <c r="U142" s="10"/>
      <c r="V142" s="10"/>
      <c r="W142" s="10"/>
      <c r="X142" s="10" t="s">
        <v>7</v>
      </c>
      <c r="Y142" s="42" t="str">
        <f>VLOOKUP(X142,'[1]Region&amp;ASM'!$B$2:$E$14,2,0)</f>
        <v>NCR</v>
      </c>
      <c r="Z142" s="10" t="str">
        <f>VLOOKUP(X142,'[1]Region&amp;ASM'!$B$2:$D$14,3,0)</f>
        <v>Abhishek Srivastava</v>
      </c>
      <c r="AA142" s="10"/>
      <c r="AB142" s="10"/>
      <c r="AC142" s="10"/>
    </row>
    <row r="143" spans="1:29" x14ac:dyDescent="0.25">
      <c r="A143" s="41">
        <v>45118.998854166668</v>
      </c>
      <c r="B143" s="55">
        <v>45118</v>
      </c>
      <c r="C143" s="85" t="s">
        <v>373</v>
      </c>
      <c r="D143" s="85" t="s">
        <v>942</v>
      </c>
      <c r="E143" s="43">
        <v>38</v>
      </c>
      <c r="F143" s="43" t="s">
        <v>819</v>
      </c>
      <c r="G143" s="43" t="s">
        <v>876</v>
      </c>
      <c r="H143" s="80">
        <v>400</v>
      </c>
      <c r="I143" s="43" t="s">
        <v>79</v>
      </c>
      <c r="J143" s="43" t="s">
        <v>820</v>
      </c>
      <c r="K143" s="43"/>
      <c r="L143" s="81">
        <v>1100</v>
      </c>
      <c r="M143" s="43"/>
      <c r="N143" s="43"/>
      <c r="O143" s="43" t="s">
        <v>62</v>
      </c>
      <c r="P143" s="82" t="s">
        <v>821</v>
      </c>
      <c r="Q143" s="82" t="s">
        <v>837</v>
      </c>
      <c r="R143" s="83">
        <v>27</v>
      </c>
      <c r="S143" s="43" t="s">
        <v>841</v>
      </c>
      <c r="T143" s="43"/>
      <c r="U143" s="43"/>
      <c r="V143" s="43"/>
      <c r="W143" s="43" t="s">
        <v>232</v>
      </c>
      <c r="X143" s="10" t="s">
        <v>66</v>
      </c>
      <c r="Y143" s="42" t="str">
        <f>VLOOKUP(X143,'[1]Region&amp;ASM'!$B$2:$E$14,2,0)</f>
        <v>NCR</v>
      </c>
      <c r="Z143" s="10" t="str">
        <f>VLOOKUP(X143,'[1]Region&amp;ASM'!$B$2:$D$14,3,0)</f>
        <v>Abhishek Srivastava</v>
      </c>
      <c r="AA143" s="10"/>
      <c r="AB143" s="10"/>
      <c r="AC143" s="10"/>
    </row>
    <row r="144" spans="1:29" x14ac:dyDescent="0.25">
      <c r="A144" s="41">
        <v>45119.467152777775</v>
      </c>
      <c r="B144" s="55">
        <v>45118</v>
      </c>
      <c r="C144" s="85" t="s">
        <v>373</v>
      </c>
      <c r="D144" s="85" t="s">
        <v>942</v>
      </c>
      <c r="E144" s="43">
        <v>11</v>
      </c>
      <c r="F144" s="43" t="s">
        <v>790</v>
      </c>
      <c r="G144" s="43">
        <v>9625446093</v>
      </c>
      <c r="H144" s="80">
        <v>600</v>
      </c>
      <c r="I144" s="43" t="s">
        <v>56</v>
      </c>
      <c r="J144" s="43" t="s">
        <v>262</v>
      </c>
      <c r="K144" s="43">
        <v>900</v>
      </c>
      <c r="L144" s="81">
        <v>900</v>
      </c>
      <c r="M144" s="43"/>
      <c r="N144" s="43"/>
      <c r="O144" s="43" t="s">
        <v>62</v>
      </c>
      <c r="P144" s="82" t="s">
        <v>791</v>
      </c>
      <c r="Q144" s="82" t="s">
        <v>912</v>
      </c>
      <c r="R144" s="83">
        <v>18</v>
      </c>
      <c r="S144" s="43" t="s">
        <v>844</v>
      </c>
      <c r="T144" s="43"/>
      <c r="U144" s="43"/>
      <c r="V144" s="43"/>
      <c r="W144" s="43" t="s">
        <v>254</v>
      </c>
      <c r="X144" s="10" t="s">
        <v>126</v>
      </c>
      <c r="Y144" s="42" t="str">
        <f>VLOOKUP(X144,'[1]Region&amp;ASM'!$B$2:$E$14,2,0)</f>
        <v>NCR</v>
      </c>
      <c r="Z144" s="10" t="str">
        <f>VLOOKUP(X144,'[1]Region&amp;ASM'!$B$2:$D$14,3,0)</f>
        <v>Abhishek Srivastava</v>
      </c>
      <c r="AA144" s="10"/>
      <c r="AB144" s="10"/>
      <c r="AC144" s="10"/>
    </row>
    <row r="145" spans="1:29" x14ac:dyDescent="0.25">
      <c r="A145" s="41">
        <v>45120.067233796297</v>
      </c>
      <c r="B145" s="55">
        <v>45119</v>
      </c>
      <c r="C145" s="85" t="s">
        <v>373</v>
      </c>
      <c r="D145" s="85" t="s">
        <v>958</v>
      </c>
      <c r="E145" s="43">
        <v>38</v>
      </c>
      <c r="F145" s="43" t="s">
        <v>819</v>
      </c>
      <c r="G145" s="43" t="s">
        <v>876</v>
      </c>
      <c r="H145" s="80">
        <v>300</v>
      </c>
      <c r="I145" s="43" t="s">
        <v>79</v>
      </c>
      <c r="J145" s="43" t="s">
        <v>820</v>
      </c>
      <c r="K145" s="43"/>
      <c r="L145" s="81">
        <v>1100</v>
      </c>
      <c r="M145" s="43"/>
      <c r="N145" s="43"/>
      <c r="O145" s="43" t="s">
        <v>62</v>
      </c>
      <c r="P145" s="82" t="s">
        <v>821</v>
      </c>
      <c r="Q145" s="82" t="s">
        <v>837</v>
      </c>
      <c r="R145" s="83">
        <v>26</v>
      </c>
      <c r="S145" s="43" t="s">
        <v>841</v>
      </c>
      <c r="T145" s="43"/>
      <c r="U145" s="43"/>
      <c r="V145" s="43"/>
      <c r="W145" s="43" t="s">
        <v>232</v>
      </c>
      <c r="X145" s="10" t="s">
        <v>66</v>
      </c>
      <c r="Y145" s="42" t="str">
        <f>VLOOKUP(X145,'[1]Region&amp;ASM'!$B$2:$E$14,2,0)</f>
        <v>NCR</v>
      </c>
      <c r="Z145" s="10" t="str">
        <f>VLOOKUP(X145,'[1]Region&amp;ASM'!$B$2:$D$14,3,0)</f>
        <v>Abhishek Srivastava</v>
      </c>
      <c r="AA145" s="10"/>
      <c r="AB145" s="10"/>
      <c r="AC145" s="10"/>
    </row>
    <row r="146" spans="1:29" x14ac:dyDescent="0.25">
      <c r="A146" s="41">
        <v>45120.068483796298</v>
      </c>
      <c r="B146" s="55">
        <v>45119</v>
      </c>
      <c r="C146" s="85" t="s">
        <v>373</v>
      </c>
      <c r="D146" s="85" t="s">
        <v>958</v>
      </c>
      <c r="E146" s="43">
        <v>38</v>
      </c>
      <c r="F146" s="43" t="s">
        <v>819</v>
      </c>
      <c r="G146" s="43" t="s">
        <v>876</v>
      </c>
      <c r="H146" s="80">
        <v>200</v>
      </c>
      <c r="I146" s="43" t="s">
        <v>79</v>
      </c>
      <c r="J146" s="43" t="s">
        <v>820</v>
      </c>
      <c r="K146" s="43"/>
      <c r="L146" s="81">
        <v>1100</v>
      </c>
      <c r="M146" s="43"/>
      <c r="N146" s="43"/>
      <c r="O146" s="43" t="s">
        <v>62</v>
      </c>
      <c r="P146" s="82" t="s">
        <v>821</v>
      </c>
      <c r="Q146" s="47" t="s">
        <v>810</v>
      </c>
      <c r="R146" s="83">
        <v>25</v>
      </c>
      <c r="S146" s="43" t="s">
        <v>841</v>
      </c>
      <c r="T146" s="43"/>
      <c r="U146" s="43"/>
      <c r="V146" s="43"/>
      <c r="W146" s="43" t="s">
        <v>232</v>
      </c>
      <c r="X146" s="10" t="s">
        <v>66</v>
      </c>
      <c r="Y146" s="42" t="str">
        <f>VLOOKUP(X146,'[1]Region&amp;ASM'!$B$2:$E$14,2,0)</f>
        <v>NCR</v>
      </c>
      <c r="Z146" s="10" t="str">
        <f>VLOOKUP(X146,'[1]Region&amp;ASM'!$B$2:$D$14,3,0)</f>
        <v>Abhishek Srivastava</v>
      </c>
      <c r="AA146" s="10"/>
      <c r="AB146" s="10"/>
      <c r="AC146" s="10"/>
    </row>
    <row r="147" spans="1:29" x14ac:dyDescent="0.25">
      <c r="A147" s="41">
        <v>45121.443541666667</v>
      </c>
      <c r="B147" s="55">
        <v>45120</v>
      </c>
      <c r="C147" s="85" t="s">
        <v>373</v>
      </c>
      <c r="D147" s="85" t="s">
        <v>958</v>
      </c>
      <c r="E147" s="43">
        <v>56</v>
      </c>
      <c r="F147" s="43" t="s">
        <v>325</v>
      </c>
      <c r="G147" s="43">
        <v>9953970679</v>
      </c>
      <c r="H147" s="80">
        <v>550</v>
      </c>
      <c r="I147" s="43" t="s">
        <v>86</v>
      </c>
      <c r="J147" s="43" t="s">
        <v>384</v>
      </c>
      <c r="K147" s="43">
        <v>1000</v>
      </c>
      <c r="L147" s="81">
        <v>1000</v>
      </c>
      <c r="M147" s="43"/>
      <c r="N147" s="43"/>
      <c r="O147" s="43" t="s">
        <v>62</v>
      </c>
      <c r="P147" s="82" t="s">
        <v>791</v>
      </c>
      <c r="Q147" s="82" t="s">
        <v>959</v>
      </c>
      <c r="R147" s="83">
        <v>21</v>
      </c>
      <c r="S147" s="43" t="s">
        <v>960</v>
      </c>
      <c r="T147" s="43"/>
      <c r="U147" s="43"/>
      <c r="V147" s="43"/>
      <c r="W147" s="43" t="s">
        <v>254</v>
      </c>
      <c r="X147" s="10" t="s">
        <v>126</v>
      </c>
      <c r="Y147" s="42" t="str">
        <f>VLOOKUP(X147,'[1]Region&amp;ASM'!$B$2:$E$14,2,0)</f>
        <v>NCR</v>
      </c>
      <c r="Z147" s="10" t="str">
        <f>VLOOKUP(X147,'[1]Region&amp;ASM'!$B$2:$D$14,3,0)</f>
        <v>Abhishek Srivastava</v>
      </c>
      <c r="AA147" s="10"/>
      <c r="AB147" s="10"/>
      <c r="AC147" s="10"/>
    </row>
    <row r="148" spans="1:29" x14ac:dyDescent="0.25">
      <c r="A148" s="41">
        <v>45120.00984953704</v>
      </c>
      <c r="B148" s="55">
        <v>45119</v>
      </c>
      <c r="C148" s="85" t="s">
        <v>373</v>
      </c>
      <c r="D148" s="85" t="s">
        <v>958</v>
      </c>
      <c r="E148" s="10"/>
      <c r="F148" s="43" t="s">
        <v>444</v>
      </c>
      <c r="G148" s="43">
        <v>8505803872</v>
      </c>
      <c r="H148" s="80">
        <v>650</v>
      </c>
      <c r="I148" s="10"/>
      <c r="J148" s="10"/>
      <c r="K148" s="10"/>
      <c r="L148" s="81">
        <v>1000</v>
      </c>
      <c r="M148" s="43" t="s">
        <v>961</v>
      </c>
      <c r="N148" s="10"/>
      <c r="O148" s="43" t="s">
        <v>962</v>
      </c>
      <c r="P148" s="82" t="s">
        <v>821</v>
      </c>
      <c r="Q148" s="47" t="s">
        <v>963</v>
      </c>
      <c r="R148" s="83">
        <v>104</v>
      </c>
      <c r="S148" s="10"/>
      <c r="T148" s="43">
        <v>76</v>
      </c>
      <c r="U148" s="10"/>
      <c r="V148" s="10"/>
      <c r="W148" s="10"/>
      <c r="X148" s="10" t="s">
        <v>6</v>
      </c>
      <c r="Y148" s="42" t="str">
        <f>VLOOKUP(X148,'[1]Region&amp;ASM'!$B$2:$E$14,2,0)</f>
        <v>NCR</v>
      </c>
      <c r="Z148" s="10" t="str">
        <f>VLOOKUP(X148,'[1]Region&amp;ASM'!$B$2:$D$14,3,0)</f>
        <v>Abhishek Srivastava</v>
      </c>
      <c r="AA148" s="10"/>
      <c r="AB148" s="10"/>
      <c r="AC148" s="10"/>
    </row>
    <row r="149" spans="1:29" x14ac:dyDescent="0.25">
      <c r="A149" s="41">
        <v>45120.011053240742</v>
      </c>
      <c r="B149" s="55">
        <v>45119</v>
      </c>
      <c r="C149" s="85" t="s">
        <v>373</v>
      </c>
      <c r="D149" s="85" t="s">
        <v>958</v>
      </c>
      <c r="E149" s="10"/>
      <c r="F149" s="43" t="s">
        <v>444</v>
      </c>
      <c r="G149" s="43">
        <v>8505803872</v>
      </c>
      <c r="H149" s="80">
        <v>300</v>
      </c>
      <c r="I149" s="10"/>
      <c r="J149" s="10"/>
      <c r="K149" s="10"/>
      <c r="L149" s="81">
        <v>500</v>
      </c>
      <c r="M149" s="43" t="s">
        <v>832</v>
      </c>
      <c r="N149" s="10"/>
      <c r="O149" s="43" t="s">
        <v>962</v>
      </c>
      <c r="P149" s="47" t="s">
        <v>956</v>
      </c>
      <c r="Q149" s="47" t="s">
        <v>832</v>
      </c>
      <c r="R149" s="83">
        <v>24</v>
      </c>
      <c r="S149" s="10"/>
      <c r="T149" s="43">
        <v>76</v>
      </c>
      <c r="U149" s="10"/>
      <c r="V149" s="10"/>
      <c r="W149" s="10"/>
      <c r="X149" s="10" t="s">
        <v>6</v>
      </c>
      <c r="Y149" s="42" t="str">
        <f>VLOOKUP(X149,'[1]Region&amp;ASM'!$B$2:$E$14,2,0)</f>
        <v>NCR</v>
      </c>
      <c r="Z149" s="10" t="str">
        <f>VLOOKUP(X149,'[1]Region&amp;ASM'!$B$2:$D$14,3,0)</f>
        <v>Abhishek Srivastava</v>
      </c>
      <c r="AA149" s="10"/>
      <c r="AB149" s="10"/>
      <c r="AC149" s="10"/>
    </row>
    <row r="150" spans="1:29" x14ac:dyDescent="0.25">
      <c r="A150" s="41">
        <v>45121.47148148148</v>
      </c>
      <c r="B150" s="55">
        <v>45119</v>
      </c>
      <c r="C150" s="85" t="s">
        <v>373</v>
      </c>
      <c r="D150" s="85" t="s">
        <v>958</v>
      </c>
      <c r="E150" s="10"/>
      <c r="F150" s="43" t="s">
        <v>790</v>
      </c>
      <c r="G150" s="43">
        <v>9625446093</v>
      </c>
      <c r="H150" s="80">
        <v>200</v>
      </c>
      <c r="I150" s="10"/>
      <c r="J150" s="10"/>
      <c r="K150" s="10"/>
      <c r="L150" s="81">
        <v>200</v>
      </c>
      <c r="M150" s="43" t="s">
        <v>696</v>
      </c>
      <c r="N150" s="10"/>
      <c r="O150" s="43" t="s">
        <v>962</v>
      </c>
      <c r="P150" s="82" t="s">
        <v>791</v>
      </c>
      <c r="Q150" s="82" t="s">
        <v>793</v>
      </c>
      <c r="R150" s="83">
        <v>13</v>
      </c>
      <c r="S150" s="10"/>
      <c r="T150" s="43">
        <v>11</v>
      </c>
      <c r="U150" s="10"/>
      <c r="V150" s="10"/>
      <c r="W150" s="10"/>
      <c r="X150" s="43" t="s">
        <v>126</v>
      </c>
      <c r="Y150" s="42" t="str">
        <f>VLOOKUP(X150,'[1]Region&amp;ASM'!$B$2:$E$14,2,0)</f>
        <v>NCR</v>
      </c>
      <c r="Z150" s="10" t="str">
        <f>VLOOKUP(X150,'[1]Region&amp;ASM'!$B$2:$D$14,3,0)</f>
        <v>Abhishek Srivastava</v>
      </c>
      <c r="AA150" s="10"/>
      <c r="AB150" s="10"/>
      <c r="AC150" s="10"/>
    </row>
    <row r="151" spans="1:29" x14ac:dyDescent="0.25">
      <c r="A151" s="41">
        <v>45121.475763888891</v>
      </c>
      <c r="B151" s="55">
        <v>45119</v>
      </c>
      <c r="C151" s="85" t="s">
        <v>373</v>
      </c>
      <c r="D151" s="85" t="s">
        <v>958</v>
      </c>
      <c r="E151" s="10"/>
      <c r="F151" s="43" t="s">
        <v>272</v>
      </c>
      <c r="G151" s="43">
        <v>7417925777</v>
      </c>
      <c r="H151" s="80">
        <v>400</v>
      </c>
      <c r="I151" s="10"/>
      <c r="J151" s="10"/>
      <c r="K151" s="10"/>
      <c r="L151" s="81">
        <v>150</v>
      </c>
      <c r="M151" s="43" t="s">
        <v>696</v>
      </c>
      <c r="N151" s="10"/>
      <c r="O151" s="43" t="s">
        <v>964</v>
      </c>
      <c r="P151" s="82" t="s">
        <v>897</v>
      </c>
      <c r="Q151" s="47" t="s">
        <v>901</v>
      </c>
      <c r="R151" s="83">
        <v>12</v>
      </c>
      <c r="S151" s="10"/>
      <c r="T151" s="43">
        <v>46</v>
      </c>
      <c r="U151" s="10"/>
      <c r="V151" s="10"/>
      <c r="W151" s="10"/>
      <c r="X151" s="43" t="s">
        <v>126</v>
      </c>
      <c r="Y151" s="42" t="str">
        <f>VLOOKUP(X151,'[1]Region&amp;ASM'!$B$2:$E$14,2,0)</f>
        <v>NCR</v>
      </c>
      <c r="Z151" s="10" t="str">
        <f>VLOOKUP(X151,'[1]Region&amp;ASM'!$B$2:$D$14,3,0)</f>
        <v>Abhishek Srivastava</v>
      </c>
      <c r="AA151" s="10"/>
      <c r="AB151" s="10"/>
      <c r="AC151" s="10"/>
    </row>
    <row r="152" spans="1:29" x14ac:dyDescent="0.25">
      <c r="A152" s="41">
        <v>45121.498495370368</v>
      </c>
      <c r="B152" s="55">
        <v>45119</v>
      </c>
      <c r="C152" s="85" t="s">
        <v>373</v>
      </c>
      <c r="D152" s="85" t="s">
        <v>958</v>
      </c>
      <c r="E152" s="10"/>
      <c r="F152" s="43" t="s">
        <v>187</v>
      </c>
      <c r="G152" s="43">
        <v>9362531613</v>
      </c>
      <c r="H152" s="80">
        <v>1.5</v>
      </c>
      <c r="I152" s="10"/>
      <c r="J152" s="10"/>
      <c r="K152" s="10"/>
      <c r="L152" s="81">
        <v>250</v>
      </c>
      <c r="M152" s="43" t="s">
        <v>883</v>
      </c>
      <c r="N152" s="10"/>
      <c r="O152" s="43" t="s">
        <v>965</v>
      </c>
      <c r="P152" s="82" t="s">
        <v>798</v>
      </c>
      <c r="Q152" s="47" t="s">
        <v>957</v>
      </c>
      <c r="R152" s="83">
        <v>27</v>
      </c>
      <c r="S152" s="10"/>
      <c r="T152" s="43">
        <v>30</v>
      </c>
      <c r="U152" s="10"/>
      <c r="V152" s="10"/>
      <c r="W152" s="10"/>
      <c r="X152" s="10" t="s">
        <v>7</v>
      </c>
      <c r="Y152" s="42" t="str">
        <f>VLOOKUP(X152,'[1]Region&amp;ASM'!$B$2:$E$14,2,0)</f>
        <v>NCR</v>
      </c>
      <c r="Z152" s="10" t="str">
        <f>VLOOKUP(X152,'[1]Region&amp;ASM'!$B$2:$D$14,3,0)</f>
        <v>Abhishek Srivastava</v>
      </c>
      <c r="AA152" s="10"/>
      <c r="AB152" s="10"/>
      <c r="AC152" s="10"/>
    </row>
    <row r="153" spans="1:29" x14ac:dyDescent="0.25">
      <c r="A153" s="41">
        <v>45120.792048611111</v>
      </c>
      <c r="B153" s="55">
        <v>45119</v>
      </c>
      <c r="C153" s="85" t="s">
        <v>373</v>
      </c>
      <c r="D153" s="85" t="s">
        <v>958</v>
      </c>
      <c r="E153" s="10"/>
      <c r="F153" s="43" t="s">
        <v>819</v>
      </c>
      <c r="G153" s="43" t="s">
        <v>876</v>
      </c>
      <c r="H153" s="80">
        <v>300</v>
      </c>
      <c r="I153" s="10"/>
      <c r="J153" s="10"/>
      <c r="K153" s="10"/>
      <c r="L153" s="81">
        <v>100</v>
      </c>
      <c r="M153" s="43" t="s">
        <v>533</v>
      </c>
      <c r="N153" s="10"/>
      <c r="O153" s="43" t="s">
        <v>966</v>
      </c>
      <c r="P153" s="82" t="s">
        <v>821</v>
      </c>
      <c r="Q153" s="47" t="s">
        <v>810</v>
      </c>
      <c r="R153" s="83">
        <v>26</v>
      </c>
      <c r="S153" s="10"/>
      <c r="T153" s="43">
        <v>38</v>
      </c>
      <c r="U153" s="10"/>
      <c r="V153" s="10"/>
      <c r="W153" s="10"/>
      <c r="X153" s="10" t="s">
        <v>66</v>
      </c>
      <c r="Y153" s="42" t="str">
        <f>VLOOKUP(X153,'[1]Region&amp;ASM'!$B$2:$E$14,2,0)</f>
        <v>NCR</v>
      </c>
      <c r="Z153" s="10" t="str">
        <f>VLOOKUP(X153,'[1]Region&amp;ASM'!$B$2:$D$14,3,0)</f>
        <v>Abhishek Srivastava</v>
      </c>
      <c r="AA153" s="10"/>
      <c r="AB153" s="10"/>
      <c r="AC153" s="10"/>
    </row>
    <row r="154" spans="1:29" x14ac:dyDescent="0.25">
      <c r="A154" s="41">
        <v>45124.469328703701</v>
      </c>
      <c r="B154" s="55">
        <v>45120</v>
      </c>
      <c r="C154" s="85" t="s">
        <v>373</v>
      </c>
      <c r="D154" s="85" t="s">
        <v>958</v>
      </c>
      <c r="E154" s="10"/>
      <c r="F154" s="43" t="s">
        <v>967</v>
      </c>
      <c r="G154" s="43">
        <v>9956751666</v>
      </c>
      <c r="H154" s="80">
        <v>2500</v>
      </c>
      <c r="I154" s="43" t="s">
        <v>968</v>
      </c>
      <c r="J154" s="10"/>
      <c r="K154" s="43" t="s">
        <v>26</v>
      </c>
      <c r="L154" s="81">
        <v>500</v>
      </c>
      <c r="M154" s="10"/>
      <c r="N154" s="43" t="s">
        <v>965</v>
      </c>
      <c r="O154" s="43" t="s">
        <v>969</v>
      </c>
      <c r="P154" s="82">
        <v>9935056464</v>
      </c>
      <c r="Q154" s="82">
        <v>800</v>
      </c>
      <c r="R154" s="83">
        <v>30</v>
      </c>
      <c r="S154" s="43">
        <v>81</v>
      </c>
      <c r="T154" s="10"/>
      <c r="U154" s="43">
        <v>23</v>
      </c>
      <c r="V154" s="10"/>
      <c r="W154" s="10"/>
      <c r="X154" s="54" t="s">
        <v>8</v>
      </c>
      <c r="Y154" s="42" t="str">
        <f>VLOOKUP(X154,'[1]Region&amp;ASM'!$B$2:$E$14,2,0)</f>
        <v>Kanpur</v>
      </c>
      <c r="Z154" s="10" t="str">
        <f>VLOOKUP(X154,'[1]Region&amp;ASM'!$B$2:$D$14,3,0)</f>
        <v>Rahul Rai</v>
      </c>
      <c r="AA154" s="10"/>
      <c r="AB154" s="10"/>
      <c r="AC154" s="10"/>
    </row>
    <row r="155" spans="1:29" x14ac:dyDescent="0.25">
      <c r="A155" s="41">
        <v>45120.79347222222</v>
      </c>
      <c r="B155" s="55">
        <v>45120</v>
      </c>
      <c r="C155" s="85" t="s">
        <v>373</v>
      </c>
      <c r="D155" s="85" t="s">
        <v>958</v>
      </c>
      <c r="E155" s="10"/>
      <c r="F155" s="43" t="s">
        <v>819</v>
      </c>
      <c r="G155" s="43" t="s">
        <v>876</v>
      </c>
      <c r="H155" s="80">
        <v>200</v>
      </c>
      <c r="I155" s="10"/>
      <c r="J155" s="10"/>
      <c r="K155" s="10"/>
      <c r="L155" s="81">
        <v>70</v>
      </c>
      <c r="M155" s="43" t="s">
        <v>533</v>
      </c>
      <c r="N155" s="10"/>
      <c r="O155" s="43" t="s">
        <v>966</v>
      </c>
      <c r="P155" s="82" t="s">
        <v>821</v>
      </c>
      <c r="Q155" s="47" t="s">
        <v>970</v>
      </c>
      <c r="R155" s="83">
        <v>21</v>
      </c>
      <c r="S155" s="10"/>
      <c r="T155" s="43">
        <v>30</v>
      </c>
      <c r="U155" s="10"/>
      <c r="V155" s="10"/>
      <c r="W155" s="10"/>
      <c r="X155" s="10" t="s">
        <v>66</v>
      </c>
      <c r="Y155" s="42" t="str">
        <f>VLOOKUP(X155,'[1]Region&amp;ASM'!$B$2:$E$14,2,0)</f>
        <v>NCR</v>
      </c>
      <c r="Z155" s="10" t="str">
        <f>VLOOKUP(X155,'[1]Region&amp;ASM'!$B$2:$D$14,3,0)</f>
        <v>Abhishek Srivastava</v>
      </c>
      <c r="AA155" s="10"/>
      <c r="AB155" s="10"/>
      <c r="AC155" s="10"/>
    </row>
    <row r="156" spans="1:29" x14ac:dyDescent="0.25">
      <c r="A156" s="41">
        <v>45121.364814814813</v>
      </c>
      <c r="B156" s="55">
        <v>45120</v>
      </c>
      <c r="C156" s="85" t="s">
        <v>373</v>
      </c>
      <c r="D156" s="85" t="s">
        <v>958</v>
      </c>
      <c r="E156" s="10"/>
      <c r="F156" s="43" t="s">
        <v>194</v>
      </c>
      <c r="G156" s="43">
        <v>9560599239</v>
      </c>
      <c r="H156" s="80">
        <v>1.25</v>
      </c>
      <c r="I156" s="10"/>
      <c r="J156" s="10"/>
      <c r="K156" s="10"/>
      <c r="L156" s="81">
        <v>350</v>
      </c>
      <c r="M156" s="43" t="s">
        <v>883</v>
      </c>
      <c r="N156" s="10"/>
      <c r="O156" s="43" t="s">
        <v>965</v>
      </c>
      <c r="P156" s="82" t="s">
        <v>798</v>
      </c>
      <c r="Q156" s="47" t="s">
        <v>971</v>
      </c>
      <c r="R156" s="83">
        <v>55</v>
      </c>
      <c r="S156" s="10"/>
      <c r="T156" s="43">
        <v>31</v>
      </c>
      <c r="U156" s="10"/>
      <c r="V156" s="10"/>
      <c r="W156" s="10"/>
      <c r="X156" s="10" t="s">
        <v>7</v>
      </c>
      <c r="Y156" s="42" t="str">
        <f>VLOOKUP(X156,'[1]Region&amp;ASM'!$B$2:$E$14,2,0)</f>
        <v>NCR</v>
      </c>
      <c r="Z156" s="10" t="str">
        <f>VLOOKUP(X156,'[1]Region&amp;ASM'!$B$2:$D$14,3,0)</f>
        <v>Abhishek Srivastava</v>
      </c>
      <c r="AA156" s="10"/>
      <c r="AB156" s="10"/>
      <c r="AC156" s="10"/>
    </row>
    <row r="157" spans="1:29" x14ac:dyDescent="0.25">
      <c r="A157" s="41">
        <v>45121.457291666666</v>
      </c>
      <c r="B157" s="55">
        <v>45120</v>
      </c>
      <c r="C157" s="85" t="s">
        <v>373</v>
      </c>
      <c r="D157" s="85" t="s">
        <v>958</v>
      </c>
      <c r="E157" s="10"/>
      <c r="F157" s="43" t="s">
        <v>819</v>
      </c>
      <c r="G157" s="43" t="s">
        <v>876</v>
      </c>
      <c r="H157" s="80">
        <v>100</v>
      </c>
      <c r="I157" s="10"/>
      <c r="J157" s="10"/>
      <c r="K157" s="10"/>
      <c r="L157" s="81">
        <v>30</v>
      </c>
      <c r="M157" s="43" t="s">
        <v>841</v>
      </c>
      <c r="N157" s="10"/>
      <c r="O157" s="43" t="s">
        <v>966</v>
      </c>
      <c r="P157" s="82" t="s">
        <v>821</v>
      </c>
      <c r="Q157" s="47" t="s">
        <v>907</v>
      </c>
      <c r="R157" s="83">
        <v>8</v>
      </c>
      <c r="S157" s="10"/>
      <c r="T157" s="43">
        <v>30</v>
      </c>
      <c r="U157" s="10"/>
      <c r="V157" s="10"/>
      <c r="W157" s="10"/>
      <c r="X157" s="10" t="s">
        <v>66</v>
      </c>
      <c r="Y157" s="42" t="str">
        <f>VLOOKUP(X157,'[1]Region&amp;ASM'!$B$2:$E$14,2,0)</f>
        <v>NCR</v>
      </c>
      <c r="Z157" s="10" t="str">
        <f>VLOOKUP(X157,'[1]Region&amp;ASM'!$B$2:$D$14,3,0)</f>
        <v>Abhishek Srivastava</v>
      </c>
      <c r="AA157" s="10"/>
      <c r="AB157" s="10"/>
      <c r="AC157" s="10"/>
    </row>
    <row r="158" spans="1:29" x14ac:dyDescent="0.25">
      <c r="A158" s="41">
        <v>45121.970879629633</v>
      </c>
      <c r="B158" s="55">
        <v>45121</v>
      </c>
      <c r="C158" s="85" t="s">
        <v>373</v>
      </c>
      <c r="D158" s="85" t="s">
        <v>958</v>
      </c>
      <c r="E158" s="43">
        <v>38</v>
      </c>
      <c r="F158" s="43" t="s">
        <v>819</v>
      </c>
      <c r="G158" s="43" t="s">
        <v>876</v>
      </c>
      <c r="H158" s="80">
        <v>200</v>
      </c>
      <c r="I158" s="43" t="s">
        <v>79</v>
      </c>
      <c r="J158" s="43" t="s">
        <v>820</v>
      </c>
      <c r="K158" s="43"/>
      <c r="L158" s="81">
        <v>500</v>
      </c>
      <c r="M158" s="43"/>
      <c r="N158" s="43"/>
      <c r="O158" s="43" t="s">
        <v>62</v>
      </c>
      <c r="P158" s="82" t="s">
        <v>821</v>
      </c>
      <c r="Q158" s="82" t="s">
        <v>796</v>
      </c>
      <c r="R158" s="83">
        <v>15</v>
      </c>
      <c r="S158" s="43" t="s">
        <v>841</v>
      </c>
      <c r="T158" s="43"/>
      <c r="U158" s="43"/>
      <c r="V158" s="43"/>
      <c r="W158" s="43" t="s">
        <v>232</v>
      </c>
      <c r="X158" s="10" t="s">
        <v>66</v>
      </c>
      <c r="Y158" s="42" t="str">
        <f>VLOOKUP(X158,'[1]Region&amp;ASM'!$B$2:$E$14,2,0)</f>
        <v>NCR</v>
      </c>
      <c r="Z158" s="10" t="str">
        <f>VLOOKUP(X158,'[1]Region&amp;ASM'!$B$2:$D$14,3,0)</f>
        <v>Abhishek Srivastava</v>
      </c>
      <c r="AA158" s="10"/>
      <c r="AB158" s="10"/>
      <c r="AC158" s="10"/>
    </row>
    <row r="159" spans="1:29" x14ac:dyDescent="0.25">
      <c r="A159" s="41">
        <v>45122.843680555554</v>
      </c>
      <c r="B159" s="55">
        <v>45122</v>
      </c>
      <c r="C159" s="85" t="s">
        <v>373</v>
      </c>
      <c r="D159" s="85" t="s">
        <v>958</v>
      </c>
      <c r="E159" s="43">
        <v>38</v>
      </c>
      <c r="F159" s="43" t="s">
        <v>819</v>
      </c>
      <c r="G159" s="43" t="s">
        <v>876</v>
      </c>
      <c r="H159" s="80">
        <v>200</v>
      </c>
      <c r="I159" s="43" t="s">
        <v>79</v>
      </c>
      <c r="J159" s="43" t="s">
        <v>820</v>
      </c>
      <c r="K159" s="43"/>
      <c r="L159" s="81">
        <v>700</v>
      </c>
      <c r="M159" s="43"/>
      <c r="N159" s="43"/>
      <c r="O159" s="43" t="s">
        <v>62</v>
      </c>
      <c r="P159" s="82" t="s">
        <v>821</v>
      </c>
      <c r="Q159" s="47" t="s">
        <v>810</v>
      </c>
      <c r="R159" s="83">
        <v>21</v>
      </c>
      <c r="S159" s="43" t="s">
        <v>841</v>
      </c>
      <c r="T159" s="43"/>
      <c r="U159" s="43"/>
      <c r="V159" s="43"/>
      <c r="W159" s="43" t="s">
        <v>232</v>
      </c>
      <c r="X159" s="10" t="s">
        <v>66</v>
      </c>
      <c r="Y159" s="42" t="str">
        <f>VLOOKUP(X159,'[1]Region&amp;ASM'!$B$2:$E$14,2,0)</f>
        <v>NCR</v>
      </c>
      <c r="Z159" s="10" t="str">
        <f>VLOOKUP(X159,'[1]Region&amp;ASM'!$B$2:$D$14,3,0)</f>
        <v>Abhishek Srivastava</v>
      </c>
      <c r="AA159" s="10"/>
      <c r="AB159" s="10"/>
      <c r="AC159" s="10"/>
    </row>
    <row r="160" spans="1:29" x14ac:dyDescent="0.25">
      <c r="A160" s="41">
        <v>45122.844652777778</v>
      </c>
      <c r="B160" s="55">
        <v>45122</v>
      </c>
      <c r="C160" s="85" t="s">
        <v>373</v>
      </c>
      <c r="D160" s="85" t="s">
        <v>958</v>
      </c>
      <c r="E160" s="43">
        <v>38</v>
      </c>
      <c r="F160" s="43" t="s">
        <v>819</v>
      </c>
      <c r="G160" s="43" t="s">
        <v>876</v>
      </c>
      <c r="H160" s="80">
        <v>100</v>
      </c>
      <c r="I160" s="43" t="s">
        <v>166</v>
      </c>
      <c r="J160" s="43" t="s">
        <v>972</v>
      </c>
      <c r="K160" s="43"/>
      <c r="L160" s="81">
        <v>800</v>
      </c>
      <c r="M160" s="43"/>
      <c r="N160" s="43"/>
      <c r="O160" s="43" t="s">
        <v>62</v>
      </c>
      <c r="P160" s="82" t="s">
        <v>810</v>
      </c>
      <c r="Q160" s="82" t="s">
        <v>696</v>
      </c>
      <c r="R160" s="83">
        <v>27</v>
      </c>
      <c r="S160" s="43" t="s">
        <v>841</v>
      </c>
      <c r="T160" s="43"/>
      <c r="U160" s="43"/>
      <c r="V160" s="43"/>
      <c r="W160" s="43" t="s">
        <v>232</v>
      </c>
      <c r="X160" s="10" t="s">
        <v>66</v>
      </c>
      <c r="Y160" s="42" t="str">
        <f>VLOOKUP(X160,'[1]Region&amp;ASM'!$B$2:$E$14,2,0)</f>
        <v>NCR</v>
      </c>
      <c r="Z160" s="10" t="str">
        <f>VLOOKUP(X160,'[1]Region&amp;ASM'!$B$2:$D$14,3,0)</f>
        <v>Abhishek Srivastava</v>
      </c>
      <c r="AA160" s="10"/>
      <c r="AB160" s="10"/>
      <c r="AC160" s="10"/>
    </row>
    <row r="161" spans="1:29" x14ac:dyDescent="0.25">
      <c r="A161" s="41">
        <v>45123.799155092594</v>
      </c>
      <c r="B161" s="55">
        <v>45122</v>
      </c>
      <c r="C161" s="85" t="s">
        <v>373</v>
      </c>
      <c r="D161" s="85" t="s">
        <v>958</v>
      </c>
      <c r="E161" s="10"/>
      <c r="F161" s="43" t="s">
        <v>444</v>
      </c>
      <c r="G161" s="43">
        <v>8505803872</v>
      </c>
      <c r="H161" s="80">
        <v>100</v>
      </c>
      <c r="I161" s="43" t="s">
        <v>410</v>
      </c>
      <c r="J161" s="10"/>
      <c r="K161" s="43" t="s">
        <v>973</v>
      </c>
      <c r="L161" s="81">
        <v>500</v>
      </c>
      <c r="M161" s="10"/>
      <c r="N161" s="43" t="s">
        <v>962</v>
      </c>
      <c r="O161" s="43" t="s">
        <v>974</v>
      </c>
      <c r="P161" s="82">
        <v>8505803872</v>
      </c>
      <c r="Q161" s="82">
        <v>1100</v>
      </c>
      <c r="R161" s="83">
        <v>24</v>
      </c>
      <c r="S161" s="43">
        <v>75</v>
      </c>
      <c r="T161" s="10"/>
      <c r="U161" s="10"/>
      <c r="V161" s="10"/>
      <c r="W161" s="10"/>
      <c r="X161" s="10" t="s">
        <v>6</v>
      </c>
      <c r="Y161" s="42" t="str">
        <f>VLOOKUP(X161,'[1]Region&amp;ASM'!$B$2:$E$14,2,0)</f>
        <v>NCR</v>
      </c>
      <c r="Z161" s="10" t="str">
        <f>VLOOKUP(X161,'[1]Region&amp;ASM'!$B$2:$D$14,3,0)</f>
        <v>Abhishek Srivastava</v>
      </c>
      <c r="AA161" s="10"/>
      <c r="AB161" s="10"/>
      <c r="AC161" s="10"/>
    </row>
    <row r="162" spans="1:29" x14ac:dyDescent="0.25">
      <c r="A162" s="41">
        <v>45123.802303240744</v>
      </c>
      <c r="B162" s="55">
        <v>45122</v>
      </c>
      <c r="C162" s="85" t="s">
        <v>373</v>
      </c>
      <c r="D162" s="85" t="s">
        <v>958</v>
      </c>
      <c r="E162" s="10"/>
      <c r="F162" s="43" t="s">
        <v>444</v>
      </c>
      <c r="G162" s="43">
        <v>8505803872</v>
      </c>
      <c r="H162" s="80">
        <v>650</v>
      </c>
      <c r="I162" s="43" t="s">
        <v>975</v>
      </c>
      <c r="J162" s="10"/>
      <c r="K162" s="43" t="s">
        <v>973</v>
      </c>
      <c r="L162" s="81">
        <v>1000</v>
      </c>
      <c r="M162" s="10"/>
      <c r="N162" s="43" t="s">
        <v>965</v>
      </c>
      <c r="O162" s="43" t="s">
        <v>976</v>
      </c>
      <c r="P162" s="82">
        <v>8505803872</v>
      </c>
      <c r="Q162" s="82">
        <v>10000</v>
      </c>
      <c r="R162" s="83">
        <v>161</v>
      </c>
      <c r="S162" s="43">
        <v>75</v>
      </c>
      <c r="T162" s="10"/>
      <c r="U162" s="10"/>
      <c r="V162" s="10"/>
      <c r="W162" s="10"/>
      <c r="X162" s="10" t="s">
        <v>6</v>
      </c>
      <c r="Y162" s="42" t="str">
        <f>VLOOKUP(X162,'[1]Region&amp;ASM'!$B$2:$E$14,2,0)</f>
        <v>NCR</v>
      </c>
      <c r="Z162" s="10" t="str">
        <f>VLOOKUP(X162,'[1]Region&amp;ASM'!$B$2:$D$14,3,0)</f>
        <v>Abhishek Srivastava</v>
      </c>
      <c r="AA162" s="10"/>
      <c r="AB162" s="10"/>
      <c r="AC162" s="10"/>
    </row>
    <row r="163" spans="1:29" x14ac:dyDescent="0.25">
      <c r="A163" s="41">
        <v>45124.435949074075</v>
      </c>
      <c r="B163" s="55">
        <v>45122</v>
      </c>
      <c r="C163" s="85" t="s">
        <v>373</v>
      </c>
      <c r="D163" s="85" t="s">
        <v>958</v>
      </c>
      <c r="E163" s="10"/>
      <c r="F163" s="43" t="s">
        <v>977</v>
      </c>
      <c r="G163" s="43">
        <v>9718826697</v>
      </c>
      <c r="H163" s="80">
        <v>1500</v>
      </c>
      <c r="I163" s="43" t="s">
        <v>109</v>
      </c>
      <c r="J163" s="10"/>
      <c r="K163" s="43" t="s">
        <v>883</v>
      </c>
      <c r="L163" s="81">
        <v>150</v>
      </c>
      <c r="M163" s="10"/>
      <c r="N163" s="43" t="s">
        <v>965</v>
      </c>
      <c r="O163" s="43" t="s">
        <v>978</v>
      </c>
      <c r="P163" s="82">
        <v>9990441549</v>
      </c>
      <c r="Q163" s="82">
        <v>1550</v>
      </c>
      <c r="R163" s="83">
        <v>35</v>
      </c>
      <c r="S163" s="43">
        <v>65</v>
      </c>
      <c r="T163" s="10"/>
      <c r="U163" s="10"/>
      <c r="V163" s="10"/>
      <c r="W163" s="10"/>
      <c r="X163" s="10" t="s">
        <v>7</v>
      </c>
      <c r="Y163" s="42" t="str">
        <f>VLOOKUP(X163,'[1]Region&amp;ASM'!$B$2:$E$14,2,0)</f>
        <v>NCR</v>
      </c>
      <c r="Z163" s="10" t="str">
        <f>VLOOKUP(X163,'[1]Region&amp;ASM'!$B$2:$D$14,3,0)</f>
        <v>Abhishek Srivastava</v>
      </c>
      <c r="AA163" s="10"/>
      <c r="AB163" s="10"/>
      <c r="AC163" s="10"/>
    </row>
    <row r="164" spans="1:29" x14ac:dyDescent="0.25">
      <c r="A164" s="41">
        <v>45124.460428240738</v>
      </c>
      <c r="B164" s="55">
        <v>45122</v>
      </c>
      <c r="C164" s="85" t="s">
        <v>373</v>
      </c>
      <c r="D164" s="85" t="s">
        <v>958</v>
      </c>
      <c r="E164" s="10"/>
      <c r="F164" s="43" t="s">
        <v>979</v>
      </c>
      <c r="G164" s="43">
        <v>9956751666</v>
      </c>
      <c r="H164" s="80">
        <v>2000</v>
      </c>
      <c r="I164" s="43" t="s">
        <v>968</v>
      </c>
      <c r="J164" s="10"/>
      <c r="K164" s="43" t="s">
        <v>26</v>
      </c>
      <c r="L164" s="81">
        <v>100</v>
      </c>
      <c r="M164" s="10"/>
      <c r="N164" s="43" t="s">
        <v>980</v>
      </c>
      <c r="O164" s="43" t="s">
        <v>981</v>
      </c>
      <c r="P164" s="82">
        <v>9935056464</v>
      </c>
      <c r="Q164" s="82">
        <v>1000</v>
      </c>
      <c r="R164" s="83">
        <v>48</v>
      </c>
      <c r="S164" s="43">
        <v>81</v>
      </c>
      <c r="T164" s="10"/>
      <c r="U164" s="10"/>
      <c r="V164" s="10"/>
      <c r="W164" s="10"/>
      <c r="X164" s="54" t="s">
        <v>8</v>
      </c>
      <c r="Y164" s="42" t="str">
        <f>VLOOKUP(X164,'[1]Region&amp;ASM'!$B$2:$E$14,2,0)</f>
        <v>Kanpur</v>
      </c>
      <c r="Z164" s="10" t="str">
        <f>VLOOKUP(X164,'[1]Region&amp;ASM'!$B$2:$D$14,3,0)</f>
        <v>Rahul Rai</v>
      </c>
      <c r="AA164" s="10"/>
      <c r="AB164" s="10"/>
      <c r="AC164" s="10"/>
    </row>
    <row r="165" spans="1:29" x14ac:dyDescent="0.25">
      <c r="A165" s="41">
        <v>45125.434664351851</v>
      </c>
      <c r="B165" s="55">
        <v>45124</v>
      </c>
      <c r="C165" s="85" t="s">
        <v>373</v>
      </c>
      <c r="D165" s="85" t="s">
        <v>958</v>
      </c>
      <c r="E165" s="10"/>
      <c r="F165" s="43" t="s">
        <v>444</v>
      </c>
      <c r="G165" s="43">
        <v>8505803872</v>
      </c>
      <c r="H165" s="80">
        <v>101</v>
      </c>
      <c r="I165" s="43" t="s">
        <v>166</v>
      </c>
      <c r="L165" s="81">
        <v>100</v>
      </c>
      <c r="M165" s="43" t="s">
        <v>533</v>
      </c>
      <c r="N165" s="10"/>
      <c r="O165" s="43" t="s">
        <v>965</v>
      </c>
      <c r="P165" s="47" t="s">
        <v>982</v>
      </c>
      <c r="Q165" s="47" t="s">
        <v>983</v>
      </c>
      <c r="R165" s="83">
        <v>27</v>
      </c>
      <c r="S165" s="10"/>
      <c r="T165" s="43">
        <v>75</v>
      </c>
      <c r="U165" s="10"/>
      <c r="V165" s="43">
        <v>75</v>
      </c>
      <c r="W165" s="10"/>
      <c r="X165" s="10" t="s">
        <v>6</v>
      </c>
      <c r="Y165" s="42" t="str">
        <f>VLOOKUP(X165,'[1]Region&amp;ASM'!$B$2:$E$14,2,0)</f>
        <v>NCR</v>
      </c>
      <c r="Z165" s="10" t="str">
        <f>VLOOKUP(X165,'[1]Region&amp;ASM'!$B$2:$D$14,3,0)</f>
        <v>Abhishek Srivastava</v>
      </c>
      <c r="AA165" s="10"/>
      <c r="AB165" s="10"/>
      <c r="AC165" s="10"/>
    </row>
    <row r="166" spans="1:29" x14ac:dyDescent="0.25">
      <c r="A166" s="41">
        <v>45125.447210648148</v>
      </c>
      <c r="B166" s="55">
        <v>45124</v>
      </c>
      <c r="C166" s="85" t="s">
        <v>373</v>
      </c>
      <c r="D166" s="85" t="s">
        <v>958</v>
      </c>
      <c r="E166" s="10"/>
      <c r="F166" s="43" t="s">
        <v>187</v>
      </c>
      <c r="G166" s="43">
        <v>9560599239</v>
      </c>
      <c r="H166" s="80">
        <v>700</v>
      </c>
      <c r="I166" s="43" t="s">
        <v>166</v>
      </c>
      <c r="L166" s="81">
        <v>200</v>
      </c>
      <c r="M166" s="43" t="s">
        <v>883</v>
      </c>
      <c r="N166" s="10"/>
      <c r="O166" s="43" t="s">
        <v>965</v>
      </c>
      <c r="P166" s="47" t="s">
        <v>984</v>
      </c>
      <c r="Q166" s="47" t="s">
        <v>985</v>
      </c>
      <c r="R166" s="83">
        <v>65</v>
      </c>
      <c r="S166" s="10"/>
      <c r="T166" s="43">
        <v>30</v>
      </c>
      <c r="U166" s="10"/>
      <c r="V166" s="43" t="s">
        <v>986</v>
      </c>
      <c r="W166" s="10"/>
      <c r="X166" s="10" t="s">
        <v>7</v>
      </c>
      <c r="Y166" s="42" t="str">
        <f>VLOOKUP(X166,'[1]Region&amp;ASM'!$B$2:$E$14,2,0)</f>
        <v>NCR</v>
      </c>
      <c r="Z166" s="10" t="str">
        <f>VLOOKUP(X166,'[1]Region&amp;ASM'!$B$2:$D$14,3,0)</f>
        <v>Abhishek Srivastava</v>
      </c>
      <c r="AA166" s="10"/>
      <c r="AB166" s="10"/>
      <c r="AC166" s="10"/>
    </row>
    <row r="167" spans="1:29" x14ac:dyDescent="0.25">
      <c r="A167" s="41">
        <v>45125.083136574074</v>
      </c>
      <c r="B167" s="55">
        <v>45124</v>
      </c>
      <c r="C167" s="85" t="s">
        <v>373</v>
      </c>
      <c r="D167" s="85" t="s">
        <v>958</v>
      </c>
      <c r="E167" s="43">
        <v>38</v>
      </c>
      <c r="F167" s="43" t="s">
        <v>819</v>
      </c>
      <c r="G167" s="43" t="s">
        <v>876</v>
      </c>
      <c r="H167" s="80">
        <v>100</v>
      </c>
      <c r="I167" s="43" t="s">
        <v>79</v>
      </c>
      <c r="L167" s="81">
        <v>1200</v>
      </c>
      <c r="M167" s="43"/>
      <c r="N167" s="43"/>
      <c r="O167" s="43" t="s">
        <v>62</v>
      </c>
      <c r="P167" s="47" t="s">
        <v>820</v>
      </c>
      <c r="Q167" s="47"/>
      <c r="R167" s="83">
        <v>28</v>
      </c>
      <c r="S167" s="43" t="s">
        <v>841</v>
      </c>
      <c r="T167" s="43"/>
      <c r="U167" s="43"/>
      <c r="V167" s="43"/>
      <c r="W167" s="43" t="s">
        <v>232</v>
      </c>
      <c r="X167" s="10" t="s">
        <v>66</v>
      </c>
      <c r="Y167" s="42" t="str">
        <f>VLOOKUP(X167,'[1]Region&amp;ASM'!$B$2:$E$14,2,0)</f>
        <v>NCR</v>
      </c>
      <c r="Z167" s="10" t="str">
        <f>VLOOKUP(X167,'[1]Region&amp;ASM'!$B$2:$D$14,3,0)</f>
        <v>Abhishek Srivastava</v>
      </c>
      <c r="AA167" s="10"/>
      <c r="AB167" s="10"/>
      <c r="AC167" s="10"/>
    </row>
    <row r="168" spans="1:29" x14ac:dyDescent="0.25">
      <c r="A168" s="41">
        <v>45125.825868055559</v>
      </c>
      <c r="B168" s="55">
        <v>45125</v>
      </c>
      <c r="C168" s="85" t="s">
        <v>373</v>
      </c>
      <c r="D168" s="85" t="s">
        <v>958</v>
      </c>
      <c r="E168" s="43">
        <v>11</v>
      </c>
      <c r="F168" s="43" t="s">
        <v>790</v>
      </c>
      <c r="G168" s="43" t="s">
        <v>923</v>
      </c>
      <c r="H168" s="80">
        <v>300</v>
      </c>
      <c r="I168" s="43" t="s">
        <v>56</v>
      </c>
      <c r="L168" s="81">
        <v>500</v>
      </c>
      <c r="M168" s="43"/>
      <c r="N168" s="43"/>
      <c r="O168" s="43" t="s">
        <v>62</v>
      </c>
      <c r="P168" s="47" t="s">
        <v>987</v>
      </c>
      <c r="Q168" s="47"/>
      <c r="R168" s="83">
        <v>16</v>
      </c>
      <c r="S168" s="43" t="s">
        <v>696</v>
      </c>
      <c r="T168" s="43"/>
      <c r="U168" s="43"/>
      <c r="V168" s="43"/>
      <c r="W168" s="43" t="s">
        <v>232</v>
      </c>
      <c r="X168" s="10" t="s">
        <v>66</v>
      </c>
      <c r="Y168" s="42" t="str">
        <f>VLOOKUP(X168,'[1]Region&amp;ASM'!$B$2:$E$14,2,0)</f>
        <v>NCR</v>
      </c>
      <c r="Z168" s="10" t="str">
        <f>VLOOKUP(X168,'[1]Region&amp;ASM'!$B$2:$D$14,3,0)</f>
        <v>Abhishek Srivastava</v>
      </c>
      <c r="AA168" s="10"/>
      <c r="AB168" s="10"/>
      <c r="AC168" s="10"/>
    </row>
    <row r="169" spans="1:29" x14ac:dyDescent="0.25">
      <c r="A169" s="41">
        <v>45125.81925925926</v>
      </c>
      <c r="B169" s="55">
        <v>45125</v>
      </c>
      <c r="C169" s="85" t="s">
        <v>373</v>
      </c>
      <c r="D169" s="85" t="s">
        <v>958</v>
      </c>
      <c r="E169" s="10"/>
      <c r="F169" s="43" t="s">
        <v>819</v>
      </c>
      <c r="G169" s="43" t="s">
        <v>876</v>
      </c>
      <c r="H169" s="80">
        <v>100</v>
      </c>
      <c r="I169" s="43" t="s">
        <v>169</v>
      </c>
      <c r="L169" s="81">
        <v>30</v>
      </c>
      <c r="M169" s="43" t="s">
        <v>988</v>
      </c>
      <c r="N169" s="43" t="s">
        <v>988</v>
      </c>
      <c r="O169" s="10"/>
      <c r="P169" s="87"/>
      <c r="Q169" s="87"/>
      <c r="R169" s="83">
        <v>4</v>
      </c>
      <c r="S169" s="43">
        <v>300</v>
      </c>
      <c r="T169" s="10"/>
      <c r="U169" s="43">
        <v>38</v>
      </c>
      <c r="V169" s="10"/>
      <c r="W169" s="10"/>
      <c r="X169" s="10" t="s">
        <v>66</v>
      </c>
      <c r="Y169" s="42" t="str">
        <f>VLOOKUP(X169,'[1]Region&amp;ASM'!$B$2:$E$14,2,0)</f>
        <v>NCR</v>
      </c>
      <c r="Z169" s="10" t="str">
        <f>VLOOKUP(X169,'[1]Region&amp;ASM'!$B$2:$D$14,3,0)</f>
        <v>Abhishek Srivastava</v>
      </c>
      <c r="AA169" s="43">
        <v>12</v>
      </c>
      <c r="AB169" s="10"/>
      <c r="AC169" s="10"/>
    </row>
    <row r="170" spans="1:29" x14ac:dyDescent="0.25">
      <c r="A170" s="41">
        <v>45125.820613425924</v>
      </c>
      <c r="B170" s="55">
        <v>45125</v>
      </c>
      <c r="C170" s="85" t="s">
        <v>373</v>
      </c>
      <c r="D170" s="85" t="s">
        <v>958</v>
      </c>
      <c r="E170" s="10"/>
      <c r="F170" s="43" t="s">
        <v>819</v>
      </c>
      <c r="G170" s="43" t="s">
        <v>876</v>
      </c>
      <c r="H170" s="80">
        <v>200</v>
      </c>
      <c r="I170" s="43" t="s">
        <v>820</v>
      </c>
      <c r="L170" s="81">
        <v>40</v>
      </c>
      <c r="M170" s="43" t="s">
        <v>988</v>
      </c>
      <c r="N170" s="43" t="s">
        <v>988</v>
      </c>
      <c r="O170" s="10"/>
      <c r="P170" s="87"/>
      <c r="Q170" s="87"/>
      <c r="R170" s="83">
        <v>6</v>
      </c>
      <c r="S170" s="43">
        <v>400</v>
      </c>
      <c r="T170" s="10"/>
      <c r="U170" s="43">
        <v>38</v>
      </c>
      <c r="V170" s="10"/>
      <c r="W170" s="10"/>
      <c r="X170" s="10" t="s">
        <v>66</v>
      </c>
      <c r="Y170" s="42" t="str">
        <f>VLOOKUP(X170,'[1]Region&amp;ASM'!$B$2:$E$14,2,0)</f>
        <v>NCR</v>
      </c>
      <c r="Z170" s="10" t="str">
        <f>VLOOKUP(X170,'[1]Region&amp;ASM'!$B$2:$D$14,3,0)</f>
        <v>Abhishek Srivastava</v>
      </c>
      <c r="AA170" s="43">
        <v>12</v>
      </c>
      <c r="AB170" s="10"/>
      <c r="AC170" s="10"/>
    </row>
    <row r="171" spans="1:29" x14ac:dyDescent="0.25">
      <c r="A171" s="41">
        <v>45125.821770833332</v>
      </c>
      <c r="B171" s="55">
        <v>45125</v>
      </c>
      <c r="C171" s="85" t="s">
        <v>373</v>
      </c>
      <c r="D171" s="85" t="s">
        <v>958</v>
      </c>
      <c r="E171" s="10"/>
      <c r="F171" s="43" t="s">
        <v>819</v>
      </c>
      <c r="G171" s="43" t="s">
        <v>876</v>
      </c>
      <c r="H171" s="80">
        <v>200</v>
      </c>
      <c r="I171" s="43" t="s">
        <v>820</v>
      </c>
      <c r="L171" s="81">
        <v>30</v>
      </c>
      <c r="M171" s="43" t="s">
        <v>988</v>
      </c>
      <c r="N171" s="43" t="s">
        <v>988</v>
      </c>
      <c r="O171" s="10"/>
      <c r="P171" s="87"/>
      <c r="Q171" s="87"/>
      <c r="R171" s="83">
        <v>4</v>
      </c>
      <c r="S171" s="43">
        <v>300</v>
      </c>
      <c r="T171" s="10"/>
      <c r="U171" s="43">
        <v>38</v>
      </c>
      <c r="V171" s="10"/>
      <c r="W171" s="10"/>
      <c r="X171" s="10" t="s">
        <v>66</v>
      </c>
      <c r="Y171" s="42" t="str">
        <f>VLOOKUP(X171,'[1]Region&amp;ASM'!$B$2:$E$14,2,0)</f>
        <v>NCR</v>
      </c>
      <c r="Z171" s="10" t="str">
        <f>VLOOKUP(X171,'[1]Region&amp;ASM'!$B$2:$D$14,3,0)</f>
        <v>Abhishek Srivastava</v>
      </c>
      <c r="AA171" s="43">
        <v>13</v>
      </c>
      <c r="AB171" s="10"/>
      <c r="AC171" s="10"/>
    </row>
    <row r="172" spans="1:29" x14ac:dyDescent="0.25">
      <c r="A172" s="41">
        <v>45125.839571759258</v>
      </c>
      <c r="B172" s="55">
        <v>45125</v>
      </c>
      <c r="C172" s="85" t="s">
        <v>373</v>
      </c>
      <c r="D172" s="85" t="s">
        <v>958</v>
      </c>
      <c r="E172" s="10"/>
      <c r="F172" s="43" t="s">
        <v>166</v>
      </c>
      <c r="G172" s="43" t="s">
        <v>989</v>
      </c>
      <c r="H172" s="80">
        <v>500</v>
      </c>
      <c r="I172" s="43" t="s">
        <v>166</v>
      </c>
      <c r="L172" s="81">
        <v>100</v>
      </c>
      <c r="M172" s="43" t="s">
        <v>26</v>
      </c>
      <c r="N172" s="43" t="s">
        <v>990</v>
      </c>
      <c r="O172" s="10"/>
      <c r="P172" s="87"/>
      <c r="Q172" s="87"/>
      <c r="R172" s="83">
        <v>65</v>
      </c>
      <c r="S172" s="43">
        <v>1200</v>
      </c>
      <c r="T172" s="10"/>
      <c r="U172" s="43">
        <v>81</v>
      </c>
      <c r="V172" s="10"/>
      <c r="W172" s="10"/>
      <c r="X172" s="54" t="s">
        <v>8</v>
      </c>
      <c r="Y172" s="42" t="str">
        <f>VLOOKUP(X172,'[1]Region&amp;ASM'!$B$2:$E$14,2,0)</f>
        <v>Kanpur</v>
      </c>
      <c r="Z172" s="10" t="str">
        <f>VLOOKUP(X172,'[1]Region&amp;ASM'!$B$2:$D$14,3,0)</f>
        <v>Rahul Rai</v>
      </c>
      <c r="AA172" s="43">
        <v>23</v>
      </c>
      <c r="AB172" s="10"/>
      <c r="AC172" s="10"/>
    </row>
    <row r="173" spans="1:29" x14ac:dyDescent="0.25">
      <c r="A173" s="41">
        <v>45125.937476851854</v>
      </c>
      <c r="B173" s="55">
        <v>45125</v>
      </c>
      <c r="C173" s="85" t="s">
        <v>373</v>
      </c>
      <c r="D173" s="85" t="s">
        <v>958</v>
      </c>
      <c r="E173" s="10"/>
      <c r="F173" s="43" t="s">
        <v>192</v>
      </c>
      <c r="G173" s="43">
        <v>8092382720</v>
      </c>
      <c r="H173" s="80">
        <v>300</v>
      </c>
      <c r="I173" s="43" t="s">
        <v>166</v>
      </c>
      <c r="L173" s="81">
        <v>500</v>
      </c>
      <c r="M173" s="43" t="s">
        <v>991</v>
      </c>
      <c r="N173" s="43" t="s">
        <v>992</v>
      </c>
      <c r="O173" s="10"/>
      <c r="P173" s="87"/>
      <c r="Q173" s="87"/>
      <c r="R173" s="83">
        <v>65</v>
      </c>
      <c r="S173" s="43">
        <v>4500</v>
      </c>
      <c r="T173" s="10"/>
      <c r="U173" s="43">
        <v>16</v>
      </c>
      <c r="V173" s="10"/>
      <c r="W173" s="10"/>
      <c r="X173" s="10" t="s">
        <v>7</v>
      </c>
      <c r="Y173" s="42" t="str">
        <f>VLOOKUP(X173,'[1]Region&amp;ASM'!$B$2:$E$14,2,0)</f>
        <v>NCR</v>
      </c>
      <c r="Z173" s="10" t="str">
        <f>VLOOKUP(X173,'[1]Region&amp;ASM'!$B$2:$D$14,3,0)</f>
        <v>Abhishek Srivastava</v>
      </c>
      <c r="AA173" s="43" t="s">
        <v>986</v>
      </c>
      <c r="AB173" s="10"/>
      <c r="AC173" s="10"/>
    </row>
    <row r="174" spans="1:29" x14ac:dyDescent="0.25">
      <c r="A174" s="41">
        <v>45126.435208333336</v>
      </c>
      <c r="B174" s="55">
        <v>45125</v>
      </c>
      <c r="C174" s="85" t="s">
        <v>373</v>
      </c>
      <c r="D174" s="85" t="s">
        <v>958</v>
      </c>
      <c r="E174" s="10"/>
      <c r="F174" s="43" t="s">
        <v>498</v>
      </c>
      <c r="G174" s="43">
        <v>9749134510</v>
      </c>
      <c r="H174" s="80">
        <v>90</v>
      </c>
      <c r="I174" s="43" t="s">
        <v>503</v>
      </c>
      <c r="L174" s="81">
        <v>300</v>
      </c>
      <c r="M174" s="43" t="s">
        <v>533</v>
      </c>
      <c r="N174" s="43" t="s">
        <v>533</v>
      </c>
      <c r="O174" s="10"/>
      <c r="P174" s="87"/>
      <c r="Q174" s="87"/>
      <c r="R174" s="83">
        <v>26</v>
      </c>
      <c r="S174" s="43">
        <v>3000</v>
      </c>
      <c r="T174" s="10"/>
      <c r="U174" s="43">
        <v>85</v>
      </c>
      <c r="V174" s="10"/>
      <c r="W174" s="10"/>
      <c r="X174" s="43" t="s">
        <v>6</v>
      </c>
      <c r="Y174" s="42" t="str">
        <f>VLOOKUP(X174,'[1]Region&amp;ASM'!$B$2:$E$14,2,0)</f>
        <v>NCR</v>
      </c>
      <c r="Z174" s="10" t="str">
        <f>VLOOKUP(X174,'[1]Region&amp;ASM'!$B$2:$D$14,3,0)</f>
        <v>Abhishek Srivastava</v>
      </c>
      <c r="AA174" s="43">
        <v>40</v>
      </c>
      <c r="AB174" s="10"/>
      <c r="AC174" s="10"/>
    </row>
    <row r="175" spans="1:29" x14ac:dyDescent="0.25">
      <c r="A175" s="41">
        <v>45126.436168981483</v>
      </c>
      <c r="B175" s="55">
        <v>45125</v>
      </c>
      <c r="C175" s="85" t="s">
        <v>373</v>
      </c>
      <c r="D175" s="85" t="s">
        <v>958</v>
      </c>
      <c r="E175" s="10"/>
      <c r="F175" s="43" t="s">
        <v>505</v>
      </c>
      <c r="G175" s="43">
        <v>9739134510</v>
      </c>
      <c r="H175" s="80">
        <v>400</v>
      </c>
      <c r="I175" s="43" t="s">
        <v>993</v>
      </c>
      <c r="L175" s="81">
        <v>300</v>
      </c>
      <c r="M175" s="43" t="s">
        <v>533</v>
      </c>
      <c r="N175" s="43" t="s">
        <v>533</v>
      </c>
      <c r="O175" s="10"/>
      <c r="P175" s="87"/>
      <c r="Q175" s="87"/>
      <c r="R175" s="83">
        <v>25</v>
      </c>
      <c r="S175" s="43">
        <v>2300</v>
      </c>
      <c r="T175" s="10"/>
      <c r="U175" s="43">
        <v>86</v>
      </c>
      <c r="V175" s="10"/>
      <c r="W175" s="10"/>
      <c r="X175" s="43" t="s">
        <v>6</v>
      </c>
      <c r="Y175" s="42" t="str">
        <f>VLOOKUP(X175,'[1]Region&amp;ASM'!$B$2:$E$14,2,0)</f>
        <v>NCR</v>
      </c>
      <c r="Z175" s="10" t="str">
        <f>VLOOKUP(X175,'[1]Region&amp;ASM'!$B$2:$D$14,3,0)</f>
        <v>Abhishek Srivastava</v>
      </c>
      <c r="AA175" s="43">
        <v>41</v>
      </c>
      <c r="AB175" s="10"/>
      <c r="AC175" s="10"/>
    </row>
    <row r="176" spans="1:29" s="88" customFormat="1" x14ac:dyDescent="0.25">
      <c r="A176" s="41">
        <v>45126.578425925924</v>
      </c>
      <c r="B176" s="55">
        <v>45126</v>
      </c>
      <c r="C176" s="42" t="s">
        <v>373</v>
      </c>
      <c r="D176" s="42" t="s">
        <v>994</v>
      </c>
      <c r="E176" s="10"/>
      <c r="F176" s="43" t="s">
        <v>257</v>
      </c>
      <c r="G176" s="43">
        <v>9821000310</v>
      </c>
      <c r="H176" s="80">
        <v>9000</v>
      </c>
      <c r="I176" s="43" t="s">
        <v>166</v>
      </c>
      <c r="L176" s="81">
        <v>4800</v>
      </c>
      <c r="M176" s="43" t="s">
        <v>533</v>
      </c>
      <c r="N176" s="43" t="s">
        <v>995</v>
      </c>
      <c r="O176" s="10"/>
      <c r="P176" s="87"/>
      <c r="Q176" s="87"/>
      <c r="R176" s="83">
        <v>980</v>
      </c>
      <c r="S176" s="43">
        <v>55000</v>
      </c>
      <c r="T176" s="10"/>
      <c r="U176" s="43">
        <v>42</v>
      </c>
      <c r="V176" s="10"/>
      <c r="W176" s="10"/>
      <c r="X176" s="43" t="s">
        <v>996</v>
      </c>
      <c r="Y176" s="42" t="str">
        <f>VLOOKUP(X176,'[1]Region&amp;ASM'!$B$2:$E$14,2,0)</f>
        <v>NCR</v>
      </c>
      <c r="Z176" s="10" t="str">
        <f>VLOOKUP(X176,'[1]Region&amp;ASM'!$B$2:$D$14,3,0)</f>
        <v>Abhishek Srivastava</v>
      </c>
      <c r="AA176" s="43">
        <v>42</v>
      </c>
      <c r="AB176" s="10"/>
      <c r="AC176" s="10"/>
    </row>
    <row r="177" spans="1:31" s="88" customFormat="1" x14ac:dyDescent="0.25">
      <c r="A177" s="41">
        <v>45126.800208333334</v>
      </c>
      <c r="B177" s="55">
        <v>45126</v>
      </c>
      <c r="C177" s="42" t="s">
        <v>373</v>
      </c>
      <c r="D177" s="42" t="s">
        <v>994</v>
      </c>
      <c r="E177" s="10"/>
      <c r="F177" s="43" t="s">
        <v>819</v>
      </c>
      <c r="G177" s="43"/>
      <c r="H177" s="80">
        <v>700</v>
      </c>
      <c r="I177" s="43" t="s">
        <v>820</v>
      </c>
      <c r="L177" s="81">
        <v>300</v>
      </c>
      <c r="M177" s="43" t="s">
        <v>988</v>
      </c>
      <c r="N177" s="43" t="s">
        <v>988</v>
      </c>
      <c r="O177" s="10"/>
      <c r="P177" s="87"/>
      <c r="Q177" s="87"/>
      <c r="R177" s="83">
        <v>65</v>
      </c>
      <c r="S177" s="43">
        <v>3000</v>
      </c>
      <c r="T177" s="10"/>
      <c r="U177" s="43">
        <v>38</v>
      </c>
      <c r="V177" s="10"/>
      <c r="W177" s="10"/>
      <c r="X177" s="10" t="s">
        <v>66</v>
      </c>
      <c r="Y177" s="42" t="str">
        <f>VLOOKUP(X177,'[1]Region&amp;ASM'!$B$2:$E$14,2,0)</f>
        <v>NCR</v>
      </c>
      <c r="Z177" s="10" t="str">
        <f>VLOOKUP(X177,'[1]Region&amp;ASM'!$B$2:$D$14,3,0)</f>
        <v>Abhishek Srivastava</v>
      </c>
      <c r="AA177" s="43">
        <v>12</v>
      </c>
      <c r="AB177" s="10"/>
      <c r="AC177" s="10"/>
    </row>
    <row r="178" spans="1:31" s="88" customFormat="1" x14ac:dyDescent="0.25">
      <c r="A178" s="41">
        <v>45126.975729166668</v>
      </c>
      <c r="B178" s="55">
        <v>45126</v>
      </c>
      <c r="C178" s="42" t="s">
        <v>373</v>
      </c>
      <c r="D178" s="42" t="s">
        <v>994</v>
      </c>
      <c r="E178" s="10"/>
      <c r="F178" s="43" t="s">
        <v>997</v>
      </c>
      <c r="G178" s="43">
        <v>9473812482</v>
      </c>
      <c r="H178" s="80">
        <v>30</v>
      </c>
      <c r="I178" s="43" t="s">
        <v>471</v>
      </c>
      <c r="L178" s="81">
        <v>300</v>
      </c>
      <c r="M178" s="43" t="s">
        <v>973</v>
      </c>
      <c r="N178" s="43" t="s">
        <v>998</v>
      </c>
      <c r="O178" s="10"/>
      <c r="P178" s="87"/>
      <c r="Q178" s="87"/>
      <c r="R178" s="83">
        <v>55</v>
      </c>
      <c r="S178" s="43">
        <v>3000</v>
      </c>
      <c r="T178" s="10"/>
      <c r="U178" s="43">
        <v>75</v>
      </c>
      <c r="V178" s="10"/>
      <c r="W178" s="10"/>
      <c r="X178" s="43" t="s">
        <v>6</v>
      </c>
      <c r="Y178" s="42" t="str">
        <f>VLOOKUP(X178,'[1]Region&amp;ASM'!$B$2:$E$14,2,0)</f>
        <v>NCR</v>
      </c>
      <c r="Z178" s="10" t="str">
        <f>VLOOKUP(X178,'[1]Region&amp;ASM'!$B$2:$D$14,3,0)</f>
        <v>Abhishek Srivastava</v>
      </c>
      <c r="AA178" s="43">
        <v>41</v>
      </c>
      <c r="AB178" s="10"/>
      <c r="AC178" s="10"/>
    </row>
    <row r="179" spans="1:31" s="88" customFormat="1" x14ac:dyDescent="0.25">
      <c r="A179" s="41">
        <v>45127.289814814816</v>
      </c>
      <c r="B179" s="55">
        <v>45126</v>
      </c>
      <c r="C179" s="42" t="s">
        <v>373</v>
      </c>
      <c r="D179" s="42" t="s">
        <v>994</v>
      </c>
      <c r="E179" s="10"/>
      <c r="F179" s="43" t="s">
        <v>196</v>
      </c>
      <c r="G179" s="43">
        <v>8851709860</v>
      </c>
      <c r="H179" s="80">
        <v>200</v>
      </c>
      <c r="I179" s="43" t="s">
        <v>999</v>
      </c>
      <c r="L179" s="81">
        <v>300</v>
      </c>
      <c r="M179" s="43" t="s">
        <v>883</v>
      </c>
      <c r="N179" s="43" t="s">
        <v>537</v>
      </c>
      <c r="O179" s="10"/>
      <c r="P179" s="87"/>
      <c r="Q179" s="87"/>
      <c r="R179" s="83">
        <v>75</v>
      </c>
      <c r="S179" s="43">
        <v>3000</v>
      </c>
      <c r="T179" s="10"/>
      <c r="U179" s="43">
        <v>32</v>
      </c>
      <c r="V179" s="10"/>
      <c r="W179" s="10"/>
      <c r="X179" s="10" t="s">
        <v>7</v>
      </c>
      <c r="Y179" s="42" t="str">
        <f>VLOOKUP(X179,'[1]Region&amp;ASM'!$B$2:$E$14,2,0)</f>
        <v>NCR</v>
      </c>
      <c r="Z179" s="10" t="str">
        <f>VLOOKUP(X179,'[1]Region&amp;ASM'!$B$2:$D$14,3,0)</f>
        <v>Abhishek Srivastava</v>
      </c>
      <c r="AA179" s="43" t="s">
        <v>1000</v>
      </c>
      <c r="AB179" s="10"/>
      <c r="AC179" s="10"/>
    </row>
    <row r="180" spans="1:31" x14ac:dyDescent="0.25">
      <c r="A180" s="41">
        <v>45128.353738425925</v>
      </c>
      <c r="B180" s="55">
        <v>45127</v>
      </c>
      <c r="C180" s="55" t="s">
        <v>373</v>
      </c>
      <c r="D180" s="42" t="s">
        <v>994</v>
      </c>
      <c r="E180" s="43">
        <v>87</v>
      </c>
      <c r="F180" s="43" t="s">
        <v>1001</v>
      </c>
      <c r="G180" s="43">
        <v>7428784555</v>
      </c>
      <c r="H180" s="80">
        <v>50</v>
      </c>
      <c r="I180" s="43" t="s">
        <v>166</v>
      </c>
      <c r="L180" s="81">
        <v>1000</v>
      </c>
      <c r="M180" s="43"/>
      <c r="N180" s="43"/>
      <c r="O180" s="43" t="s">
        <v>62</v>
      </c>
      <c r="P180" s="47" t="s">
        <v>166</v>
      </c>
      <c r="Q180" s="47"/>
      <c r="R180" s="83">
        <v>33</v>
      </c>
      <c r="S180" s="43" t="s">
        <v>1002</v>
      </c>
      <c r="T180" s="43"/>
      <c r="U180" s="43"/>
      <c r="V180" s="43" t="s">
        <v>801</v>
      </c>
      <c r="W180" s="43" t="s">
        <v>377</v>
      </c>
      <c r="X180" s="10" t="s">
        <v>7</v>
      </c>
      <c r="Y180" s="42" t="str">
        <f>VLOOKUP(X180,'[1]Region&amp;ASM'!$B$2:$E$14,2,0)</f>
        <v>NCR</v>
      </c>
      <c r="Z180" s="10" t="str">
        <f>VLOOKUP(X180,'[1]Region&amp;ASM'!$B$2:$D$14,3,0)</f>
        <v>Abhishek Srivastava</v>
      </c>
      <c r="AA180" s="10"/>
      <c r="AB180" s="10"/>
      <c r="AC180" s="10"/>
    </row>
    <row r="181" spans="1:31" x14ac:dyDescent="0.25">
      <c r="A181" s="41">
        <v>45128.440370370372</v>
      </c>
      <c r="B181" s="55">
        <v>45127</v>
      </c>
      <c r="C181" s="55" t="s">
        <v>373</v>
      </c>
      <c r="D181" s="42" t="s">
        <v>994</v>
      </c>
      <c r="E181" s="43">
        <v>38</v>
      </c>
      <c r="F181" s="43" t="s">
        <v>819</v>
      </c>
      <c r="G181" s="43" t="s">
        <v>876</v>
      </c>
      <c r="H181" s="80">
        <v>200</v>
      </c>
      <c r="I181" s="43" t="s">
        <v>79</v>
      </c>
      <c r="L181" s="81">
        <v>1300</v>
      </c>
      <c r="M181" s="43"/>
      <c r="N181" s="43"/>
      <c r="O181" s="43" t="s">
        <v>62</v>
      </c>
      <c r="P181" s="47" t="s">
        <v>820</v>
      </c>
      <c r="Q181" s="47"/>
      <c r="R181" s="83">
        <v>40</v>
      </c>
      <c r="S181" s="43" t="s">
        <v>841</v>
      </c>
      <c r="T181" s="43"/>
      <c r="U181" s="43"/>
      <c r="V181" s="43"/>
      <c r="W181" s="43" t="s">
        <v>232</v>
      </c>
      <c r="X181" s="10" t="s">
        <v>66</v>
      </c>
      <c r="Y181" s="42" t="str">
        <f>VLOOKUP(X181,'[1]Region&amp;ASM'!$B$2:$E$14,2,0)</f>
        <v>NCR</v>
      </c>
      <c r="Z181" s="10" t="str">
        <f>VLOOKUP(X181,'[1]Region&amp;ASM'!$B$2:$D$14,3,0)</f>
        <v>Abhishek Srivastava</v>
      </c>
      <c r="AA181" s="10"/>
      <c r="AB181" s="10"/>
      <c r="AC181" s="10"/>
    </row>
    <row r="182" spans="1:31" x14ac:dyDescent="0.25">
      <c r="A182" s="41">
        <v>45128.344629629632</v>
      </c>
      <c r="B182" s="55">
        <v>45127</v>
      </c>
      <c r="C182" s="42" t="s">
        <v>373</v>
      </c>
      <c r="D182" s="42" t="s">
        <v>994</v>
      </c>
      <c r="E182" s="10"/>
      <c r="F182" s="43" t="s">
        <v>194</v>
      </c>
      <c r="G182" s="43">
        <v>9170129678</v>
      </c>
      <c r="H182" s="80">
        <v>80</v>
      </c>
      <c r="I182" s="43" t="s">
        <v>1003</v>
      </c>
      <c r="L182" s="81">
        <v>150</v>
      </c>
      <c r="M182" s="43" t="s">
        <v>883</v>
      </c>
      <c r="N182" s="10"/>
      <c r="O182" s="43" t="s">
        <v>966</v>
      </c>
      <c r="P182" s="47" t="s">
        <v>1004</v>
      </c>
      <c r="Q182" s="87"/>
      <c r="R182" s="83">
        <v>27</v>
      </c>
      <c r="S182" s="10"/>
      <c r="T182" s="43">
        <v>31</v>
      </c>
      <c r="U182" s="10"/>
      <c r="V182" s="10"/>
      <c r="W182" s="10"/>
      <c r="X182" s="10" t="s">
        <v>7</v>
      </c>
      <c r="Y182" s="42" t="str">
        <f>VLOOKUP(X182,'[1]Region&amp;ASM'!$B$2:$E$14,2,0)</f>
        <v>NCR</v>
      </c>
      <c r="Z182" s="10" t="str">
        <f>VLOOKUP(X182,'[1]Region&amp;ASM'!$B$2:$D$14,3,0)</f>
        <v>Abhishek Srivastava</v>
      </c>
      <c r="AA182" s="43" t="s">
        <v>1000</v>
      </c>
      <c r="AB182" s="10"/>
      <c r="AC182" s="10"/>
    </row>
    <row r="183" spans="1:31" ht="15.75" thickBot="1" x14ac:dyDescent="0.3">
      <c r="A183" s="41">
        <v>45128.434965277775</v>
      </c>
      <c r="B183" s="55">
        <v>45127</v>
      </c>
      <c r="C183" s="42" t="s">
        <v>373</v>
      </c>
      <c r="D183" s="42" t="s">
        <v>994</v>
      </c>
      <c r="E183" s="10"/>
      <c r="F183" s="43" t="s">
        <v>1005</v>
      </c>
      <c r="G183" s="43"/>
      <c r="H183" s="80">
        <v>2000</v>
      </c>
      <c r="I183" s="43" t="s">
        <v>1006</v>
      </c>
      <c r="J183" s="43" t="s">
        <v>1007</v>
      </c>
      <c r="K183" s="10"/>
      <c r="L183" s="81">
        <v>0</v>
      </c>
      <c r="M183" s="43" t="s">
        <v>26</v>
      </c>
      <c r="N183" s="10"/>
      <c r="O183" s="43" t="s">
        <v>965</v>
      </c>
      <c r="P183" s="82" t="s">
        <v>1008</v>
      </c>
      <c r="Q183" s="82" t="s">
        <v>1009</v>
      </c>
      <c r="R183" s="83">
        <v>4</v>
      </c>
      <c r="S183" s="10"/>
      <c r="T183" s="43">
        <v>81</v>
      </c>
      <c r="U183" s="10"/>
      <c r="V183" s="10"/>
      <c r="W183" s="10"/>
      <c r="X183" s="54" t="s">
        <v>8</v>
      </c>
      <c r="Y183" s="42" t="str">
        <f>VLOOKUP(X183,'[1]Region&amp;ASM'!$B$2:$E$14,2,0)</f>
        <v>Kanpur</v>
      </c>
      <c r="Z183" s="10" t="str">
        <f>VLOOKUP(X183,'[1]Region&amp;ASM'!$B$2:$D$14,3,0)</f>
        <v>Rahul Rai</v>
      </c>
      <c r="AA183" s="43">
        <v>28</v>
      </c>
      <c r="AB183" s="10"/>
      <c r="AC183" s="10"/>
    </row>
    <row r="184" spans="1:31" ht="15.75" thickBot="1" x14ac:dyDescent="0.3">
      <c r="A184" s="41">
        <v>45128.790914351855</v>
      </c>
      <c r="B184" s="55">
        <v>45128</v>
      </c>
      <c r="C184" s="42" t="s">
        <v>373</v>
      </c>
      <c r="D184" s="42" t="s">
        <v>994</v>
      </c>
      <c r="E184" s="10"/>
      <c r="F184" s="43" t="s">
        <v>819</v>
      </c>
      <c r="G184" s="43" t="s">
        <v>876</v>
      </c>
      <c r="H184" s="89">
        <v>200</v>
      </c>
      <c r="I184" s="43" t="s">
        <v>1010</v>
      </c>
      <c r="J184" s="10"/>
      <c r="K184" s="10"/>
      <c r="L184" s="81">
        <v>100</v>
      </c>
      <c r="M184" s="10"/>
      <c r="N184" s="10"/>
      <c r="O184" s="10"/>
      <c r="P184" s="82" t="s">
        <v>821</v>
      </c>
      <c r="Q184" s="47" t="s">
        <v>1011</v>
      </c>
      <c r="R184" s="83">
        <v>26</v>
      </c>
      <c r="S184" s="43" t="s">
        <v>988</v>
      </c>
      <c r="T184" s="43" t="s">
        <v>533</v>
      </c>
      <c r="U184" s="10"/>
      <c r="V184" s="90" t="s">
        <v>966</v>
      </c>
      <c r="W184" s="43" t="s">
        <v>1012</v>
      </c>
      <c r="X184" s="10" t="s">
        <v>66</v>
      </c>
      <c r="Y184" s="42" t="str">
        <f>VLOOKUP(X184,'[1]Region&amp;ASM'!$B$2:$E$14,2,0)</f>
        <v>NCR</v>
      </c>
      <c r="Z184" s="10" t="str">
        <f>VLOOKUP(X184,'[1]Region&amp;ASM'!$B$2:$D$14,3,0)</f>
        <v>Abhishek Srivastava</v>
      </c>
      <c r="AA184" s="43"/>
      <c r="AB184" s="10"/>
      <c r="AC184" s="43"/>
      <c r="AE184" s="64"/>
    </row>
    <row r="185" spans="1:31" ht="15.75" thickBot="1" x14ac:dyDescent="0.3">
      <c r="A185" s="41">
        <v>45128.791921296295</v>
      </c>
      <c r="B185" s="55">
        <v>45128</v>
      </c>
      <c r="C185" s="42" t="s">
        <v>373</v>
      </c>
      <c r="D185" s="42" t="s">
        <v>994</v>
      </c>
      <c r="E185" s="10"/>
      <c r="F185" s="43" t="s">
        <v>819</v>
      </c>
      <c r="G185" s="43" t="s">
        <v>876</v>
      </c>
      <c r="H185" s="89">
        <v>200</v>
      </c>
      <c r="I185" s="43" t="s">
        <v>999</v>
      </c>
      <c r="J185" s="10"/>
      <c r="K185" s="10"/>
      <c r="L185" s="81">
        <v>100</v>
      </c>
      <c r="M185" s="10"/>
      <c r="N185" s="10"/>
      <c r="O185" s="10"/>
      <c r="P185" s="82" t="s">
        <v>821</v>
      </c>
      <c r="Q185" s="82" t="s">
        <v>866</v>
      </c>
      <c r="R185" s="83">
        <v>29</v>
      </c>
      <c r="S185" s="43" t="s">
        <v>988</v>
      </c>
      <c r="T185" s="43" t="s">
        <v>533</v>
      </c>
      <c r="U185" s="10"/>
      <c r="V185" s="90" t="s">
        <v>966</v>
      </c>
      <c r="W185" s="43" t="s">
        <v>1012</v>
      </c>
      <c r="X185" s="10" t="s">
        <v>66</v>
      </c>
      <c r="Y185" s="42" t="str">
        <f>VLOOKUP(X185,'[1]Region&amp;ASM'!$B$2:$E$14,2,0)</f>
        <v>NCR</v>
      </c>
      <c r="Z185" s="10" t="str">
        <f>VLOOKUP(X185,'[1]Region&amp;ASM'!$B$2:$D$14,3,0)</f>
        <v>Abhishek Srivastava</v>
      </c>
      <c r="AA185" s="43"/>
      <c r="AB185" s="10"/>
      <c r="AC185" s="43"/>
      <c r="AE185" s="64"/>
    </row>
    <row r="186" spans="1:31" ht="15.75" thickBot="1" x14ac:dyDescent="0.3">
      <c r="A186" s="41">
        <v>45128.793356481481</v>
      </c>
      <c r="B186" s="55">
        <v>45128</v>
      </c>
      <c r="C186" s="42" t="s">
        <v>373</v>
      </c>
      <c r="D186" s="42" t="s">
        <v>994</v>
      </c>
      <c r="E186" s="10"/>
      <c r="F186" s="43" t="s">
        <v>819</v>
      </c>
      <c r="G186" s="43" t="s">
        <v>876</v>
      </c>
      <c r="H186" s="89">
        <v>100</v>
      </c>
      <c r="I186" s="43" t="s">
        <v>1013</v>
      </c>
      <c r="J186" s="10"/>
      <c r="K186" s="10"/>
      <c r="L186" s="81">
        <v>100</v>
      </c>
      <c r="M186" s="10"/>
      <c r="N186" s="10"/>
      <c r="O186" s="10"/>
      <c r="P186" s="82" t="s">
        <v>821</v>
      </c>
      <c r="Q186" s="47" t="s">
        <v>810</v>
      </c>
      <c r="R186" s="83">
        <v>27</v>
      </c>
      <c r="S186" s="43" t="s">
        <v>988</v>
      </c>
      <c r="T186" s="43" t="s">
        <v>533</v>
      </c>
      <c r="U186" s="10"/>
      <c r="V186" s="90" t="s">
        <v>966</v>
      </c>
      <c r="W186" s="43" t="s">
        <v>1014</v>
      </c>
      <c r="X186" s="10" t="s">
        <v>66</v>
      </c>
      <c r="Y186" s="42" t="str">
        <f>VLOOKUP(X186,'[1]Region&amp;ASM'!$B$2:$E$14,2,0)</f>
        <v>NCR</v>
      </c>
      <c r="Z186" s="10" t="str">
        <f>VLOOKUP(X186,'[1]Region&amp;ASM'!$B$2:$D$14,3,0)</f>
        <v>Abhishek Srivastava</v>
      </c>
      <c r="AA186" s="43"/>
      <c r="AB186" s="10"/>
      <c r="AC186" s="43"/>
      <c r="AE186" s="64"/>
    </row>
    <row r="187" spans="1:31" ht="15.75" thickBot="1" x14ac:dyDescent="0.3">
      <c r="A187" s="41">
        <v>45128.798819444448</v>
      </c>
      <c r="B187" s="55">
        <v>45128</v>
      </c>
      <c r="C187" s="42" t="s">
        <v>373</v>
      </c>
      <c r="D187" s="42" t="s">
        <v>994</v>
      </c>
      <c r="E187" s="10"/>
      <c r="F187" s="43" t="s">
        <v>967</v>
      </c>
      <c r="G187" s="43"/>
      <c r="H187" s="89">
        <v>3000</v>
      </c>
      <c r="I187" s="43" t="s">
        <v>1006</v>
      </c>
      <c r="J187" s="10"/>
      <c r="K187" s="10"/>
      <c r="L187" s="81">
        <v>232</v>
      </c>
      <c r="M187" s="10"/>
      <c r="N187" s="10"/>
      <c r="O187" s="10"/>
      <c r="P187" s="47" t="s">
        <v>1015</v>
      </c>
      <c r="Q187" s="47" t="s">
        <v>1016</v>
      </c>
      <c r="R187" s="83">
        <v>60</v>
      </c>
      <c r="S187" s="43" t="s">
        <v>1017</v>
      </c>
      <c r="T187" s="43" t="s">
        <v>26</v>
      </c>
      <c r="U187" s="10"/>
      <c r="V187" s="90" t="s">
        <v>965</v>
      </c>
      <c r="W187" s="43" t="s">
        <v>1008</v>
      </c>
      <c r="X187" s="54" t="s">
        <v>8</v>
      </c>
      <c r="Y187" s="42" t="str">
        <f>VLOOKUP(X187,'[1]Region&amp;ASM'!$B$2:$E$14,2,0)</f>
        <v>Kanpur</v>
      </c>
      <c r="Z187" s="10" t="str">
        <f>VLOOKUP(X187,'[1]Region&amp;ASM'!$B$2:$D$14,3,0)</f>
        <v>Rahul Rai</v>
      </c>
      <c r="AA187" s="43"/>
      <c r="AB187" s="10"/>
      <c r="AC187" s="43"/>
      <c r="AE187" s="64"/>
    </row>
    <row r="188" spans="1:31" ht="15.75" thickBot="1" x14ac:dyDescent="0.3">
      <c r="A188" s="41">
        <v>45129.29928240741</v>
      </c>
      <c r="B188" s="55">
        <v>45128</v>
      </c>
      <c r="C188" s="42" t="s">
        <v>373</v>
      </c>
      <c r="D188" s="42" t="s">
        <v>994</v>
      </c>
      <c r="E188" s="10"/>
      <c r="F188" s="43" t="s">
        <v>1018</v>
      </c>
      <c r="G188" s="43">
        <v>9560599239</v>
      </c>
      <c r="H188" s="89">
        <v>500</v>
      </c>
      <c r="I188" s="43" t="s">
        <v>166</v>
      </c>
      <c r="J188" s="10"/>
      <c r="K188" s="10"/>
      <c r="L188" s="81">
        <v>350</v>
      </c>
      <c r="M188" s="10"/>
      <c r="N188" s="10"/>
      <c r="O188" s="10"/>
      <c r="P188" s="47" t="s">
        <v>525</v>
      </c>
      <c r="Q188" s="47" t="s">
        <v>957</v>
      </c>
      <c r="R188" s="83">
        <v>35</v>
      </c>
      <c r="S188" s="43" t="s">
        <v>1019</v>
      </c>
      <c r="T188" s="43" t="s">
        <v>1020</v>
      </c>
      <c r="U188" s="10"/>
      <c r="V188" s="90" t="s">
        <v>962</v>
      </c>
      <c r="W188" s="43" t="s">
        <v>1021</v>
      </c>
      <c r="X188" s="10" t="s">
        <v>7</v>
      </c>
      <c r="Y188" s="42" t="str">
        <f>VLOOKUP(X188,'[1]Region&amp;ASM'!$B$2:$E$14,2,0)</f>
        <v>NCR</v>
      </c>
      <c r="Z188" s="10" t="str">
        <f>VLOOKUP(X188,'[1]Region&amp;ASM'!$B$2:$D$14,3,0)</f>
        <v>Abhishek Srivastava</v>
      </c>
      <c r="AA188" s="43"/>
      <c r="AB188" s="10"/>
      <c r="AC188" s="43"/>
      <c r="AE188" s="63"/>
    </row>
    <row r="189" spans="1:31" x14ac:dyDescent="0.25">
      <c r="A189" s="41">
        <v>45128.795532407406</v>
      </c>
      <c r="B189" s="55">
        <v>45128</v>
      </c>
      <c r="C189" s="55" t="s">
        <v>373</v>
      </c>
      <c r="D189" s="42" t="s">
        <v>994</v>
      </c>
      <c r="E189" s="43">
        <v>38</v>
      </c>
      <c r="F189" s="43" t="s">
        <v>819</v>
      </c>
      <c r="G189" s="43" t="s">
        <v>876</v>
      </c>
      <c r="H189" s="80">
        <v>300</v>
      </c>
      <c r="I189" s="43" t="s">
        <v>79</v>
      </c>
      <c r="J189" s="43" t="s">
        <v>820</v>
      </c>
      <c r="K189" s="43"/>
      <c r="L189" s="81">
        <v>1000</v>
      </c>
      <c r="M189" s="43"/>
      <c r="N189" s="43"/>
      <c r="O189" s="43" t="s">
        <v>62</v>
      </c>
      <c r="P189" s="82" t="s">
        <v>821</v>
      </c>
      <c r="Q189" s="82" t="s">
        <v>837</v>
      </c>
      <c r="R189" s="83">
        <v>26</v>
      </c>
      <c r="S189" s="43" t="s">
        <v>841</v>
      </c>
      <c r="T189" s="43"/>
      <c r="U189" s="43"/>
      <c r="V189" s="43"/>
      <c r="W189" s="43" t="s">
        <v>232</v>
      </c>
      <c r="X189" s="10" t="s">
        <v>66</v>
      </c>
      <c r="Y189" s="42" t="str">
        <f>VLOOKUP(X189,'[1]Region&amp;ASM'!$B$2:$E$14,2,0)</f>
        <v>NCR</v>
      </c>
      <c r="Z189" s="10" t="str">
        <f>VLOOKUP(X189,'[1]Region&amp;ASM'!$B$2:$D$14,3,0)</f>
        <v>Abhishek Srivastava</v>
      </c>
      <c r="AA189" s="10"/>
      <c r="AB189" s="10"/>
      <c r="AC189" s="10"/>
    </row>
    <row r="190" spans="1:31" x14ac:dyDescent="0.25">
      <c r="A190" s="41">
        <v>45129.533541666664</v>
      </c>
      <c r="B190" s="55">
        <v>45128</v>
      </c>
      <c r="C190" s="55" t="s">
        <v>373</v>
      </c>
      <c r="D190" s="42" t="s">
        <v>994</v>
      </c>
      <c r="E190" s="43">
        <v>38</v>
      </c>
      <c r="F190" s="43" t="s">
        <v>819</v>
      </c>
      <c r="G190" s="43" t="s">
        <v>876</v>
      </c>
      <c r="H190" s="80">
        <v>200</v>
      </c>
      <c r="I190" s="43" t="s">
        <v>79</v>
      </c>
      <c r="J190" s="43" t="s">
        <v>820</v>
      </c>
      <c r="K190" s="43"/>
      <c r="L190" s="81">
        <v>700</v>
      </c>
      <c r="M190" s="43"/>
      <c r="N190" s="43"/>
      <c r="O190" s="43" t="s">
        <v>62</v>
      </c>
      <c r="P190" s="82" t="s">
        <v>821</v>
      </c>
      <c r="Q190" s="47" t="s">
        <v>696</v>
      </c>
      <c r="R190" s="83">
        <v>20</v>
      </c>
      <c r="S190" s="43" t="s">
        <v>696</v>
      </c>
      <c r="T190" s="43"/>
      <c r="U190" s="43"/>
      <c r="V190" s="43"/>
      <c r="W190" s="43" t="s">
        <v>232</v>
      </c>
      <c r="X190" s="10" t="str">
        <f>VLOOKUP(W190,'[1]Region&amp;ASM'!$A$2:$B$13,2,0)</f>
        <v>Avinish Kumar</v>
      </c>
      <c r="Y190" s="42" t="str">
        <f>VLOOKUP(X190,'[1]Region&amp;ASM'!$B$2:$E$14,2,0)</f>
        <v>NCR</v>
      </c>
      <c r="Z190" s="10" t="str">
        <f>VLOOKUP(X190,'[1]Region&amp;ASM'!$B$2:$D$14,3,0)</f>
        <v>Abhishek Srivastava</v>
      </c>
      <c r="AA190" s="10"/>
      <c r="AB190" s="10"/>
      <c r="AC190" s="10"/>
    </row>
    <row r="191" spans="1:31" x14ac:dyDescent="0.25">
      <c r="A191" s="41">
        <v>45129.839270833334</v>
      </c>
      <c r="B191" s="55">
        <v>45129</v>
      </c>
      <c r="C191" s="55" t="s">
        <v>373</v>
      </c>
      <c r="D191" s="42" t="s">
        <v>994</v>
      </c>
      <c r="E191" s="43">
        <v>11</v>
      </c>
      <c r="F191" s="43" t="s">
        <v>790</v>
      </c>
      <c r="G191" s="43" t="s">
        <v>1022</v>
      </c>
      <c r="H191" s="80">
        <v>500</v>
      </c>
      <c r="I191" s="43" t="s">
        <v>56</v>
      </c>
      <c r="J191" s="43" t="s">
        <v>1023</v>
      </c>
      <c r="K191" s="43"/>
      <c r="L191" s="81">
        <v>1100</v>
      </c>
      <c r="M191" s="43"/>
      <c r="N191" s="43"/>
      <c r="O191" s="43" t="s">
        <v>62</v>
      </c>
      <c r="P191" s="82" t="s">
        <v>791</v>
      </c>
      <c r="Q191" s="47" t="s">
        <v>1024</v>
      </c>
      <c r="R191" s="83">
        <v>28</v>
      </c>
      <c r="S191" s="43" t="s">
        <v>696</v>
      </c>
      <c r="T191" s="43"/>
      <c r="U191" s="43"/>
      <c r="V191" s="43"/>
      <c r="W191" s="43" t="s">
        <v>232</v>
      </c>
      <c r="X191" s="10" t="str">
        <f>VLOOKUP(W191,'[1]Region&amp;ASM'!$A$2:$B$13,2,0)</f>
        <v>Avinish Kumar</v>
      </c>
      <c r="Y191" s="42" t="str">
        <f>VLOOKUP(X191,'[1]Region&amp;ASM'!$B$2:$E$14,2,0)</f>
        <v>NCR</v>
      </c>
      <c r="Z191" s="10" t="str">
        <f>VLOOKUP(X191,'[1]Region&amp;ASM'!$B$2:$D$14,3,0)</f>
        <v>Abhishek Srivastava</v>
      </c>
      <c r="AA191" s="10"/>
      <c r="AB191" s="10"/>
      <c r="AC191" s="10"/>
    </row>
    <row r="192" spans="1:31" x14ac:dyDescent="0.25">
      <c r="A192" s="41">
        <v>45129.840150462966</v>
      </c>
      <c r="B192" s="55">
        <v>45129</v>
      </c>
      <c r="C192" s="55" t="s">
        <v>373</v>
      </c>
      <c r="D192" s="42" t="s">
        <v>994</v>
      </c>
      <c r="E192" s="43">
        <v>38</v>
      </c>
      <c r="F192" s="43" t="s">
        <v>819</v>
      </c>
      <c r="G192" s="43" t="s">
        <v>1025</v>
      </c>
      <c r="H192" s="80">
        <v>300</v>
      </c>
      <c r="I192" s="43" t="s">
        <v>79</v>
      </c>
      <c r="J192" s="43" t="s">
        <v>820</v>
      </c>
      <c r="K192" s="43"/>
      <c r="L192" s="81">
        <v>1400</v>
      </c>
      <c r="M192" s="43"/>
      <c r="N192" s="43"/>
      <c r="O192" s="43" t="s">
        <v>63</v>
      </c>
      <c r="P192" s="82" t="s">
        <v>821</v>
      </c>
      <c r="Q192" s="82" t="s">
        <v>866</v>
      </c>
      <c r="R192" s="83">
        <v>40</v>
      </c>
      <c r="S192" s="43" t="s">
        <v>841</v>
      </c>
      <c r="T192" s="43"/>
      <c r="U192" s="43"/>
      <c r="V192" s="43"/>
      <c r="W192" s="43" t="s">
        <v>232</v>
      </c>
      <c r="X192" s="10" t="str">
        <f>VLOOKUP(W192,'[1]Region&amp;ASM'!$A$2:$B$13,2,0)</f>
        <v>Avinish Kumar</v>
      </c>
      <c r="Y192" s="42" t="str">
        <f>VLOOKUP(X192,'[1]Region&amp;ASM'!$B$2:$E$14,2,0)</f>
        <v>NCR</v>
      </c>
      <c r="Z192" s="10" t="str">
        <f>VLOOKUP(X192,'[1]Region&amp;ASM'!$B$2:$D$14,3,0)</f>
        <v>Abhishek Srivastava</v>
      </c>
      <c r="AA192" s="10"/>
      <c r="AB192" s="10"/>
      <c r="AC192" s="10"/>
    </row>
    <row r="193" spans="1:29" x14ac:dyDescent="0.25">
      <c r="A193" s="41">
        <v>45130.053310185183</v>
      </c>
      <c r="B193" s="55">
        <v>45129</v>
      </c>
      <c r="C193" s="42" t="s">
        <v>373</v>
      </c>
      <c r="D193" s="42" t="s">
        <v>994</v>
      </c>
      <c r="E193" s="10"/>
      <c r="F193" s="43" t="s">
        <v>444</v>
      </c>
      <c r="G193" s="43">
        <v>8505803872</v>
      </c>
      <c r="H193" s="80">
        <v>700</v>
      </c>
      <c r="I193" s="43" t="s">
        <v>1026</v>
      </c>
      <c r="J193" s="10"/>
      <c r="K193" s="10"/>
      <c r="L193" s="81">
        <v>1000</v>
      </c>
      <c r="M193" s="43" t="s">
        <v>961</v>
      </c>
      <c r="N193" s="10"/>
      <c r="O193" s="43" t="s">
        <v>962</v>
      </c>
      <c r="P193" s="82" t="s">
        <v>867</v>
      </c>
      <c r="Q193" s="47" t="s">
        <v>963</v>
      </c>
      <c r="R193" s="83">
        <v>104</v>
      </c>
      <c r="S193" s="43" t="s">
        <v>1027</v>
      </c>
      <c r="T193" s="43">
        <v>8505803872</v>
      </c>
      <c r="U193" s="10"/>
      <c r="V193" s="10"/>
      <c r="W193" s="10"/>
      <c r="X193" s="43" t="s">
        <v>6</v>
      </c>
      <c r="Y193" s="42" t="str">
        <f>VLOOKUP(X193,'[1]Region&amp;ASM'!$B$2:$E$14,2,0)</f>
        <v>NCR</v>
      </c>
      <c r="Z193" s="10" t="str">
        <f>VLOOKUP(X193,'[1]Region&amp;ASM'!$B$2:$D$14,3,0)</f>
        <v>Abhishek Srivastava</v>
      </c>
      <c r="AA193" s="43">
        <v>46</v>
      </c>
      <c r="AB193" s="10"/>
      <c r="AC193" s="10"/>
    </row>
    <row r="194" spans="1:29" x14ac:dyDescent="0.25">
      <c r="A194" s="41">
        <v>45131.424976851849</v>
      </c>
      <c r="B194" s="55">
        <v>45129</v>
      </c>
      <c r="C194" s="42" t="s">
        <v>373</v>
      </c>
      <c r="D194" s="42" t="s">
        <v>994</v>
      </c>
      <c r="E194" s="10"/>
      <c r="F194" s="43" t="s">
        <v>1028</v>
      </c>
      <c r="G194" s="43"/>
      <c r="H194" s="80">
        <v>2000</v>
      </c>
      <c r="I194" s="43" t="s">
        <v>968</v>
      </c>
      <c r="J194" s="10"/>
      <c r="K194" s="10"/>
      <c r="L194" s="81">
        <v>100</v>
      </c>
      <c r="M194" s="43" t="s">
        <v>26</v>
      </c>
      <c r="N194" s="10"/>
      <c r="O194" s="43" t="s">
        <v>965</v>
      </c>
      <c r="P194" s="47" t="s">
        <v>1015</v>
      </c>
      <c r="Q194" s="47" t="s">
        <v>1029</v>
      </c>
      <c r="R194" s="83">
        <v>12</v>
      </c>
      <c r="S194" s="43" t="s">
        <v>1030</v>
      </c>
      <c r="T194" s="43">
        <v>77651903792</v>
      </c>
      <c r="U194" s="10"/>
      <c r="V194" s="10"/>
      <c r="W194" s="10"/>
      <c r="X194" s="54" t="s">
        <v>8</v>
      </c>
      <c r="Y194" s="42" t="str">
        <f>VLOOKUP(X194,'[1]Region&amp;ASM'!$B$2:$E$14,2,0)</f>
        <v>Kanpur</v>
      </c>
      <c r="Z194" s="10" t="str">
        <f>VLOOKUP(X194,'[1]Region&amp;ASM'!$B$2:$D$14,3,0)</f>
        <v>Rahul Rai</v>
      </c>
      <c r="AA194" s="43">
        <v>28</v>
      </c>
      <c r="AB194" s="10"/>
      <c r="AC194" s="10"/>
    </row>
    <row r="195" spans="1:29" x14ac:dyDescent="0.25">
      <c r="A195" s="41">
        <v>45131.452372685184</v>
      </c>
      <c r="B195" s="55">
        <v>45129</v>
      </c>
      <c r="C195" s="42" t="s">
        <v>373</v>
      </c>
      <c r="D195" s="42" t="s">
        <v>994</v>
      </c>
      <c r="E195" s="10"/>
      <c r="F195" s="43" t="s">
        <v>1031</v>
      </c>
      <c r="G195" s="43">
        <v>9821000310</v>
      </c>
      <c r="H195" s="80">
        <v>2500</v>
      </c>
      <c r="I195" s="43" t="s">
        <v>166</v>
      </c>
      <c r="J195" s="10"/>
      <c r="K195" s="10"/>
      <c r="L195" s="81">
        <v>2500</v>
      </c>
      <c r="M195" s="43" t="s">
        <v>988</v>
      </c>
      <c r="N195" s="10"/>
      <c r="O195" s="43" t="s">
        <v>964</v>
      </c>
      <c r="P195" s="47" t="s">
        <v>533</v>
      </c>
      <c r="Q195" s="47" t="s">
        <v>1032</v>
      </c>
      <c r="R195" s="83">
        <v>580</v>
      </c>
      <c r="S195" s="43" t="s">
        <v>1033</v>
      </c>
      <c r="T195" s="43">
        <v>7683044386</v>
      </c>
      <c r="U195" s="10"/>
      <c r="V195" s="10"/>
      <c r="W195" s="10"/>
      <c r="X195" s="43" t="s">
        <v>996</v>
      </c>
      <c r="Y195" s="42" t="str">
        <f>VLOOKUP(X195,'[1]Region&amp;ASM'!$B$2:$E$14,2,0)</f>
        <v>NCR</v>
      </c>
      <c r="Z195" s="10" t="str">
        <f>VLOOKUP(X195,'[1]Region&amp;ASM'!$B$2:$D$14,3,0)</f>
        <v>Abhishek Srivastava</v>
      </c>
      <c r="AA195" s="43">
        <v>42</v>
      </c>
      <c r="AB195" s="10"/>
      <c r="AC195" s="10"/>
    </row>
    <row r="196" spans="1:29" x14ac:dyDescent="0.25">
      <c r="A196" s="41">
        <v>45131.861134259256</v>
      </c>
      <c r="B196" s="55">
        <v>45131</v>
      </c>
      <c r="C196" s="42" t="s">
        <v>373</v>
      </c>
      <c r="D196" s="42" t="s">
        <v>994</v>
      </c>
      <c r="E196" s="10"/>
      <c r="F196" s="43" t="s">
        <v>272</v>
      </c>
      <c r="G196" s="43">
        <v>7417925777</v>
      </c>
      <c r="H196" s="80">
        <v>430</v>
      </c>
      <c r="I196" s="43" t="s">
        <v>169</v>
      </c>
      <c r="J196" s="43" t="s">
        <v>1034</v>
      </c>
      <c r="K196" s="10"/>
      <c r="L196" s="81">
        <v>100</v>
      </c>
      <c r="M196" s="43" t="s">
        <v>696</v>
      </c>
      <c r="N196" s="10"/>
      <c r="O196" s="43" t="s">
        <v>965</v>
      </c>
      <c r="P196" s="82" t="s">
        <v>897</v>
      </c>
      <c r="Q196" s="47" t="s">
        <v>1034</v>
      </c>
      <c r="R196" s="83">
        <v>7</v>
      </c>
      <c r="S196" s="10"/>
      <c r="T196" s="43">
        <v>44</v>
      </c>
      <c r="U196" s="10"/>
      <c r="V196" s="10"/>
      <c r="W196" s="10"/>
      <c r="X196" s="43" t="s">
        <v>126</v>
      </c>
      <c r="Y196" s="42" t="str">
        <f>VLOOKUP(X196,'[1]Region&amp;ASM'!$B$2:$E$14,2,0)</f>
        <v>NCR</v>
      </c>
      <c r="Z196" s="10" t="str">
        <f>VLOOKUP(X196,'[1]Region&amp;ASM'!$B$2:$D$14,3,0)</f>
        <v>Abhishek Srivastava</v>
      </c>
      <c r="AA196" s="43">
        <v>41</v>
      </c>
      <c r="AB196" s="10"/>
      <c r="AC196" s="10"/>
    </row>
    <row r="197" spans="1:29" x14ac:dyDescent="0.25">
      <c r="A197" s="41">
        <v>45131.879016203704</v>
      </c>
      <c r="B197" s="55">
        <v>45131</v>
      </c>
      <c r="C197" s="42" t="s">
        <v>373</v>
      </c>
      <c r="D197" s="42" t="s">
        <v>994</v>
      </c>
      <c r="E197" s="10"/>
      <c r="F197" s="43" t="s">
        <v>819</v>
      </c>
      <c r="G197" s="43"/>
      <c r="H197" s="80">
        <v>150</v>
      </c>
      <c r="I197" s="43" t="s">
        <v>820</v>
      </c>
      <c r="J197" s="43" t="s">
        <v>810</v>
      </c>
      <c r="K197" s="10"/>
      <c r="L197" s="81">
        <v>100</v>
      </c>
      <c r="M197" s="43" t="s">
        <v>533</v>
      </c>
      <c r="N197" s="10"/>
      <c r="O197" s="43" t="s">
        <v>966</v>
      </c>
      <c r="P197" s="82" t="s">
        <v>821</v>
      </c>
      <c r="Q197" s="47" t="s">
        <v>810</v>
      </c>
      <c r="R197" s="83">
        <v>24</v>
      </c>
      <c r="S197" s="10"/>
      <c r="T197" s="43">
        <v>38</v>
      </c>
      <c r="U197" s="10"/>
      <c r="V197" s="10"/>
      <c r="W197" s="10"/>
      <c r="X197" s="10" t="s">
        <v>66</v>
      </c>
      <c r="Y197" s="42" t="str">
        <f>VLOOKUP(X197,'[1]Region&amp;ASM'!$B$2:$E$14,2,0)</f>
        <v>NCR</v>
      </c>
      <c r="Z197" s="10" t="str">
        <f>VLOOKUP(X197,'[1]Region&amp;ASM'!$B$2:$D$14,3,0)</f>
        <v>Abhishek Srivastava</v>
      </c>
      <c r="AA197" s="43">
        <v>11</v>
      </c>
      <c r="AB197" s="10"/>
      <c r="AC197" s="10"/>
    </row>
    <row r="198" spans="1:29" x14ac:dyDescent="0.25">
      <c r="A198" s="41">
        <v>45132.013680555552</v>
      </c>
      <c r="B198" s="55">
        <v>45131</v>
      </c>
      <c r="C198" s="42" t="s">
        <v>373</v>
      </c>
      <c r="D198" s="42" t="s">
        <v>994</v>
      </c>
      <c r="E198" s="10"/>
      <c r="F198" s="43" t="s">
        <v>444</v>
      </c>
      <c r="G198" s="43">
        <v>8505803872</v>
      </c>
      <c r="H198" s="80">
        <v>450</v>
      </c>
      <c r="I198" s="43" t="s">
        <v>166</v>
      </c>
      <c r="J198" s="43" t="s">
        <v>832</v>
      </c>
      <c r="K198" s="10"/>
      <c r="L198" s="81">
        <v>500</v>
      </c>
      <c r="M198" s="43" t="s">
        <v>533</v>
      </c>
      <c r="N198" s="10"/>
      <c r="O198" s="43" t="s">
        <v>962</v>
      </c>
      <c r="P198" s="47" t="s">
        <v>956</v>
      </c>
      <c r="Q198" s="47" t="s">
        <v>832</v>
      </c>
      <c r="R198" s="83">
        <v>24</v>
      </c>
      <c r="S198" s="10"/>
      <c r="T198" s="43">
        <v>75</v>
      </c>
      <c r="U198" s="10"/>
      <c r="V198" s="10"/>
      <c r="W198" s="10"/>
      <c r="X198" s="43" t="s">
        <v>6</v>
      </c>
      <c r="Y198" s="42" t="str">
        <f>VLOOKUP(X198,'[1]Region&amp;ASM'!$B$2:$E$14,2,0)</f>
        <v>NCR</v>
      </c>
      <c r="Z198" s="10" t="str">
        <f>VLOOKUP(X198,'[1]Region&amp;ASM'!$B$2:$D$14,3,0)</f>
        <v>Abhishek Srivastava</v>
      </c>
      <c r="AA198" s="43">
        <v>46</v>
      </c>
      <c r="AB198" s="10"/>
      <c r="AC198" s="10"/>
    </row>
    <row r="199" spans="1:29" x14ac:dyDescent="0.25">
      <c r="A199" s="41">
        <v>45132.352129629631</v>
      </c>
      <c r="B199" s="55">
        <v>45131</v>
      </c>
      <c r="C199" s="42" t="s">
        <v>373</v>
      </c>
      <c r="D199" s="42" t="s">
        <v>994</v>
      </c>
      <c r="E199" s="10"/>
      <c r="F199" s="43" t="s">
        <v>955</v>
      </c>
      <c r="G199" s="43">
        <v>8851709860</v>
      </c>
      <c r="H199" s="80">
        <v>250</v>
      </c>
      <c r="I199" s="43" t="s">
        <v>1035</v>
      </c>
      <c r="J199" s="43" t="s">
        <v>1036</v>
      </c>
      <c r="K199" s="10"/>
      <c r="L199" s="81">
        <v>400</v>
      </c>
      <c r="M199" s="43" t="s">
        <v>1036</v>
      </c>
      <c r="N199" s="10"/>
      <c r="O199" s="43" t="s">
        <v>965</v>
      </c>
      <c r="P199" s="82" t="s">
        <v>798</v>
      </c>
      <c r="Q199" s="47" t="s">
        <v>1036</v>
      </c>
      <c r="R199" s="83">
        <v>100</v>
      </c>
      <c r="S199" s="10"/>
      <c r="T199" s="43">
        <v>18</v>
      </c>
      <c r="U199" s="10"/>
      <c r="V199" s="10"/>
      <c r="W199" s="10"/>
      <c r="X199" s="43" t="s">
        <v>7</v>
      </c>
      <c r="Y199" s="42" t="str">
        <f>VLOOKUP(X199,'[1]Region&amp;ASM'!$B$2:$E$14,2,0)</f>
        <v>NCR</v>
      </c>
      <c r="Z199" s="10" t="str">
        <f>VLOOKUP(X199,'[1]Region&amp;ASM'!$B$2:$D$14,3,0)</f>
        <v>Abhishek Srivastava</v>
      </c>
      <c r="AA199" s="43" t="s">
        <v>1037</v>
      </c>
      <c r="AB199" s="10"/>
      <c r="AC199" s="10"/>
    </row>
    <row r="200" spans="1:29" x14ac:dyDescent="0.25">
      <c r="A200" s="41">
        <v>45131.709293981483</v>
      </c>
      <c r="B200" s="55">
        <v>45131</v>
      </c>
      <c r="C200" s="55" t="s">
        <v>373</v>
      </c>
      <c r="D200" s="42" t="s">
        <v>994</v>
      </c>
      <c r="E200" s="43">
        <v>37</v>
      </c>
      <c r="F200" s="43" t="s">
        <v>223</v>
      </c>
      <c r="G200" s="43" t="s">
        <v>898</v>
      </c>
      <c r="H200" s="80">
        <v>50</v>
      </c>
      <c r="I200" s="43" t="s">
        <v>807</v>
      </c>
      <c r="J200" s="43" t="s">
        <v>919</v>
      </c>
      <c r="K200" s="43"/>
      <c r="L200" s="81">
        <v>500</v>
      </c>
      <c r="M200" s="43"/>
      <c r="N200" s="43"/>
      <c r="O200" s="43" t="s">
        <v>62</v>
      </c>
      <c r="P200" s="84" t="s">
        <v>900</v>
      </c>
      <c r="Q200" s="47" t="s">
        <v>907</v>
      </c>
      <c r="R200" s="83">
        <v>14</v>
      </c>
      <c r="S200" s="43" t="s">
        <v>841</v>
      </c>
      <c r="T200" s="43"/>
      <c r="U200" s="43"/>
      <c r="V200" s="43"/>
      <c r="W200" s="43" t="s">
        <v>232</v>
      </c>
      <c r="X200" s="10" t="str">
        <f>VLOOKUP(W200,'[1]Region&amp;ASM'!$A$2:$B$13,2,0)</f>
        <v>Avinish Kumar</v>
      </c>
      <c r="Y200" s="42" t="str">
        <f>VLOOKUP(X200,'[1]Region&amp;ASM'!$B$2:$E$14,2,0)</f>
        <v>NCR</v>
      </c>
      <c r="Z200" s="10" t="str">
        <f>VLOOKUP(X200,'[1]Region&amp;ASM'!$B$2:$D$14,3,0)</f>
        <v>Abhishek Srivastava</v>
      </c>
      <c r="AA200" s="10"/>
      <c r="AB200" s="10"/>
      <c r="AC200" s="10"/>
    </row>
    <row r="201" spans="1:29" x14ac:dyDescent="0.25">
      <c r="A201" s="41">
        <v>45131.710740740738</v>
      </c>
      <c r="B201" s="55">
        <v>45131</v>
      </c>
      <c r="C201" s="55" t="s">
        <v>373</v>
      </c>
      <c r="D201" s="42" t="s">
        <v>994</v>
      </c>
      <c r="E201" s="43">
        <v>37</v>
      </c>
      <c r="F201" s="43" t="s">
        <v>223</v>
      </c>
      <c r="G201" s="43" t="s">
        <v>898</v>
      </c>
      <c r="H201" s="80">
        <v>100</v>
      </c>
      <c r="I201" s="43" t="s">
        <v>522</v>
      </c>
      <c r="J201" s="43" t="s">
        <v>878</v>
      </c>
      <c r="K201" s="43"/>
      <c r="L201" s="81">
        <v>400</v>
      </c>
      <c r="M201" s="43"/>
      <c r="N201" s="43"/>
      <c r="O201" s="43" t="s">
        <v>62</v>
      </c>
      <c r="P201" s="84" t="s">
        <v>900</v>
      </c>
      <c r="Q201" s="47" t="s">
        <v>916</v>
      </c>
      <c r="R201" s="83">
        <v>12</v>
      </c>
      <c r="S201" s="43" t="s">
        <v>533</v>
      </c>
      <c r="T201" s="43"/>
      <c r="U201" s="43"/>
      <c r="V201" s="43"/>
      <c r="W201" s="43" t="s">
        <v>232</v>
      </c>
      <c r="X201" s="10" t="str">
        <f>VLOOKUP(W201,'[1]Region&amp;ASM'!$A$2:$B$13,2,0)</f>
        <v>Avinish Kumar</v>
      </c>
      <c r="Y201" s="42" t="str">
        <f>VLOOKUP(X201,'[1]Region&amp;ASM'!$B$2:$E$14,2,0)</f>
        <v>NCR</v>
      </c>
      <c r="Z201" s="10" t="str">
        <f>VLOOKUP(X201,'[1]Region&amp;ASM'!$B$2:$D$14,3,0)</f>
        <v>Abhishek Srivastava</v>
      </c>
      <c r="AA201" s="10"/>
      <c r="AB201" s="10"/>
      <c r="AC201" s="10"/>
    </row>
    <row r="202" spans="1:29" x14ac:dyDescent="0.25">
      <c r="A202" s="41">
        <v>45131.711701388886</v>
      </c>
      <c r="B202" s="55">
        <v>45131</v>
      </c>
      <c r="C202" s="55" t="s">
        <v>373</v>
      </c>
      <c r="D202" s="42" t="s">
        <v>994</v>
      </c>
      <c r="E202" s="43">
        <v>27</v>
      </c>
      <c r="F202" s="43" t="s">
        <v>223</v>
      </c>
      <c r="G202" s="43" t="s">
        <v>898</v>
      </c>
      <c r="H202" s="80">
        <v>100</v>
      </c>
      <c r="I202" s="43" t="s">
        <v>807</v>
      </c>
      <c r="J202" s="43" t="s">
        <v>919</v>
      </c>
      <c r="K202" s="43"/>
      <c r="L202" s="81">
        <v>250</v>
      </c>
      <c r="M202" s="43"/>
      <c r="N202" s="43"/>
      <c r="O202" s="43" t="s">
        <v>62</v>
      </c>
      <c r="P202" s="82" t="s">
        <v>916</v>
      </c>
      <c r="Q202" s="47" t="s">
        <v>916</v>
      </c>
      <c r="R202" s="83">
        <v>2</v>
      </c>
      <c r="S202" s="43" t="s">
        <v>533</v>
      </c>
      <c r="T202" s="43"/>
      <c r="U202" s="43"/>
      <c r="V202" s="43"/>
      <c r="W202" s="43" t="s">
        <v>232</v>
      </c>
      <c r="X202" s="10" t="str">
        <f>VLOOKUP(W202,'[1]Region&amp;ASM'!$A$2:$B$13,2,0)</f>
        <v>Avinish Kumar</v>
      </c>
      <c r="Y202" s="42" t="str">
        <f>VLOOKUP(X202,'[1]Region&amp;ASM'!$B$2:$E$14,2,0)</f>
        <v>NCR</v>
      </c>
      <c r="Z202" s="10" t="str">
        <f>VLOOKUP(X202,'[1]Region&amp;ASM'!$B$2:$D$14,3,0)</f>
        <v>Abhishek Srivastava</v>
      </c>
      <c r="AA202" s="10"/>
      <c r="AB202" s="10"/>
      <c r="AC202" s="10"/>
    </row>
    <row r="203" spans="1:29" x14ac:dyDescent="0.25">
      <c r="A203" s="41">
        <v>45131.858877314815</v>
      </c>
      <c r="B203" s="55">
        <v>45131</v>
      </c>
      <c r="C203" s="55" t="s">
        <v>373</v>
      </c>
      <c r="D203" s="42" t="s">
        <v>994</v>
      </c>
      <c r="E203" s="43">
        <v>11</v>
      </c>
      <c r="F203" s="43" t="s">
        <v>790</v>
      </c>
      <c r="G203" s="43">
        <v>9625446093</v>
      </c>
      <c r="H203" s="80">
        <v>400</v>
      </c>
      <c r="I203" s="43" t="s">
        <v>56</v>
      </c>
      <c r="J203" s="43" t="s">
        <v>262</v>
      </c>
      <c r="K203" s="43"/>
      <c r="L203" s="81">
        <v>600</v>
      </c>
      <c r="M203" s="43"/>
      <c r="N203" s="43"/>
      <c r="O203" s="43" t="s">
        <v>62</v>
      </c>
      <c r="P203" s="82" t="s">
        <v>791</v>
      </c>
      <c r="Q203" s="47" t="s">
        <v>1038</v>
      </c>
      <c r="R203" s="83">
        <v>11</v>
      </c>
      <c r="S203" s="43" t="s">
        <v>844</v>
      </c>
      <c r="T203" s="43"/>
      <c r="U203" s="43"/>
      <c r="V203" s="43"/>
      <c r="W203" s="43" t="s">
        <v>254</v>
      </c>
      <c r="X203" s="10" t="str">
        <f>VLOOKUP(W203,'[1]Region&amp;ASM'!$A$2:$B$13,2,0)</f>
        <v>Nitin Puri</v>
      </c>
      <c r="Y203" s="42" t="str">
        <f>VLOOKUP(X203,'[1]Region&amp;ASM'!$B$2:$E$14,2,0)</f>
        <v>NCR</v>
      </c>
      <c r="Z203" s="10" t="str">
        <f>VLOOKUP(X203,'[1]Region&amp;ASM'!$B$2:$D$14,3,0)</f>
        <v>Abhishek Srivastava</v>
      </c>
      <c r="AA203" s="10"/>
      <c r="AB203" s="10"/>
      <c r="AC203" s="10"/>
    </row>
    <row r="204" spans="1:29" x14ac:dyDescent="0.25">
      <c r="A204" s="41">
        <v>45132.898553240739</v>
      </c>
      <c r="B204" s="55">
        <v>45132</v>
      </c>
      <c r="C204" s="55" t="s">
        <v>373</v>
      </c>
      <c r="D204" s="42" t="s">
        <v>994</v>
      </c>
      <c r="E204" s="43">
        <v>38</v>
      </c>
      <c r="F204" s="43" t="s">
        <v>819</v>
      </c>
      <c r="G204" s="43" t="s">
        <v>1039</v>
      </c>
      <c r="H204" s="80">
        <v>100</v>
      </c>
      <c r="I204" s="43" t="s">
        <v>79</v>
      </c>
      <c r="J204" s="43" t="s">
        <v>820</v>
      </c>
      <c r="K204" s="43"/>
      <c r="L204" s="81">
        <v>1000</v>
      </c>
      <c r="M204" s="43"/>
      <c r="N204" s="43"/>
      <c r="O204" s="43" t="s">
        <v>62</v>
      </c>
      <c r="P204" s="82" t="s">
        <v>821</v>
      </c>
      <c r="Q204" s="47" t="s">
        <v>810</v>
      </c>
      <c r="R204" s="83">
        <v>25</v>
      </c>
      <c r="S204" s="43" t="s">
        <v>841</v>
      </c>
      <c r="T204" s="43"/>
      <c r="U204" s="43"/>
      <c r="V204" s="43"/>
      <c r="W204" s="43" t="s">
        <v>232</v>
      </c>
      <c r="X204" s="10" t="str">
        <f>VLOOKUP(W204,'[1]Region&amp;ASM'!$A$2:$B$13,2,0)</f>
        <v>Avinish Kumar</v>
      </c>
      <c r="Y204" s="42" t="str">
        <f>VLOOKUP(X204,'[1]Region&amp;ASM'!$B$2:$E$14,2,0)</f>
        <v>NCR</v>
      </c>
      <c r="Z204" s="10" t="str">
        <f>VLOOKUP(X204,'[1]Region&amp;ASM'!$B$2:$D$14,3,0)</f>
        <v>Abhishek Srivastava</v>
      </c>
      <c r="AA204" s="10"/>
      <c r="AB204" s="10"/>
      <c r="AC204" s="10"/>
    </row>
    <row r="205" spans="1:29" x14ac:dyDescent="0.25">
      <c r="A205" s="41">
        <v>45132.942337962966</v>
      </c>
      <c r="B205" s="55">
        <v>45132</v>
      </c>
      <c r="C205" s="55" t="s">
        <v>373</v>
      </c>
      <c r="D205" s="42" t="s">
        <v>994</v>
      </c>
      <c r="E205" s="43">
        <v>56</v>
      </c>
      <c r="F205" s="43" t="s">
        <v>325</v>
      </c>
      <c r="G205" s="43">
        <v>9810423979</v>
      </c>
      <c r="H205" s="80">
        <v>350</v>
      </c>
      <c r="I205" s="43" t="s">
        <v>129</v>
      </c>
      <c r="J205" s="43" t="s">
        <v>384</v>
      </c>
      <c r="K205" s="43"/>
      <c r="L205" s="81">
        <v>1000</v>
      </c>
      <c r="M205" s="43"/>
      <c r="N205" s="43"/>
      <c r="O205" s="43" t="s">
        <v>62</v>
      </c>
      <c r="P205" s="82" t="s">
        <v>791</v>
      </c>
      <c r="Q205" s="82" t="s">
        <v>903</v>
      </c>
      <c r="R205" s="83">
        <v>20</v>
      </c>
      <c r="S205" s="43" t="s">
        <v>1040</v>
      </c>
      <c r="T205" s="43"/>
      <c r="U205" s="43"/>
      <c r="V205" s="43"/>
      <c r="W205" s="43" t="s">
        <v>254</v>
      </c>
      <c r="X205" s="10" t="str">
        <f>VLOOKUP(W205,'[1]Region&amp;ASM'!$A$2:$B$13,2,0)</f>
        <v>Nitin Puri</v>
      </c>
      <c r="Y205" s="42" t="str">
        <f>VLOOKUP(X205,'[1]Region&amp;ASM'!$B$2:$E$14,2,0)</f>
        <v>NCR</v>
      </c>
      <c r="Z205" s="10" t="str">
        <f>VLOOKUP(X205,'[1]Region&amp;ASM'!$B$2:$D$14,3,0)</f>
        <v>Abhishek Srivastava</v>
      </c>
      <c r="AA205" s="10"/>
      <c r="AB205" s="10"/>
      <c r="AC205" s="10"/>
    </row>
    <row r="206" spans="1:29" x14ac:dyDescent="0.25">
      <c r="A206" s="41">
        <v>45132.882303240738</v>
      </c>
      <c r="B206" s="55">
        <v>45132</v>
      </c>
      <c r="C206" s="42" t="s">
        <v>373</v>
      </c>
      <c r="D206" s="42" t="s">
        <v>994</v>
      </c>
      <c r="E206" s="10"/>
      <c r="F206" s="43" t="s">
        <v>444</v>
      </c>
      <c r="G206" s="43">
        <v>8505803872</v>
      </c>
      <c r="H206" s="80">
        <v>500</v>
      </c>
      <c r="I206" s="43" t="s">
        <v>166</v>
      </c>
      <c r="J206" s="10"/>
      <c r="K206" s="10"/>
      <c r="L206" s="81">
        <v>1200</v>
      </c>
      <c r="M206" s="43" t="s">
        <v>1041</v>
      </c>
      <c r="N206" s="43" t="s">
        <v>961</v>
      </c>
      <c r="O206" s="10"/>
      <c r="P206" s="82" t="s">
        <v>821</v>
      </c>
      <c r="Q206" s="47" t="s">
        <v>963</v>
      </c>
      <c r="R206" s="83">
        <v>104</v>
      </c>
      <c r="S206" s="43">
        <v>6500</v>
      </c>
      <c r="T206" s="10"/>
      <c r="U206" s="43">
        <v>75</v>
      </c>
      <c r="V206" s="10"/>
      <c r="W206" s="10"/>
      <c r="X206" s="43" t="s">
        <v>6</v>
      </c>
      <c r="Y206" s="42" t="str">
        <f>VLOOKUP(X206,'[1]Region&amp;ASM'!$B$2:$E$14,2,0)</f>
        <v>NCR</v>
      </c>
      <c r="Z206" s="10" t="str">
        <f>VLOOKUP(X206,'[1]Region&amp;ASM'!$B$2:$D$14,3,0)</f>
        <v>Abhishek Srivastava</v>
      </c>
      <c r="AA206" s="43">
        <v>46</v>
      </c>
      <c r="AB206" s="10"/>
      <c r="AC206" s="10"/>
    </row>
    <row r="207" spans="1:29" x14ac:dyDescent="0.25">
      <c r="A207" s="41">
        <v>45132.897685185184</v>
      </c>
      <c r="B207" s="55">
        <v>45132</v>
      </c>
      <c r="C207" s="42" t="s">
        <v>373</v>
      </c>
      <c r="D207" s="42" t="s">
        <v>994</v>
      </c>
      <c r="E207" s="10"/>
      <c r="F207" s="43" t="s">
        <v>223</v>
      </c>
      <c r="G207" s="43"/>
      <c r="H207" s="80">
        <v>200</v>
      </c>
      <c r="I207" s="43" t="s">
        <v>878</v>
      </c>
      <c r="J207" s="10"/>
      <c r="K207" s="10"/>
      <c r="L207" s="81">
        <v>100</v>
      </c>
      <c r="M207" s="43" t="s">
        <v>988</v>
      </c>
      <c r="N207" s="43" t="s">
        <v>988</v>
      </c>
      <c r="O207" s="10"/>
      <c r="P207" s="84" t="s">
        <v>900</v>
      </c>
      <c r="Q207" s="47" t="s">
        <v>696</v>
      </c>
      <c r="R207" s="83">
        <v>28</v>
      </c>
      <c r="S207" s="43">
        <v>1000</v>
      </c>
      <c r="T207" s="10"/>
      <c r="U207" s="43">
        <v>37</v>
      </c>
      <c r="V207" s="10"/>
      <c r="W207" s="10"/>
      <c r="X207" s="10" t="s">
        <v>66</v>
      </c>
      <c r="Y207" s="42" t="str">
        <f>VLOOKUP(X207,'[1]Region&amp;ASM'!$B$2:$E$14,2,0)</f>
        <v>NCR</v>
      </c>
      <c r="Z207" s="10" t="str">
        <f>VLOOKUP(X207,'[1]Region&amp;ASM'!$B$2:$D$14,3,0)</f>
        <v>Abhishek Srivastava</v>
      </c>
      <c r="AA207" s="43">
        <v>12</v>
      </c>
      <c r="AB207" s="10"/>
      <c r="AC207" s="10"/>
    </row>
    <row r="208" spans="1:29" x14ac:dyDescent="0.25">
      <c r="A208" s="41">
        <v>45132.946377314816</v>
      </c>
      <c r="B208" s="55">
        <v>45132</v>
      </c>
      <c r="C208" s="42" t="s">
        <v>373</v>
      </c>
      <c r="D208" s="42" t="s">
        <v>994</v>
      </c>
      <c r="E208" s="10"/>
      <c r="F208" s="43" t="s">
        <v>272</v>
      </c>
      <c r="G208" s="43">
        <v>7417925777</v>
      </c>
      <c r="H208" s="80">
        <v>300</v>
      </c>
      <c r="I208" s="43" t="s">
        <v>918</v>
      </c>
      <c r="J208" s="10"/>
      <c r="K208" s="10"/>
      <c r="L208" s="81">
        <v>150</v>
      </c>
      <c r="M208" s="43" t="s">
        <v>696</v>
      </c>
      <c r="N208" s="43" t="s">
        <v>696</v>
      </c>
      <c r="O208" s="10"/>
      <c r="P208" s="82" t="s">
        <v>897</v>
      </c>
      <c r="Q208" s="82" t="s">
        <v>911</v>
      </c>
      <c r="R208" s="83">
        <v>11</v>
      </c>
      <c r="S208" s="43">
        <v>1500</v>
      </c>
      <c r="T208" s="10"/>
      <c r="U208" s="43">
        <v>44</v>
      </c>
      <c r="V208" s="10"/>
      <c r="W208" s="10"/>
      <c r="X208" s="43" t="s">
        <v>126</v>
      </c>
      <c r="Y208" s="42" t="str">
        <f>VLOOKUP(X208,'[1]Region&amp;ASM'!$B$2:$E$14,2,0)</f>
        <v>NCR</v>
      </c>
      <c r="Z208" s="10" t="str">
        <f>VLOOKUP(X208,'[1]Region&amp;ASM'!$B$2:$D$14,3,0)</f>
        <v>Abhishek Srivastava</v>
      </c>
      <c r="AA208" s="43">
        <v>60</v>
      </c>
      <c r="AB208" s="10"/>
      <c r="AC208" s="10"/>
    </row>
    <row r="209" spans="1:29" x14ac:dyDescent="0.25">
      <c r="A209" s="41">
        <v>45133.38380787037</v>
      </c>
      <c r="B209" s="55">
        <v>45132</v>
      </c>
      <c r="C209" s="42" t="s">
        <v>373</v>
      </c>
      <c r="D209" s="42" t="s">
        <v>994</v>
      </c>
      <c r="E209" s="10"/>
      <c r="F209" s="43" t="s">
        <v>112</v>
      </c>
      <c r="G209" s="43">
        <v>9215617027</v>
      </c>
      <c r="H209" s="80">
        <v>800</v>
      </c>
      <c r="I209" s="43" t="s">
        <v>98</v>
      </c>
      <c r="J209" s="10"/>
      <c r="K209" s="10"/>
      <c r="L209" s="81">
        <v>250</v>
      </c>
      <c r="M209" s="43" t="s">
        <v>883</v>
      </c>
      <c r="N209" s="43" t="s">
        <v>883</v>
      </c>
      <c r="O209" s="10"/>
      <c r="P209" s="82" t="s">
        <v>798</v>
      </c>
      <c r="Q209" s="47" t="s">
        <v>946</v>
      </c>
      <c r="R209" s="83">
        <v>35</v>
      </c>
      <c r="S209" s="43">
        <v>3000</v>
      </c>
      <c r="T209" s="10"/>
      <c r="U209" s="43">
        <v>19</v>
      </c>
      <c r="V209" s="10"/>
      <c r="W209" s="10"/>
      <c r="X209" s="43" t="s">
        <v>7</v>
      </c>
      <c r="Y209" s="42" t="str">
        <f>VLOOKUP(X209,'[1]Region&amp;ASM'!$B$2:$E$14,2,0)</f>
        <v>NCR</v>
      </c>
      <c r="Z209" s="10" t="str">
        <f>VLOOKUP(X209,'[1]Region&amp;ASM'!$B$2:$D$14,3,0)</f>
        <v>Abhishek Srivastava</v>
      </c>
      <c r="AA209" s="43" t="s">
        <v>1000</v>
      </c>
      <c r="AB209" s="10"/>
      <c r="AC209" s="10"/>
    </row>
    <row r="210" spans="1:29" x14ac:dyDescent="0.25">
      <c r="A210" s="41">
        <v>45133.894606481481</v>
      </c>
      <c r="B210" s="55">
        <v>45133</v>
      </c>
      <c r="C210" s="55" t="s">
        <v>373</v>
      </c>
      <c r="D210" s="55" t="s">
        <v>1042</v>
      </c>
      <c r="E210" s="43">
        <v>38</v>
      </c>
      <c r="F210" s="43" t="s">
        <v>819</v>
      </c>
      <c r="G210" s="43" t="s">
        <v>1043</v>
      </c>
      <c r="H210" s="80">
        <v>200</v>
      </c>
      <c r="I210" s="43" t="s">
        <v>79</v>
      </c>
      <c r="J210" s="43" t="s">
        <v>820</v>
      </c>
      <c r="K210" s="43"/>
      <c r="L210" s="81">
        <v>800</v>
      </c>
      <c r="M210" s="43"/>
      <c r="N210" s="43"/>
      <c r="O210" s="43" t="s">
        <v>62</v>
      </c>
      <c r="P210" s="82" t="s">
        <v>821</v>
      </c>
      <c r="Q210" s="47" t="s">
        <v>810</v>
      </c>
      <c r="R210" s="83">
        <v>21</v>
      </c>
      <c r="S210" s="43" t="s">
        <v>841</v>
      </c>
      <c r="T210" s="43"/>
      <c r="U210" s="43"/>
      <c r="V210" s="43"/>
      <c r="W210" s="43" t="s">
        <v>232</v>
      </c>
      <c r="X210" s="10" t="str">
        <f>VLOOKUP(W210,'[1]Region&amp;ASM'!$A$2:$B$13,2,0)</f>
        <v>Avinish Kumar</v>
      </c>
      <c r="Y210" s="42" t="str">
        <f>VLOOKUP(X210,'[1]Region&amp;ASM'!$B$2:$E$14,2,0)</f>
        <v>NCR</v>
      </c>
      <c r="Z210" s="10" t="str">
        <f>VLOOKUP(X210,'[1]Region&amp;ASM'!$B$2:$D$14,3,0)</f>
        <v>Abhishek Srivastava</v>
      </c>
      <c r="AA210" s="10"/>
      <c r="AB210" s="10"/>
      <c r="AC210" s="10"/>
    </row>
    <row r="211" spans="1:29" x14ac:dyDescent="0.25">
      <c r="A211" s="41">
        <v>45133.9999537037</v>
      </c>
      <c r="B211" s="55">
        <v>45133</v>
      </c>
      <c r="C211" s="55" t="s">
        <v>373</v>
      </c>
      <c r="D211" s="55" t="s">
        <v>1042</v>
      </c>
      <c r="E211" s="43">
        <v>64</v>
      </c>
      <c r="F211" s="43" t="s">
        <v>379</v>
      </c>
      <c r="G211" s="43">
        <v>8527928175</v>
      </c>
      <c r="H211" s="80">
        <v>350</v>
      </c>
      <c r="I211" s="43" t="s">
        <v>129</v>
      </c>
      <c r="J211" s="43" t="s">
        <v>384</v>
      </c>
      <c r="K211" s="43">
        <v>700</v>
      </c>
      <c r="L211" s="81">
        <v>700</v>
      </c>
      <c r="M211" s="43"/>
      <c r="N211" s="43"/>
      <c r="O211" s="43" t="s">
        <v>62</v>
      </c>
      <c r="P211" s="47" t="s">
        <v>385</v>
      </c>
      <c r="Q211" s="47" t="s">
        <v>1044</v>
      </c>
      <c r="R211" s="83">
        <v>12</v>
      </c>
      <c r="S211" s="43" t="s">
        <v>533</v>
      </c>
      <c r="T211" s="43"/>
      <c r="U211" s="43"/>
      <c r="V211" s="43"/>
      <c r="W211" s="43" t="s">
        <v>254</v>
      </c>
      <c r="X211" s="10" t="str">
        <f>VLOOKUP(W211,'[1]Region&amp;ASM'!$A$2:$B$13,2,0)</f>
        <v>Nitin Puri</v>
      </c>
      <c r="Y211" s="42" t="str">
        <f>VLOOKUP(X211,'[1]Region&amp;ASM'!$B$2:$E$14,2,0)</f>
        <v>NCR</v>
      </c>
      <c r="Z211" s="10" t="str">
        <f>VLOOKUP(X211,'[1]Region&amp;ASM'!$B$2:$D$14,3,0)</f>
        <v>Abhishek Srivastava</v>
      </c>
      <c r="AA211" s="10"/>
      <c r="AB211" s="10"/>
      <c r="AC211" s="10"/>
    </row>
    <row r="212" spans="1:29" x14ac:dyDescent="0.25">
      <c r="A212" s="41">
        <v>45133.859212962961</v>
      </c>
      <c r="B212" s="55">
        <v>45133</v>
      </c>
      <c r="C212" s="42" t="s">
        <v>373</v>
      </c>
      <c r="D212" s="55" t="s">
        <v>1042</v>
      </c>
      <c r="E212" s="10"/>
      <c r="F212" s="43" t="s">
        <v>1211</v>
      </c>
      <c r="G212" s="43"/>
      <c r="H212" s="80">
        <v>35000</v>
      </c>
      <c r="I212" s="43" t="s">
        <v>1046</v>
      </c>
      <c r="J212" s="10"/>
      <c r="K212" s="10"/>
      <c r="L212" s="81">
        <v>100</v>
      </c>
      <c r="M212" s="43" t="s">
        <v>26</v>
      </c>
      <c r="N212" s="43" t="s">
        <v>990</v>
      </c>
      <c r="O212" s="10"/>
      <c r="P212" s="47" t="s">
        <v>513</v>
      </c>
      <c r="Q212" s="47" t="s">
        <v>990</v>
      </c>
      <c r="R212" s="83">
        <v>60</v>
      </c>
      <c r="S212" s="43">
        <v>1250</v>
      </c>
      <c r="T212" s="10"/>
      <c r="U212" s="43">
        <v>95</v>
      </c>
      <c r="V212" s="10"/>
      <c r="W212" s="10"/>
      <c r="X212" s="54" t="s">
        <v>8</v>
      </c>
      <c r="Y212" s="42" t="str">
        <f>VLOOKUP(X212,'[1]Region&amp;ASM'!$B$2:$E$14,2,0)</f>
        <v>Kanpur</v>
      </c>
      <c r="Z212" s="10" t="str">
        <f>VLOOKUP(X212,'[1]Region&amp;ASM'!$B$2:$D$14,3,0)</f>
        <v>Rahul Rai</v>
      </c>
      <c r="AA212" s="43">
        <v>50</v>
      </c>
      <c r="AB212" s="43"/>
      <c r="AC212" s="10"/>
    </row>
    <row r="213" spans="1:29" x14ac:dyDescent="0.25">
      <c r="A213" s="41">
        <v>45133.893391203703</v>
      </c>
      <c r="B213" s="55">
        <v>45133</v>
      </c>
      <c r="C213" s="42" t="s">
        <v>373</v>
      </c>
      <c r="D213" s="55" t="s">
        <v>1042</v>
      </c>
      <c r="E213" s="10"/>
      <c r="F213" s="43" t="s">
        <v>223</v>
      </c>
      <c r="G213" s="43"/>
      <c r="H213" s="80">
        <v>100</v>
      </c>
      <c r="I213" s="43" t="s">
        <v>899</v>
      </c>
      <c r="J213" s="10"/>
      <c r="K213" s="10"/>
      <c r="L213" s="81">
        <v>50</v>
      </c>
      <c r="M213" s="43" t="s">
        <v>988</v>
      </c>
      <c r="N213" s="43" t="s">
        <v>533</v>
      </c>
      <c r="O213" s="10"/>
      <c r="P213" s="84" t="s">
        <v>900</v>
      </c>
      <c r="Q213" s="47" t="s">
        <v>916</v>
      </c>
      <c r="R213" s="83">
        <v>17</v>
      </c>
      <c r="S213" s="43">
        <v>550</v>
      </c>
      <c r="T213" s="10"/>
      <c r="U213" s="43">
        <v>37</v>
      </c>
      <c r="V213" s="10"/>
      <c r="W213" s="10"/>
      <c r="X213" s="10" t="s">
        <v>66</v>
      </c>
      <c r="Y213" s="42" t="str">
        <f>VLOOKUP(X213,'[1]Region&amp;ASM'!$B$2:$E$14,2,0)</f>
        <v>NCR</v>
      </c>
      <c r="Z213" s="10" t="str">
        <f>VLOOKUP(X213,'[1]Region&amp;ASM'!$B$2:$D$14,3,0)</f>
        <v>Abhishek Srivastava</v>
      </c>
      <c r="AA213" s="43">
        <v>11</v>
      </c>
      <c r="AB213" s="43" t="s">
        <v>63</v>
      </c>
      <c r="AC213" s="10"/>
    </row>
    <row r="214" spans="1:29" x14ac:dyDescent="0.25">
      <c r="A214" s="41">
        <v>45134.355694444443</v>
      </c>
      <c r="B214" s="55">
        <v>45133</v>
      </c>
      <c r="C214" s="42" t="s">
        <v>373</v>
      </c>
      <c r="D214" s="55" t="s">
        <v>1042</v>
      </c>
      <c r="E214" s="10"/>
      <c r="F214" s="43" t="s">
        <v>333</v>
      </c>
      <c r="G214" s="43">
        <v>8882883307</v>
      </c>
      <c r="H214" s="80">
        <v>1100</v>
      </c>
      <c r="I214" s="43" t="s">
        <v>225</v>
      </c>
      <c r="J214" s="10"/>
      <c r="K214" s="10"/>
      <c r="L214" s="81">
        <v>120</v>
      </c>
      <c r="M214" s="43" t="s">
        <v>883</v>
      </c>
      <c r="N214" s="43" t="s">
        <v>883</v>
      </c>
      <c r="O214" s="10"/>
      <c r="P214" s="47" t="s">
        <v>957</v>
      </c>
      <c r="Q214" s="47" t="s">
        <v>1047</v>
      </c>
      <c r="R214" s="83">
        <v>32</v>
      </c>
      <c r="S214" s="43">
        <v>1200</v>
      </c>
      <c r="T214" s="10"/>
      <c r="U214" s="43">
        <v>57</v>
      </c>
      <c r="V214" s="10"/>
      <c r="W214" s="10"/>
      <c r="X214" s="43" t="s">
        <v>7</v>
      </c>
      <c r="Y214" s="42" t="str">
        <f>VLOOKUP(X214,'[1]Region&amp;ASM'!$B$2:$E$14,2,0)</f>
        <v>NCR</v>
      </c>
      <c r="Z214" s="10" t="str">
        <f>VLOOKUP(X214,'[1]Region&amp;ASM'!$B$2:$D$14,3,0)</f>
        <v>Abhishek Srivastava</v>
      </c>
      <c r="AA214" s="43" t="s">
        <v>1000</v>
      </c>
      <c r="AB214" s="43" t="s">
        <v>63</v>
      </c>
      <c r="AC214" s="10"/>
    </row>
    <row r="215" spans="1:29" x14ac:dyDescent="0.25">
      <c r="A215" s="41">
        <v>45134.452870370369</v>
      </c>
      <c r="B215" s="55">
        <v>45133</v>
      </c>
      <c r="C215" s="42" t="s">
        <v>373</v>
      </c>
      <c r="D215" s="55" t="s">
        <v>1042</v>
      </c>
      <c r="E215" s="10"/>
      <c r="F215" s="43" t="s">
        <v>1048</v>
      </c>
      <c r="G215" s="43">
        <v>8996456712</v>
      </c>
      <c r="H215" s="80">
        <v>150</v>
      </c>
      <c r="I215" s="43" t="s">
        <v>1049</v>
      </c>
      <c r="J215" s="10"/>
      <c r="K215" s="10"/>
      <c r="L215" s="81">
        <v>240</v>
      </c>
      <c r="M215" s="43" t="s">
        <v>1041</v>
      </c>
      <c r="N215" s="43" t="s">
        <v>1050</v>
      </c>
      <c r="O215" s="10"/>
      <c r="P215" s="47" t="s">
        <v>882</v>
      </c>
      <c r="Q215" s="47" t="s">
        <v>1050</v>
      </c>
      <c r="R215" s="83">
        <v>85</v>
      </c>
      <c r="S215" s="43">
        <v>2400</v>
      </c>
      <c r="T215" s="10"/>
      <c r="U215" s="43">
        <v>75</v>
      </c>
      <c r="V215" s="10"/>
      <c r="W215" s="10"/>
      <c r="X215" s="43" t="s">
        <v>6</v>
      </c>
      <c r="Y215" s="42" t="str">
        <f>VLOOKUP(X215,'[1]Region&amp;ASM'!$B$2:$E$14,2,0)</f>
        <v>NCR</v>
      </c>
      <c r="Z215" s="10" t="str">
        <f>VLOOKUP(X215,'[1]Region&amp;ASM'!$B$2:$D$14,3,0)</f>
        <v>Abhishek Srivastava</v>
      </c>
      <c r="AA215" s="43">
        <v>49</v>
      </c>
      <c r="AB215" s="43" t="s">
        <v>62</v>
      </c>
      <c r="AC215" s="43" t="s">
        <v>1051</v>
      </c>
    </row>
    <row r="216" spans="1:29" x14ac:dyDescent="0.25">
      <c r="A216" s="41">
        <v>45134.732928240737</v>
      </c>
      <c r="B216" s="55">
        <v>45134</v>
      </c>
      <c r="C216" s="42" t="s">
        <v>373</v>
      </c>
      <c r="D216" s="55" t="s">
        <v>1042</v>
      </c>
      <c r="E216" s="10"/>
      <c r="F216" s="43" t="s">
        <v>444</v>
      </c>
      <c r="G216" s="43">
        <v>8505803872</v>
      </c>
      <c r="H216" s="80">
        <v>450</v>
      </c>
      <c r="I216" s="43" t="s">
        <v>1052</v>
      </c>
      <c r="J216" s="43" t="s">
        <v>1053</v>
      </c>
      <c r="K216" s="43" t="s">
        <v>1054</v>
      </c>
      <c r="L216" s="81">
        <v>340</v>
      </c>
      <c r="M216" s="43" t="s">
        <v>533</v>
      </c>
      <c r="N216" s="43" t="s">
        <v>537</v>
      </c>
      <c r="O216" s="10"/>
      <c r="P216" s="47" t="s">
        <v>956</v>
      </c>
      <c r="Q216" s="47" t="s">
        <v>1054</v>
      </c>
      <c r="R216" s="83">
        <v>88</v>
      </c>
      <c r="S216" s="43">
        <v>3400</v>
      </c>
      <c r="T216" s="10"/>
      <c r="U216" s="43">
        <v>75</v>
      </c>
      <c r="V216" s="10"/>
      <c r="W216" s="10"/>
      <c r="X216" s="43" t="s">
        <v>6</v>
      </c>
      <c r="Y216" s="42" t="str">
        <f>VLOOKUP(X216,'[1]Region&amp;ASM'!$B$2:$E$14,2,0)</f>
        <v>NCR</v>
      </c>
      <c r="Z216" s="10" t="str">
        <f>VLOOKUP(X216,'[1]Region&amp;ASM'!$B$2:$D$14,3,0)</f>
        <v>Abhishek Srivastava</v>
      </c>
      <c r="AA216" s="43">
        <v>46</v>
      </c>
      <c r="AB216" s="43" t="s">
        <v>62</v>
      </c>
      <c r="AC216" s="43" t="s">
        <v>1055</v>
      </c>
    </row>
    <row r="217" spans="1:29" x14ac:dyDescent="0.25">
      <c r="A217" s="41">
        <v>45134.871481481481</v>
      </c>
      <c r="B217" s="55">
        <v>45134</v>
      </c>
      <c r="C217" s="42" t="s">
        <v>373</v>
      </c>
      <c r="D217" s="55" t="s">
        <v>1042</v>
      </c>
      <c r="E217" s="10"/>
      <c r="F217" s="43" t="s">
        <v>1056</v>
      </c>
      <c r="G217" s="43"/>
      <c r="H217" s="80">
        <v>30</v>
      </c>
      <c r="I217" s="43" t="s">
        <v>1057</v>
      </c>
      <c r="J217" s="43" t="s">
        <v>1058</v>
      </c>
      <c r="K217" s="43" t="s">
        <v>1059</v>
      </c>
      <c r="L217" s="81">
        <v>50</v>
      </c>
      <c r="M217" s="43" t="s">
        <v>26</v>
      </c>
      <c r="N217" s="43" t="s">
        <v>26</v>
      </c>
      <c r="O217" s="10"/>
      <c r="P217" s="47" t="s">
        <v>1058</v>
      </c>
      <c r="Q217" s="47" t="s">
        <v>1059</v>
      </c>
      <c r="R217" s="83">
        <v>1</v>
      </c>
      <c r="S217" s="43">
        <v>500</v>
      </c>
      <c r="T217" s="10"/>
      <c r="U217" s="43">
        <v>50</v>
      </c>
      <c r="V217" s="10"/>
      <c r="W217" s="10"/>
      <c r="X217" s="54" t="s">
        <v>8</v>
      </c>
      <c r="Y217" s="42" t="str">
        <f>VLOOKUP(X217,'[1]Region&amp;ASM'!$B$2:$E$14,2,0)</f>
        <v>Kanpur</v>
      </c>
      <c r="Z217" s="10" t="str">
        <f>VLOOKUP(X217,'[1]Region&amp;ASM'!$B$2:$D$14,3,0)</f>
        <v>Rahul Rai</v>
      </c>
      <c r="AA217" s="43">
        <v>31</v>
      </c>
      <c r="AB217" s="43" t="s">
        <v>63</v>
      </c>
      <c r="AC217" s="43" t="s">
        <v>989</v>
      </c>
    </row>
    <row r="218" spans="1:29" x14ac:dyDescent="0.25">
      <c r="A218" s="41">
        <v>45134.873842592591</v>
      </c>
      <c r="B218" s="55">
        <v>45134</v>
      </c>
      <c r="C218" s="42" t="s">
        <v>373</v>
      </c>
      <c r="D218" s="55" t="s">
        <v>1042</v>
      </c>
      <c r="E218" s="10"/>
      <c r="F218" s="43" t="s">
        <v>1056</v>
      </c>
      <c r="G218" s="43"/>
      <c r="H218" s="80">
        <v>400</v>
      </c>
      <c r="I218" s="43" t="s">
        <v>1060</v>
      </c>
      <c r="J218" s="43" t="s">
        <v>1061</v>
      </c>
      <c r="K218" s="43" t="s">
        <v>1058</v>
      </c>
      <c r="L218" s="81">
        <v>50</v>
      </c>
      <c r="M218" s="43" t="s">
        <v>26</v>
      </c>
      <c r="N218" s="43" t="s">
        <v>26</v>
      </c>
      <c r="O218" s="10"/>
      <c r="P218" s="47" t="s">
        <v>1061</v>
      </c>
      <c r="Q218" s="47" t="s">
        <v>1058</v>
      </c>
      <c r="R218" s="83">
        <v>10</v>
      </c>
      <c r="S218" s="43">
        <v>500</v>
      </c>
      <c r="T218" s="10"/>
      <c r="U218" s="43">
        <v>51</v>
      </c>
      <c r="V218" s="10"/>
      <c r="W218" s="10"/>
      <c r="X218" s="54" t="s">
        <v>8</v>
      </c>
      <c r="Y218" s="42" t="str">
        <f>VLOOKUP(X218,'[1]Region&amp;ASM'!$B$2:$E$14,2,0)</f>
        <v>Kanpur</v>
      </c>
      <c r="Z218" s="10" t="str">
        <f>VLOOKUP(X218,'[1]Region&amp;ASM'!$B$2:$D$14,3,0)</f>
        <v>Rahul Rai</v>
      </c>
      <c r="AA218" s="43">
        <v>71</v>
      </c>
      <c r="AB218" s="43" t="s">
        <v>63</v>
      </c>
      <c r="AC218" s="43" t="s">
        <v>1062</v>
      </c>
    </row>
    <row r="219" spans="1:29" x14ac:dyDescent="0.25">
      <c r="A219" s="41">
        <v>45134.953703703701</v>
      </c>
      <c r="B219" s="55">
        <v>45134</v>
      </c>
      <c r="C219" s="42" t="s">
        <v>373</v>
      </c>
      <c r="D219" s="55" t="s">
        <v>1042</v>
      </c>
      <c r="E219" s="10"/>
      <c r="F219" s="43" t="s">
        <v>223</v>
      </c>
      <c r="G219" s="43"/>
      <c r="H219" s="80">
        <v>100</v>
      </c>
      <c r="I219" s="43" t="s">
        <v>899</v>
      </c>
      <c r="J219" s="43" t="s">
        <v>1063</v>
      </c>
      <c r="K219" s="43" t="s">
        <v>696</v>
      </c>
      <c r="L219" s="81">
        <v>100</v>
      </c>
      <c r="M219" s="43" t="s">
        <v>988</v>
      </c>
      <c r="N219" s="43" t="s">
        <v>988</v>
      </c>
      <c r="O219" s="10"/>
      <c r="P219" s="84" t="s">
        <v>900</v>
      </c>
      <c r="Q219" s="47" t="s">
        <v>696</v>
      </c>
      <c r="R219" s="83">
        <v>32</v>
      </c>
      <c r="S219" s="43">
        <v>1000</v>
      </c>
      <c r="T219" s="10"/>
      <c r="U219" s="43">
        <v>37</v>
      </c>
      <c r="V219" s="10"/>
      <c r="W219" s="10"/>
      <c r="X219" s="10" t="s">
        <v>66</v>
      </c>
      <c r="Y219" s="42" t="str">
        <f>VLOOKUP(X219,'[1]Region&amp;ASM'!$B$2:$E$14,2,0)</f>
        <v>NCR</v>
      </c>
      <c r="Z219" s="10" t="str">
        <f>VLOOKUP(X219,'[1]Region&amp;ASM'!$B$2:$D$14,3,0)</f>
        <v>Abhishek Srivastava</v>
      </c>
      <c r="AA219" s="43">
        <v>12</v>
      </c>
      <c r="AB219" s="43" t="s">
        <v>63</v>
      </c>
      <c r="AC219" s="43"/>
    </row>
    <row r="220" spans="1:29" x14ac:dyDescent="0.25">
      <c r="A220" s="41">
        <v>45135.261493055557</v>
      </c>
      <c r="B220" s="55">
        <v>45134</v>
      </c>
      <c r="C220" s="42" t="s">
        <v>373</v>
      </c>
      <c r="D220" s="55" t="s">
        <v>1042</v>
      </c>
      <c r="E220" s="10"/>
      <c r="F220" s="43" t="s">
        <v>340</v>
      </c>
      <c r="G220" s="43">
        <v>9050059887</v>
      </c>
      <c r="H220" s="80">
        <v>900</v>
      </c>
      <c r="I220" s="43" t="s">
        <v>262</v>
      </c>
      <c r="J220" s="43" t="s">
        <v>957</v>
      </c>
      <c r="K220" s="43" t="s">
        <v>1064</v>
      </c>
      <c r="L220" s="81">
        <v>100</v>
      </c>
      <c r="M220" s="43" t="s">
        <v>883</v>
      </c>
      <c r="N220" s="43" t="s">
        <v>883</v>
      </c>
      <c r="O220" s="10"/>
      <c r="P220" s="47" t="s">
        <v>957</v>
      </c>
      <c r="Q220" s="47" t="s">
        <v>1064</v>
      </c>
      <c r="R220" s="83">
        <v>30</v>
      </c>
      <c r="S220" s="43">
        <v>800</v>
      </c>
      <c r="T220" s="10"/>
      <c r="U220" s="43">
        <v>58</v>
      </c>
      <c r="V220" s="10"/>
      <c r="W220" s="10"/>
      <c r="X220" s="43" t="s">
        <v>7</v>
      </c>
      <c r="Y220" s="42" t="str">
        <f>VLOOKUP(X220,'[1]Region&amp;ASM'!$B$2:$E$14,2,0)</f>
        <v>NCR</v>
      </c>
      <c r="Z220" s="10" t="str">
        <f>VLOOKUP(X220,'[1]Region&amp;ASM'!$B$2:$D$14,3,0)</f>
        <v>Abhishek Srivastava</v>
      </c>
      <c r="AA220" s="43" t="s">
        <v>1065</v>
      </c>
      <c r="AB220" s="43"/>
      <c r="AC220" s="43"/>
    </row>
    <row r="221" spans="1:29" x14ac:dyDescent="0.25">
      <c r="A221" s="41">
        <v>45134.95516203704</v>
      </c>
      <c r="B221" s="55">
        <v>45134</v>
      </c>
      <c r="C221" s="55" t="s">
        <v>373</v>
      </c>
      <c r="D221" s="55" t="s">
        <v>1042</v>
      </c>
      <c r="E221" s="43">
        <v>38</v>
      </c>
      <c r="F221" s="43" t="s">
        <v>819</v>
      </c>
      <c r="G221" s="43" t="s">
        <v>1066</v>
      </c>
      <c r="H221" s="80">
        <v>200</v>
      </c>
      <c r="I221" s="43" t="s">
        <v>79</v>
      </c>
      <c r="J221" s="43" t="s">
        <v>820</v>
      </c>
      <c r="K221" s="43"/>
      <c r="L221" s="81">
        <v>1100</v>
      </c>
      <c r="M221" s="43"/>
      <c r="N221" s="43"/>
      <c r="O221" s="43" t="s">
        <v>62</v>
      </c>
      <c r="P221" s="47" t="s">
        <v>696</v>
      </c>
      <c r="Q221" s="47" t="s">
        <v>883</v>
      </c>
      <c r="R221" s="83">
        <v>32</v>
      </c>
      <c r="S221" s="43" t="s">
        <v>696</v>
      </c>
      <c r="T221" s="43"/>
      <c r="U221" s="43"/>
      <c r="V221" s="43"/>
      <c r="W221" s="43" t="s">
        <v>232</v>
      </c>
      <c r="X221" s="10" t="str">
        <f>VLOOKUP(W221,'[1]Region&amp;ASM'!$A$2:$B$13,2,0)</f>
        <v>Avinish Kumar</v>
      </c>
      <c r="Y221" s="42" t="str">
        <f>VLOOKUP(X221,'[1]Region&amp;ASM'!$B$2:$E$14,2,0)</f>
        <v>NCR</v>
      </c>
      <c r="Z221" s="10" t="str">
        <f>VLOOKUP(X221,'[1]Region&amp;ASM'!$B$2:$D$14,3,0)</f>
        <v>Abhishek Srivastava</v>
      </c>
      <c r="AA221" s="10"/>
      <c r="AB221" s="10"/>
      <c r="AC221" s="10"/>
    </row>
    <row r="222" spans="1:29" x14ac:dyDescent="0.25">
      <c r="A222" s="41">
        <v>45134.956932870373</v>
      </c>
      <c r="B222" s="55">
        <v>45134</v>
      </c>
      <c r="C222" s="55" t="s">
        <v>373</v>
      </c>
      <c r="D222" s="55" t="s">
        <v>1042</v>
      </c>
      <c r="E222" s="43">
        <v>11</v>
      </c>
      <c r="F222" s="43" t="s">
        <v>790</v>
      </c>
      <c r="G222" s="10"/>
      <c r="H222" s="80">
        <v>300</v>
      </c>
      <c r="I222" s="43" t="s">
        <v>56</v>
      </c>
      <c r="J222" s="43" t="s">
        <v>1023</v>
      </c>
      <c r="K222" s="43"/>
      <c r="L222" s="81">
        <v>800</v>
      </c>
      <c r="M222" s="43"/>
      <c r="N222" s="43"/>
      <c r="O222" s="43" t="s">
        <v>62</v>
      </c>
      <c r="P222" s="82" t="s">
        <v>791</v>
      </c>
      <c r="Q222" s="47" t="s">
        <v>533</v>
      </c>
      <c r="R222" s="83">
        <v>25</v>
      </c>
      <c r="S222" s="43" t="s">
        <v>696</v>
      </c>
      <c r="T222" s="43"/>
      <c r="U222" s="43"/>
      <c r="V222" s="43"/>
      <c r="W222" s="43" t="s">
        <v>232</v>
      </c>
      <c r="X222" s="10" t="str">
        <f>VLOOKUP(W222,'[1]Region&amp;ASM'!$A$2:$B$13,2,0)</f>
        <v>Avinish Kumar</v>
      </c>
      <c r="Y222" s="42" t="str">
        <f>VLOOKUP(X222,'[1]Region&amp;ASM'!$B$2:$E$14,2,0)</f>
        <v>NCR</v>
      </c>
      <c r="Z222" s="10" t="str">
        <f>VLOOKUP(X222,'[1]Region&amp;ASM'!$B$2:$D$14,3,0)</f>
        <v>Abhishek Srivastava</v>
      </c>
      <c r="AA222" s="10"/>
      <c r="AB222" s="10"/>
      <c r="AC222" s="10"/>
    </row>
    <row r="223" spans="1:29" x14ac:dyDescent="0.25">
      <c r="A223" s="41">
        <v>45134.957685185182</v>
      </c>
      <c r="B223" s="55">
        <v>45134</v>
      </c>
      <c r="C223" s="55" t="s">
        <v>373</v>
      </c>
      <c r="D223" s="55" t="s">
        <v>1042</v>
      </c>
      <c r="E223" s="43">
        <v>38</v>
      </c>
      <c r="F223" s="43" t="s">
        <v>819</v>
      </c>
      <c r="G223" s="43" t="s">
        <v>1066</v>
      </c>
      <c r="H223" s="80">
        <v>100</v>
      </c>
      <c r="I223" s="43" t="s">
        <v>79</v>
      </c>
      <c r="J223" s="43" t="s">
        <v>820</v>
      </c>
      <c r="K223" s="43"/>
      <c r="L223" s="81">
        <v>300</v>
      </c>
      <c r="M223" s="43"/>
      <c r="N223" s="43"/>
      <c r="O223" s="43" t="s">
        <v>62</v>
      </c>
      <c r="P223" s="82" t="s">
        <v>821</v>
      </c>
      <c r="Q223" s="82" t="s">
        <v>862</v>
      </c>
      <c r="R223" s="83">
        <v>4</v>
      </c>
      <c r="S223" s="43" t="s">
        <v>841</v>
      </c>
      <c r="T223" s="43"/>
      <c r="U223" s="43"/>
      <c r="V223" s="43"/>
      <c r="W223" s="43" t="s">
        <v>232</v>
      </c>
      <c r="X223" s="10" t="str">
        <f>VLOOKUP(W223,'[1]Region&amp;ASM'!$A$2:$B$13,2,0)</f>
        <v>Avinish Kumar</v>
      </c>
      <c r="Y223" s="42" t="str">
        <f>VLOOKUP(X223,'[1]Region&amp;ASM'!$B$2:$E$14,2,0)</f>
        <v>NCR</v>
      </c>
      <c r="Z223" s="10" t="str">
        <f>VLOOKUP(X223,'[1]Region&amp;ASM'!$B$2:$D$14,3,0)</f>
        <v>Abhishek Srivastava</v>
      </c>
      <c r="AA223" s="10"/>
      <c r="AB223" s="10"/>
      <c r="AC223" s="10"/>
    </row>
    <row r="224" spans="1:29" x14ac:dyDescent="0.25">
      <c r="A224" s="91">
        <v>45135.877974537034</v>
      </c>
      <c r="B224" s="92">
        <v>45135</v>
      </c>
      <c r="C224" s="55" t="s">
        <v>373</v>
      </c>
      <c r="D224" s="55" t="s">
        <v>1042</v>
      </c>
      <c r="E224" s="93">
        <v>11</v>
      </c>
      <c r="F224" s="43" t="s">
        <v>790</v>
      </c>
      <c r="G224" s="94" t="s">
        <v>1066</v>
      </c>
      <c r="H224" s="95">
        <v>300</v>
      </c>
      <c r="I224" s="94" t="s">
        <v>56</v>
      </c>
      <c r="J224" s="94" t="s">
        <v>1023</v>
      </c>
      <c r="K224" s="94"/>
      <c r="L224" s="96">
        <v>1100</v>
      </c>
      <c r="M224" s="94"/>
      <c r="N224" s="94"/>
      <c r="O224" s="94" t="s">
        <v>62</v>
      </c>
      <c r="P224" s="84" t="s">
        <v>696</v>
      </c>
      <c r="Q224" s="84" t="s">
        <v>893</v>
      </c>
      <c r="R224" s="97">
        <v>28</v>
      </c>
      <c r="S224" s="94" t="s">
        <v>696</v>
      </c>
      <c r="T224" s="94"/>
      <c r="U224" s="94"/>
      <c r="V224" s="94"/>
      <c r="W224" s="94" t="s">
        <v>232</v>
      </c>
      <c r="X224" s="10" t="str">
        <f>VLOOKUP(W224,'[1]Region&amp;ASM'!$A$2:$B$13,2,0)</f>
        <v>Avinish Kumar</v>
      </c>
      <c r="Y224" s="42" t="str">
        <f>VLOOKUP(X224,'[1]Region&amp;ASM'!$B$2:$E$14,2,0)</f>
        <v>NCR</v>
      </c>
      <c r="Z224" s="10" t="str">
        <f>VLOOKUP(X224,'[1]Region&amp;ASM'!$B$2:$D$14,3,0)</f>
        <v>Abhishek Srivastava</v>
      </c>
      <c r="AA224" s="11"/>
      <c r="AB224" s="11"/>
      <c r="AC224" s="11"/>
    </row>
    <row r="225" spans="1:29" x14ac:dyDescent="0.25">
      <c r="A225" s="91">
        <v>45135.878865740742</v>
      </c>
      <c r="B225" s="92">
        <v>45135</v>
      </c>
      <c r="C225" s="55" t="s">
        <v>373</v>
      </c>
      <c r="D225" s="55" t="s">
        <v>1042</v>
      </c>
      <c r="E225" s="93">
        <v>38</v>
      </c>
      <c r="F225" s="43" t="s">
        <v>819</v>
      </c>
      <c r="G225" s="94" t="s">
        <v>1043</v>
      </c>
      <c r="H225" s="95">
        <v>100</v>
      </c>
      <c r="I225" s="94" t="s">
        <v>79</v>
      </c>
      <c r="J225" s="94" t="s">
        <v>820</v>
      </c>
      <c r="K225" s="94"/>
      <c r="L225" s="96">
        <v>1000</v>
      </c>
      <c r="M225" s="94"/>
      <c r="N225" s="94"/>
      <c r="O225" s="94" t="s">
        <v>62</v>
      </c>
      <c r="P225" s="82" t="s">
        <v>821</v>
      </c>
      <c r="Q225" s="82" t="s">
        <v>837</v>
      </c>
      <c r="R225" s="97">
        <v>28</v>
      </c>
      <c r="S225" s="94" t="s">
        <v>841</v>
      </c>
      <c r="T225" s="94"/>
      <c r="U225" s="94"/>
      <c r="V225" s="94"/>
      <c r="W225" s="94" t="s">
        <v>232</v>
      </c>
      <c r="X225" s="10" t="str">
        <f>VLOOKUP(W225,'[1]Region&amp;ASM'!$A$2:$B$13,2,0)</f>
        <v>Avinish Kumar</v>
      </c>
      <c r="Y225" s="42" t="str">
        <f>VLOOKUP(X225,'[1]Region&amp;ASM'!$B$2:$E$14,2,0)</f>
        <v>NCR</v>
      </c>
      <c r="Z225" s="10" t="str">
        <f>VLOOKUP(X225,'[1]Region&amp;ASM'!$B$2:$D$14,3,0)</f>
        <v>Abhishek Srivastava</v>
      </c>
      <c r="AA225" s="11"/>
      <c r="AB225" s="11"/>
      <c r="AC225" s="11"/>
    </row>
    <row r="226" spans="1:29" x14ac:dyDescent="0.25">
      <c r="A226" s="91">
        <v>45135.261493055557</v>
      </c>
      <c r="B226" s="92">
        <v>45134</v>
      </c>
      <c r="C226" s="42" t="s">
        <v>373</v>
      </c>
      <c r="D226" s="55" t="s">
        <v>1042</v>
      </c>
      <c r="E226" s="11"/>
      <c r="F226" s="94" t="s">
        <v>340</v>
      </c>
      <c r="G226" s="93">
        <v>9050059887</v>
      </c>
      <c r="H226" s="95">
        <v>900</v>
      </c>
      <c r="I226" s="94" t="s">
        <v>262</v>
      </c>
      <c r="J226" s="11"/>
      <c r="K226" s="11"/>
      <c r="L226" s="96">
        <v>100</v>
      </c>
      <c r="M226" s="94" t="s">
        <v>883</v>
      </c>
      <c r="N226" s="94" t="s">
        <v>883</v>
      </c>
      <c r="O226" s="11"/>
      <c r="P226" s="47" t="s">
        <v>957</v>
      </c>
      <c r="Q226" s="84" t="s">
        <v>1064</v>
      </c>
      <c r="R226" s="97">
        <v>30</v>
      </c>
      <c r="S226" s="93">
        <v>800</v>
      </c>
      <c r="T226" s="11"/>
      <c r="U226" s="93">
        <v>58</v>
      </c>
      <c r="V226" s="11"/>
      <c r="W226" s="11"/>
      <c r="X226" s="43" t="s">
        <v>7</v>
      </c>
      <c r="Y226" s="42" t="str">
        <f>VLOOKUP(X226,'[1]Region&amp;ASM'!$B$2:$E$14,2,0)</f>
        <v>NCR</v>
      </c>
      <c r="Z226" s="10" t="str">
        <f>VLOOKUP(X226,'[1]Region&amp;ASM'!$B$2:$D$14,3,0)</f>
        <v>Abhishek Srivastava</v>
      </c>
      <c r="AA226" s="94" t="s">
        <v>1065</v>
      </c>
      <c r="AB226" s="94"/>
      <c r="AC226" s="94"/>
    </row>
    <row r="227" spans="1:29" x14ac:dyDescent="0.25">
      <c r="A227" s="91">
        <v>45135.569189814814</v>
      </c>
      <c r="B227" s="92">
        <v>45135</v>
      </c>
      <c r="C227" s="42" t="s">
        <v>373</v>
      </c>
      <c r="D227" s="55" t="s">
        <v>1042</v>
      </c>
      <c r="E227" s="11"/>
      <c r="F227" s="94" t="s">
        <v>1210</v>
      </c>
      <c r="G227" s="94"/>
      <c r="H227" s="95">
        <v>3250</v>
      </c>
      <c r="I227" s="94" t="s">
        <v>999</v>
      </c>
      <c r="J227" s="11"/>
      <c r="K227" s="11"/>
      <c r="L227" s="96">
        <v>100</v>
      </c>
      <c r="M227" s="94" t="s">
        <v>716</v>
      </c>
      <c r="N227" s="94" t="s">
        <v>716</v>
      </c>
      <c r="O227" s="11"/>
      <c r="P227" s="84" t="s">
        <v>1067</v>
      </c>
      <c r="Q227" s="84" t="s">
        <v>1068</v>
      </c>
      <c r="R227" s="97">
        <v>14</v>
      </c>
      <c r="S227" s="93">
        <v>1200</v>
      </c>
      <c r="T227" s="11"/>
      <c r="U227" s="93">
        <v>99</v>
      </c>
      <c r="V227" s="11"/>
      <c r="W227" s="11"/>
      <c r="X227" s="54" t="s">
        <v>8</v>
      </c>
      <c r="Y227" s="42" t="str">
        <f>VLOOKUP(X227,'[1]Region&amp;ASM'!$B$2:$E$14,2,0)</f>
        <v>Kanpur</v>
      </c>
      <c r="Z227" s="10" t="str">
        <f>VLOOKUP(X227,'[1]Region&amp;ASM'!$B$2:$D$14,3,0)</f>
        <v>Rahul Rai</v>
      </c>
      <c r="AA227" s="93">
        <v>33</v>
      </c>
      <c r="AB227" s="94" t="s">
        <v>63</v>
      </c>
      <c r="AC227" s="94"/>
    </row>
    <row r="228" spans="1:29" x14ac:dyDescent="0.25">
      <c r="A228" s="91">
        <v>45135.880196759259</v>
      </c>
      <c r="B228" s="92">
        <v>45135</v>
      </c>
      <c r="C228" s="42" t="s">
        <v>373</v>
      </c>
      <c r="D228" s="55" t="s">
        <v>1042</v>
      </c>
      <c r="E228" s="11"/>
      <c r="F228" s="43" t="s">
        <v>819</v>
      </c>
      <c r="G228" s="94"/>
      <c r="H228" s="95">
        <v>800</v>
      </c>
      <c r="I228" s="94" t="s">
        <v>169</v>
      </c>
      <c r="J228" s="11"/>
      <c r="K228" s="11"/>
      <c r="L228" s="96">
        <v>200</v>
      </c>
      <c r="M228" s="94" t="s">
        <v>988</v>
      </c>
      <c r="N228" s="94" t="s">
        <v>1069</v>
      </c>
      <c r="O228" s="11"/>
      <c r="P228" s="82" t="s">
        <v>821</v>
      </c>
      <c r="Q228" s="82" t="s">
        <v>866</v>
      </c>
      <c r="R228" s="97">
        <v>45</v>
      </c>
      <c r="S228" s="93">
        <v>2000</v>
      </c>
      <c r="T228" s="11"/>
      <c r="U228" s="93">
        <v>38</v>
      </c>
      <c r="V228" s="11"/>
      <c r="W228" s="11"/>
      <c r="X228" s="10" t="s">
        <v>66</v>
      </c>
      <c r="Y228" s="42" t="str">
        <f>VLOOKUP(X228,'[1]Region&amp;ASM'!$B$2:$E$14,2,0)</f>
        <v>NCR</v>
      </c>
      <c r="Z228" s="10" t="str">
        <f>VLOOKUP(X228,'[1]Region&amp;ASM'!$B$2:$D$14,3,0)</f>
        <v>Abhishek Srivastava</v>
      </c>
      <c r="AA228" s="93">
        <v>11</v>
      </c>
      <c r="AB228" s="94" t="s">
        <v>63</v>
      </c>
      <c r="AC228" s="94"/>
    </row>
    <row r="229" spans="1:29" x14ac:dyDescent="0.25">
      <c r="A229" s="91">
        <v>45135.881458333337</v>
      </c>
      <c r="B229" s="92">
        <v>45135</v>
      </c>
      <c r="C229" s="42" t="s">
        <v>373</v>
      </c>
      <c r="D229" s="55" t="s">
        <v>1042</v>
      </c>
      <c r="E229" s="11"/>
      <c r="F229" s="43" t="s">
        <v>819</v>
      </c>
      <c r="G229" s="94"/>
      <c r="H229" s="95">
        <v>2000</v>
      </c>
      <c r="I229" s="94" t="s">
        <v>820</v>
      </c>
      <c r="J229" s="11"/>
      <c r="K229" s="11"/>
      <c r="L229" s="96">
        <v>200</v>
      </c>
      <c r="M229" s="94" t="s">
        <v>988</v>
      </c>
      <c r="N229" s="94" t="s">
        <v>988</v>
      </c>
      <c r="O229" s="11"/>
      <c r="P229" s="82" t="s">
        <v>821</v>
      </c>
      <c r="Q229" s="84" t="s">
        <v>1070</v>
      </c>
      <c r="R229" s="97">
        <v>56</v>
      </c>
      <c r="S229" s="93">
        <v>2000</v>
      </c>
      <c r="T229" s="11"/>
      <c r="U229" s="93">
        <v>38</v>
      </c>
      <c r="V229" s="11"/>
      <c r="W229" s="11"/>
      <c r="X229" s="10" t="s">
        <v>66</v>
      </c>
      <c r="Y229" s="42" t="str">
        <f>VLOOKUP(X229,'[1]Region&amp;ASM'!$B$2:$E$14,2,0)</f>
        <v>NCR</v>
      </c>
      <c r="Z229" s="10" t="str">
        <f>VLOOKUP(X229,'[1]Region&amp;ASM'!$B$2:$D$14,3,0)</f>
        <v>Abhishek Srivastava</v>
      </c>
      <c r="AA229" s="93">
        <v>12</v>
      </c>
      <c r="AB229" s="94" t="s">
        <v>63</v>
      </c>
      <c r="AC229" s="94"/>
    </row>
    <row r="230" spans="1:29" x14ac:dyDescent="0.25">
      <c r="A230" s="91">
        <v>45136.336597222224</v>
      </c>
      <c r="B230" s="92">
        <v>45135</v>
      </c>
      <c r="C230" s="42" t="s">
        <v>373</v>
      </c>
      <c r="D230" s="55" t="s">
        <v>1042</v>
      </c>
      <c r="E230" s="11"/>
      <c r="F230" s="43" t="s">
        <v>235</v>
      </c>
      <c r="G230" s="93">
        <v>8882883307</v>
      </c>
      <c r="H230" s="95">
        <v>700</v>
      </c>
      <c r="I230" s="94" t="s">
        <v>117</v>
      </c>
      <c r="J230" s="11"/>
      <c r="K230" s="11"/>
      <c r="L230" s="96">
        <v>150</v>
      </c>
      <c r="M230" s="94" t="s">
        <v>533</v>
      </c>
      <c r="N230" s="94" t="s">
        <v>883</v>
      </c>
      <c r="O230" s="11"/>
      <c r="P230" s="84" t="s">
        <v>525</v>
      </c>
      <c r="Q230" s="47" t="s">
        <v>1047</v>
      </c>
      <c r="R230" s="97">
        <v>25</v>
      </c>
      <c r="S230" s="93">
        <v>1500</v>
      </c>
      <c r="T230" s="11"/>
      <c r="U230" s="93">
        <v>39</v>
      </c>
      <c r="V230" s="11"/>
      <c r="W230" s="11"/>
      <c r="X230" s="43" t="s">
        <v>7</v>
      </c>
      <c r="Y230" s="42" t="str">
        <f>VLOOKUP(X230,'[1]Region&amp;ASM'!$B$2:$E$14,2,0)</f>
        <v>NCR</v>
      </c>
      <c r="Z230" s="10" t="str">
        <f>VLOOKUP(X230,'[1]Region&amp;ASM'!$B$2:$D$14,3,0)</f>
        <v>Abhishek Srivastava</v>
      </c>
      <c r="AA230" s="94" t="s">
        <v>1000</v>
      </c>
      <c r="AB230" s="94" t="s">
        <v>63</v>
      </c>
      <c r="AC230" s="94"/>
    </row>
    <row r="231" spans="1:29" x14ac:dyDescent="0.25">
      <c r="A231" s="91">
        <v>45136.340949074074</v>
      </c>
      <c r="B231" s="92">
        <v>45135</v>
      </c>
      <c r="C231" s="42" t="s">
        <v>373</v>
      </c>
      <c r="D231" s="55" t="s">
        <v>1042</v>
      </c>
      <c r="E231" s="11"/>
      <c r="F231" s="43" t="s">
        <v>235</v>
      </c>
      <c r="G231" s="93">
        <v>9162531613</v>
      </c>
      <c r="H231" s="95">
        <v>850</v>
      </c>
      <c r="I231" s="94" t="s">
        <v>1073</v>
      </c>
      <c r="J231" s="11"/>
      <c r="K231" s="11"/>
      <c r="L231" s="96">
        <v>100</v>
      </c>
      <c r="M231" s="94" t="s">
        <v>883</v>
      </c>
      <c r="N231" s="94" t="s">
        <v>533</v>
      </c>
      <c r="O231" s="11"/>
      <c r="P231" s="84" t="s">
        <v>1074</v>
      </c>
      <c r="Q231" s="84" t="s">
        <v>525</v>
      </c>
      <c r="R231" s="97">
        <v>22</v>
      </c>
      <c r="S231" s="93">
        <v>1000</v>
      </c>
      <c r="T231" s="11"/>
      <c r="U231" s="93">
        <v>39</v>
      </c>
      <c r="V231" s="11"/>
      <c r="W231" s="11"/>
      <c r="X231" s="43" t="s">
        <v>7</v>
      </c>
      <c r="Y231" s="42" t="str">
        <f>VLOOKUP(X231,'[1]Region&amp;ASM'!$B$2:$E$14,2,0)</f>
        <v>NCR</v>
      </c>
      <c r="Z231" s="10" t="str">
        <f>VLOOKUP(X231,'[1]Region&amp;ASM'!$B$2:$D$14,3,0)</f>
        <v>Abhishek Srivastava</v>
      </c>
      <c r="AA231" s="94" t="s">
        <v>1000</v>
      </c>
      <c r="AB231" s="94" t="s">
        <v>63</v>
      </c>
      <c r="AC231" s="94"/>
    </row>
    <row r="232" spans="1:29" x14ac:dyDescent="0.25">
      <c r="A232" s="91">
        <v>45136.822546296295</v>
      </c>
      <c r="B232" s="92">
        <v>45136</v>
      </c>
      <c r="C232" s="55" t="s">
        <v>373</v>
      </c>
      <c r="D232" s="55" t="s">
        <v>1042</v>
      </c>
      <c r="E232" s="93">
        <v>38</v>
      </c>
      <c r="F232" s="43" t="s">
        <v>819</v>
      </c>
      <c r="G232" s="94" t="s">
        <v>1043</v>
      </c>
      <c r="H232" s="95">
        <v>100</v>
      </c>
      <c r="I232" s="94" t="s">
        <v>1075</v>
      </c>
      <c r="J232" s="94" t="s">
        <v>820</v>
      </c>
      <c r="K232" s="93">
        <v>0</v>
      </c>
      <c r="L232" s="96">
        <v>1100</v>
      </c>
      <c r="M232" s="94"/>
      <c r="N232" s="94"/>
      <c r="O232" s="94"/>
      <c r="P232" s="82" t="s">
        <v>821</v>
      </c>
      <c r="Q232" s="82" t="s">
        <v>837</v>
      </c>
      <c r="R232" s="97">
        <v>26</v>
      </c>
      <c r="S232" s="94" t="s">
        <v>841</v>
      </c>
      <c r="T232" s="11"/>
      <c r="U232" s="11"/>
      <c r="V232" s="11"/>
      <c r="W232" s="11"/>
      <c r="X232" s="10" t="s">
        <v>66</v>
      </c>
      <c r="Y232" s="42" t="str">
        <f>VLOOKUP(X232,'[1]Region&amp;ASM'!$B$2:$E$14,2,0)</f>
        <v>NCR</v>
      </c>
      <c r="Z232" s="10" t="str">
        <f>VLOOKUP(X232,'[1]Region&amp;ASM'!$B$2:$D$14,3,0)</f>
        <v>Abhishek Srivastava</v>
      </c>
      <c r="AA232" s="11"/>
      <c r="AB232" s="11"/>
      <c r="AC232" s="11"/>
    </row>
    <row r="233" spans="1:29" x14ac:dyDescent="0.25">
      <c r="A233" s="91">
        <v>45136.823506944442</v>
      </c>
      <c r="B233" s="92">
        <v>45136</v>
      </c>
      <c r="C233" s="55" t="s">
        <v>373</v>
      </c>
      <c r="D233" s="55" t="s">
        <v>1042</v>
      </c>
      <c r="E233" s="93">
        <v>11</v>
      </c>
      <c r="F233" s="43" t="s">
        <v>790</v>
      </c>
      <c r="G233" s="94" t="s">
        <v>1043</v>
      </c>
      <c r="H233" s="95">
        <v>500</v>
      </c>
      <c r="I233" s="94" t="s">
        <v>56</v>
      </c>
      <c r="J233" s="94" t="s">
        <v>1023</v>
      </c>
      <c r="K233" s="93">
        <v>0</v>
      </c>
      <c r="L233" s="96">
        <v>1000</v>
      </c>
      <c r="M233" s="94"/>
      <c r="N233" s="94"/>
      <c r="O233" s="94"/>
      <c r="P233" s="82" t="s">
        <v>791</v>
      </c>
      <c r="Q233" s="84" t="s">
        <v>1070</v>
      </c>
      <c r="R233" s="97">
        <v>26</v>
      </c>
      <c r="S233" s="94" t="s">
        <v>696</v>
      </c>
      <c r="T233" s="11"/>
      <c r="U233" s="11"/>
      <c r="V233" s="11"/>
      <c r="W233" s="11"/>
      <c r="X233" s="10" t="s">
        <v>66</v>
      </c>
      <c r="Y233" s="42" t="str">
        <f>VLOOKUP(X233,'[1]Region&amp;ASM'!$B$2:$E$14,2,0)</f>
        <v>NCR</v>
      </c>
      <c r="Z233" s="10" t="str">
        <f>VLOOKUP(X233,'[1]Region&amp;ASM'!$B$2:$D$14,3,0)</f>
        <v>Abhishek Srivastava</v>
      </c>
      <c r="AA233" s="11"/>
      <c r="AB233" s="11"/>
      <c r="AC233" s="11"/>
    </row>
    <row r="234" spans="1:29" x14ac:dyDescent="0.25">
      <c r="A234" s="91">
        <v>45136.295046296298</v>
      </c>
      <c r="B234" s="92">
        <v>45136</v>
      </c>
      <c r="C234" s="42" t="s">
        <v>373</v>
      </c>
      <c r="D234" s="55" t="s">
        <v>1042</v>
      </c>
      <c r="E234" s="11"/>
      <c r="F234" s="43" t="s">
        <v>444</v>
      </c>
      <c r="G234" s="93">
        <v>9205133965</v>
      </c>
      <c r="H234" s="95">
        <v>550</v>
      </c>
      <c r="I234" s="94" t="s">
        <v>166</v>
      </c>
      <c r="J234" s="11"/>
      <c r="K234" s="11"/>
      <c r="L234" s="96">
        <v>400</v>
      </c>
      <c r="M234" s="94" t="s">
        <v>533</v>
      </c>
      <c r="N234" s="94" t="s">
        <v>533</v>
      </c>
      <c r="O234" s="11"/>
      <c r="P234" s="47" t="s">
        <v>956</v>
      </c>
      <c r="Q234" s="47" t="s">
        <v>832</v>
      </c>
      <c r="R234" s="97">
        <v>24</v>
      </c>
      <c r="S234" s="93">
        <v>1100</v>
      </c>
      <c r="T234" s="11"/>
      <c r="U234" s="93">
        <v>75</v>
      </c>
      <c r="V234" s="11"/>
      <c r="W234" s="11"/>
      <c r="X234" s="43" t="s">
        <v>6</v>
      </c>
      <c r="Y234" s="42" t="str">
        <f>VLOOKUP(X234,'[1]Region&amp;ASM'!$B$2:$E$14,2,0)</f>
        <v>NCR</v>
      </c>
      <c r="Z234" s="10" t="str">
        <f>VLOOKUP(X234,'[1]Region&amp;ASM'!$B$2:$D$14,3,0)</f>
        <v>Abhishek Srivastava</v>
      </c>
      <c r="AA234" s="93">
        <v>45</v>
      </c>
      <c r="AB234" s="94" t="s">
        <v>62</v>
      </c>
      <c r="AC234" s="94" t="s">
        <v>1076</v>
      </c>
    </row>
    <row r="235" spans="1:29" x14ac:dyDescent="0.25">
      <c r="A235" s="91">
        <v>45136.803287037037</v>
      </c>
      <c r="B235" s="92">
        <v>45136</v>
      </c>
      <c r="C235" s="42" t="s">
        <v>373</v>
      </c>
      <c r="D235" s="55" t="s">
        <v>1042</v>
      </c>
      <c r="E235" s="11"/>
      <c r="F235" s="94" t="s">
        <v>1077</v>
      </c>
      <c r="G235" s="94"/>
      <c r="H235" s="95">
        <v>6000</v>
      </c>
      <c r="I235" s="94" t="s">
        <v>169</v>
      </c>
      <c r="J235" s="11"/>
      <c r="K235" s="11"/>
      <c r="L235" s="96">
        <v>200</v>
      </c>
      <c r="M235" s="94" t="s">
        <v>26</v>
      </c>
      <c r="N235" s="94" t="s">
        <v>1078</v>
      </c>
      <c r="O235" s="11"/>
      <c r="P235" s="84" t="s">
        <v>1079</v>
      </c>
      <c r="Q235" s="84" t="s">
        <v>1078</v>
      </c>
      <c r="R235" s="97">
        <v>80</v>
      </c>
      <c r="S235" s="93">
        <v>3250</v>
      </c>
      <c r="T235" s="11"/>
      <c r="U235" s="93">
        <v>100</v>
      </c>
      <c r="V235" s="11"/>
      <c r="W235" s="11"/>
      <c r="X235" s="54" t="s">
        <v>8</v>
      </c>
      <c r="Y235" s="42" t="str">
        <f>VLOOKUP(X235,'[1]Region&amp;ASM'!$B$2:$E$14,2,0)</f>
        <v>Kanpur</v>
      </c>
      <c r="Z235" s="10" t="str">
        <f>VLOOKUP(X235,'[1]Region&amp;ASM'!$B$2:$D$14,3,0)</f>
        <v>Rahul Rai</v>
      </c>
      <c r="AA235" s="93">
        <v>64</v>
      </c>
      <c r="AB235" s="94" t="s">
        <v>62</v>
      </c>
      <c r="AC235" s="94" t="s">
        <v>1080</v>
      </c>
    </row>
    <row r="236" spans="1:29" x14ac:dyDescent="0.25">
      <c r="A236" s="91">
        <v>45136.824687499997</v>
      </c>
      <c r="B236" s="92">
        <v>45136</v>
      </c>
      <c r="C236" s="42" t="s">
        <v>373</v>
      </c>
      <c r="D236" s="55" t="s">
        <v>1042</v>
      </c>
      <c r="E236" s="11"/>
      <c r="F236" s="43" t="s">
        <v>819</v>
      </c>
      <c r="G236" s="94"/>
      <c r="H236" s="95">
        <v>150</v>
      </c>
      <c r="I236" s="94" t="s">
        <v>820</v>
      </c>
      <c r="J236" s="11"/>
      <c r="K236" s="11"/>
      <c r="L236" s="96">
        <v>100</v>
      </c>
      <c r="M236" s="94" t="s">
        <v>988</v>
      </c>
      <c r="N236" s="94" t="s">
        <v>533</v>
      </c>
      <c r="O236" s="11"/>
      <c r="P236" s="82" t="s">
        <v>821</v>
      </c>
      <c r="Q236" s="84" t="s">
        <v>1081</v>
      </c>
      <c r="R236" s="97">
        <v>24</v>
      </c>
      <c r="S236" s="93">
        <v>1000</v>
      </c>
      <c r="T236" s="11"/>
      <c r="U236" s="93">
        <v>38</v>
      </c>
      <c r="V236" s="11"/>
      <c r="W236" s="11"/>
      <c r="X236" s="10" t="s">
        <v>66</v>
      </c>
      <c r="Y236" s="42" t="str">
        <f>VLOOKUP(X236,'[1]Region&amp;ASM'!$B$2:$E$14,2,0)</f>
        <v>NCR</v>
      </c>
      <c r="Z236" s="10" t="str">
        <f>VLOOKUP(X236,'[1]Region&amp;ASM'!$B$2:$D$14,3,0)</f>
        <v>Abhishek Srivastava</v>
      </c>
      <c r="AA236" s="93">
        <v>12</v>
      </c>
      <c r="AB236" s="94"/>
      <c r="AC236" s="94"/>
    </row>
    <row r="237" spans="1:29" x14ac:dyDescent="0.25">
      <c r="A237" s="91">
        <v>45136.825555555559</v>
      </c>
      <c r="B237" s="92">
        <v>45136</v>
      </c>
      <c r="C237" s="42" t="s">
        <v>373</v>
      </c>
      <c r="D237" s="55" t="s">
        <v>1042</v>
      </c>
      <c r="E237" s="11"/>
      <c r="F237" s="94" t="s">
        <v>223</v>
      </c>
      <c r="G237" s="94"/>
      <c r="H237" s="98" t="s">
        <v>988</v>
      </c>
      <c r="I237" s="94" t="s">
        <v>878</v>
      </c>
      <c r="J237" s="11"/>
      <c r="K237" s="11"/>
      <c r="L237" s="96">
        <v>100</v>
      </c>
      <c r="M237" s="93" t="s">
        <v>1082</v>
      </c>
      <c r="N237" s="94" t="s">
        <v>988</v>
      </c>
      <c r="O237" s="11"/>
      <c r="P237" s="84" t="s">
        <v>900</v>
      </c>
      <c r="Q237" s="84" t="s">
        <v>696</v>
      </c>
      <c r="R237" s="99">
        <v>30</v>
      </c>
      <c r="S237" s="93">
        <v>1000</v>
      </c>
      <c r="T237" s="11"/>
      <c r="U237" s="93">
        <v>37</v>
      </c>
      <c r="V237" s="11"/>
      <c r="W237" s="11"/>
      <c r="X237" s="10" t="s">
        <v>66</v>
      </c>
      <c r="Y237" s="42" t="str">
        <f>VLOOKUP(X237,'[1]Region&amp;ASM'!$B$2:$E$14,2,0)</f>
        <v>NCR</v>
      </c>
      <c r="Z237" s="10" t="str">
        <f>VLOOKUP(X237,'[1]Region&amp;ASM'!$B$2:$D$14,3,0)</f>
        <v>Abhishek Srivastava</v>
      </c>
      <c r="AA237" s="93">
        <v>11</v>
      </c>
      <c r="AB237" s="94"/>
      <c r="AC237" s="94"/>
    </row>
    <row r="238" spans="1:29" x14ac:dyDescent="0.25">
      <c r="A238" s="91">
        <v>45136.877106481479</v>
      </c>
      <c r="B238" s="92">
        <v>45136</v>
      </c>
      <c r="C238" s="42" t="s">
        <v>373</v>
      </c>
      <c r="D238" s="55" t="s">
        <v>1042</v>
      </c>
      <c r="E238" s="11"/>
      <c r="F238" s="94" t="s">
        <v>272</v>
      </c>
      <c r="G238" s="93">
        <v>7417925777</v>
      </c>
      <c r="H238" s="95">
        <v>400</v>
      </c>
      <c r="I238" s="94" t="s">
        <v>109</v>
      </c>
      <c r="J238" s="11"/>
      <c r="K238" s="11"/>
      <c r="L238" s="96">
        <v>150</v>
      </c>
      <c r="M238" s="94" t="s">
        <v>696</v>
      </c>
      <c r="N238" s="94" t="s">
        <v>696</v>
      </c>
      <c r="O238" s="11"/>
      <c r="P238" s="82" t="s">
        <v>897</v>
      </c>
      <c r="Q238" s="84" t="s">
        <v>846</v>
      </c>
      <c r="R238" s="97">
        <v>14</v>
      </c>
      <c r="S238" s="93">
        <v>1000</v>
      </c>
      <c r="T238" s="11"/>
      <c r="U238" s="93">
        <v>44</v>
      </c>
      <c r="V238" s="11"/>
      <c r="W238" s="11"/>
      <c r="X238" s="43" t="s">
        <v>126</v>
      </c>
      <c r="Y238" s="42" t="str">
        <f>VLOOKUP(X238,'[1]Region&amp;ASM'!$B$2:$E$14,2,0)</f>
        <v>NCR</v>
      </c>
      <c r="Z238" s="10" t="str">
        <f>VLOOKUP(X238,'[1]Region&amp;ASM'!$B$2:$D$14,3,0)</f>
        <v>Abhishek Srivastava</v>
      </c>
      <c r="AA238" s="93">
        <v>59</v>
      </c>
      <c r="AB238" s="94" t="s">
        <v>62</v>
      </c>
      <c r="AC238" s="94"/>
    </row>
    <row r="239" spans="1:29" x14ac:dyDescent="0.25">
      <c r="A239" s="91">
        <v>45136.872361111113</v>
      </c>
      <c r="B239" s="92">
        <v>45137</v>
      </c>
      <c r="C239" s="55" t="s">
        <v>373</v>
      </c>
      <c r="D239" s="55" t="s">
        <v>1042</v>
      </c>
      <c r="E239" s="93">
        <v>56</v>
      </c>
      <c r="F239" s="94" t="s">
        <v>325</v>
      </c>
      <c r="G239" s="93">
        <v>9810423979</v>
      </c>
      <c r="H239" s="95">
        <v>500</v>
      </c>
      <c r="I239" s="94" t="s">
        <v>1083</v>
      </c>
      <c r="J239" s="94" t="s">
        <v>384</v>
      </c>
      <c r="K239" s="93">
        <v>1000</v>
      </c>
      <c r="L239" s="96">
        <v>1000</v>
      </c>
      <c r="M239" s="94"/>
      <c r="N239" s="94"/>
      <c r="O239" s="94" t="s">
        <v>62</v>
      </c>
      <c r="P239" s="82" t="s">
        <v>791</v>
      </c>
      <c r="Q239" s="82" t="s">
        <v>959</v>
      </c>
      <c r="R239" s="97">
        <v>20</v>
      </c>
      <c r="S239" s="94" t="s">
        <v>1040</v>
      </c>
      <c r="T239" s="11"/>
      <c r="U239" s="11"/>
      <c r="V239" s="11"/>
      <c r="W239" s="11"/>
      <c r="X239" s="10" t="s">
        <v>126</v>
      </c>
      <c r="Y239" s="42" t="str">
        <f>VLOOKUP(X239,'[1]Region&amp;ASM'!$B$2:$E$14,2,0)</f>
        <v>NCR</v>
      </c>
      <c r="Z239" s="10" t="str">
        <f>VLOOKUP(X239,'[1]Region&amp;ASM'!$B$2:$D$14,3,0)</f>
        <v>Abhishek Srivastava</v>
      </c>
      <c r="AA239" s="11"/>
      <c r="AB239" s="11"/>
      <c r="AC239" s="11"/>
    </row>
    <row r="240" spans="1:29" x14ac:dyDescent="0.25">
      <c r="A240" s="91">
        <v>45137.98196759259</v>
      </c>
      <c r="B240" s="92">
        <v>45137</v>
      </c>
      <c r="C240" s="55" t="s">
        <v>373</v>
      </c>
      <c r="D240" s="55" t="s">
        <v>1042</v>
      </c>
      <c r="E240" s="93">
        <v>38</v>
      </c>
      <c r="F240" s="43" t="s">
        <v>819</v>
      </c>
      <c r="G240" s="94" t="s">
        <v>1043</v>
      </c>
      <c r="H240" s="95">
        <v>200</v>
      </c>
      <c r="I240" s="94" t="s">
        <v>1075</v>
      </c>
      <c r="J240" s="94" t="s">
        <v>820</v>
      </c>
      <c r="K240" s="94" t="s">
        <v>1066</v>
      </c>
      <c r="L240" s="96">
        <v>300</v>
      </c>
      <c r="M240" s="94"/>
      <c r="N240" s="94"/>
      <c r="O240" s="94"/>
      <c r="P240" s="84" t="s">
        <v>1084</v>
      </c>
      <c r="Q240" s="82" t="s">
        <v>814</v>
      </c>
      <c r="R240" s="97">
        <v>4</v>
      </c>
      <c r="S240" s="94" t="s">
        <v>841</v>
      </c>
      <c r="T240" s="11"/>
      <c r="U240" s="11"/>
      <c r="V240" s="11"/>
      <c r="W240" s="11"/>
      <c r="X240" s="10" t="s">
        <v>66</v>
      </c>
      <c r="Y240" s="42" t="str">
        <f>VLOOKUP(X240,'[1]Region&amp;ASM'!$B$2:$E$14,2,0)</f>
        <v>NCR</v>
      </c>
      <c r="Z240" s="10" t="str">
        <f>VLOOKUP(X240,'[1]Region&amp;ASM'!$B$2:$D$14,3,0)</f>
        <v>Abhishek Srivastava</v>
      </c>
      <c r="AA240" s="11"/>
      <c r="AB240" s="11"/>
      <c r="AC240" s="11"/>
    </row>
    <row r="241" spans="1:29" x14ac:dyDescent="0.25">
      <c r="A241" s="91">
        <v>45137.822187500002</v>
      </c>
      <c r="B241" s="92">
        <v>45137</v>
      </c>
      <c r="C241" s="42" t="s">
        <v>373</v>
      </c>
      <c r="D241" s="55" t="s">
        <v>1042</v>
      </c>
      <c r="E241" s="11"/>
      <c r="F241" s="43" t="s">
        <v>444</v>
      </c>
      <c r="G241" s="93">
        <v>8505803872</v>
      </c>
      <c r="H241" s="95">
        <v>60</v>
      </c>
      <c r="I241" s="94" t="s">
        <v>166</v>
      </c>
      <c r="J241" s="11"/>
      <c r="K241" s="11"/>
      <c r="L241" s="96">
        <v>100</v>
      </c>
      <c r="M241" s="94" t="s">
        <v>988</v>
      </c>
      <c r="N241" s="94" t="s">
        <v>533</v>
      </c>
      <c r="O241" s="11"/>
      <c r="P241" s="84" t="s">
        <v>1085</v>
      </c>
      <c r="Q241" s="82" t="s">
        <v>837</v>
      </c>
      <c r="R241" s="97">
        <v>30</v>
      </c>
      <c r="S241" s="93">
        <v>1000</v>
      </c>
      <c r="T241" s="11"/>
      <c r="U241" s="93">
        <v>75</v>
      </c>
      <c r="V241" s="11"/>
      <c r="W241" s="11"/>
      <c r="X241" s="43" t="s">
        <v>6</v>
      </c>
      <c r="Y241" s="42" t="str">
        <f>VLOOKUP(X241,'[1]Region&amp;ASM'!$B$2:$E$14,2,0)</f>
        <v>NCR</v>
      </c>
      <c r="Z241" s="10" t="str">
        <f>VLOOKUP(X241,'[1]Region&amp;ASM'!$B$2:$D$14,3,0)</f>
        <v>Abhishek Srivastava</v>
      </c>
      <c r="AA241" s="93">
        <v>46</v>
      </c>
      <c r="AB241" s="94" t="s">
        <v>62</v>
      </c>
      <c r="AC241" s="94" t="s">
        <v>1086</v>
      </c>
    </row>
    <row r="242" spans="1:29" x14ac:dyDescent="0.25">
      <c r="A242" s="91">
        <v>45138.350497685184</v>
      </c>
      <c r="B242" s="92">
        <v>45137</v>
      </c>
      <c r="C242" s="42" t="s">
        <v>373</v>
      </c>
      <c r="D242" s="55" t="s">
        <v>1042</v>
      </c>
      <c r="E242" s="11"/>
      <c r="F242" s="94" t="s">
        <v>955</v>
      </c>
      <c r="G242" s="93">
        <v>9162531613</v>
      </c>
      <c r="H242" s="95">
        <v>500</v>
      </c>
      <c r="I242" s="94" t="s">
        <v>1087</v>
      </c>
      <c r="J242" s="11"/>
      <c r="K242" s="11"/>
      <c r="L242" s="96">
        <v>150</v>
      </c>
      <c r="M242" s="94" t="s">
        <v>883</v>
      </c>
      <c r="N242" s="94" t="s">
        <v>883</v>
      </c>
      <c r="O242" s="11"/>
      <c r="P242" s="82" t="s">
        <v>798</v>
      </c>
      <c r="Q242" s="84" t="s">
        <v>957</v>
      </c>
      <c r="R242" s="97">
        <v>35</v>
      </c>
      <c r="S242" s="93">
        <v>1000</v>
      </c>
      <c r="T242" s="11"/>
      <c r="U242" s="93">
        <v>18</v>
      </c>
      <c r="V242" s="11"/>
      <c r="W242" s="11"/>
      <c r="X242" s="43" t="s">
        <v>7</v>
      </c>
      <c r="Y242" s="42" t="str">
        <f>VLOOKUP(X242,'[1]Region&amp;ASM'!$B$2:$E$14,2,0)</f>
        <v>NCR</v>
      </c>
      <c r="Z242" s="10" t="str">
        <f>VLOOKUP(X242,'[1]Region&amp;ASM'!$B$2:$D$14,3,0)</f>
        <v>Abhishek Srivastava</v>
      </c>
      <c r="AA242" s="94" t="s">
        <v>1000</v>
      </c>
      <c r="AB242" s="94" t="s">
        <v>63</v>
      </c>
      <c r="AC242" s="94"/>
    </row>
    <row r="243" spans="1:29" x14ac:dyDescent="0.25">
      <c r="A243" s="91">
        <v>45138.920555555553</v>
      </c>
      <c r="B243" s="92">
        <v>45138</v>
      </c>
      <c r="C243" s="42" t="s">
        <v>373</v>
      </c>
      <c r="D243" s="55" t="s">
        <v>1042</v>
      </c>
      <c r="E243" s="11"/>
      <c r="F243" s="94" t="s">
        <v>1088</v>
      </c>
      <c r="G243" s="94"/>
      <c r="H243" s="95">
        <v>2400</v>
      </c>
      <c r="I243" s="94" t="s">
        <v>1089</v>
      </c>
      <c r="J243" s="11"/>
      <c r="K243" s="11"/>
      <c r="L243" s="96">
        <v>120</v>
      </c>
      <c r="M243" s="94" t="s">
        <v>26</v>
      </c>
      <c r="N243" s="94" t="s">
        <v>26</v>
      </c>
      <c r="O243" s="11"/>
      <c r="P243" s="84" t="s">
        <v>1090</v>
      </c>
      <c r="Q243" s="84" t="s">
        <v>1091</v>
      </c>
      <c r="R243" s="97">
        <v>40</v>
      </c>
      <c r="S243" s="93">
        <v>1200</v>
      </c>
      <c r="T243" s="11"/>
      <c r="U243" s="93">
        <v>51</v>
      </c>
      <c r="V243" s="11"/>
      <c r="W243" s="11"/>
      <c r="X243" s="54" t="s">
        <v>8</v>
      </c>
      <c r="Y243" s="42" t="str">
        <f>VLOOKUP(X243,'[1]Region&amp;ASM'!$B$2:$E$14,2,0)</f>
        <v>Kanpur</v>
      </c>
      <c r="Z243" s="10" t="str">
        <f>VLOOKUP(X243,'[1]Region&amp;ASM'!$B$2:$D$14,3,0)</f>
        <v>Rahul Rai</v>
      </c>
      <c r="AA243" s="93">
        <v>23</v>
      </c>
      <c r="AB243" s="94" t="s">
        <v>63</v>
      </c>
      <c r="AC243" s="11"/>
    </row>
    <row r="244" spans="1:29" x14ac:dyDescent="0.25">
      <c r="A244" s="91">
        <v>45139.308171296296</v>
      </c>
      <c r="B244" s="92">
        <v>45138</v>
      </c>
      <c r="C244" s="42" t="s">
        <v>373</v>
      </c>
      <c r="D244" s="55" t="s">
        <v>1042</v>
      </c>
      <c r="E244" s="11"/>
      <c r="F244" s="94" t="s">
        <v>196</v>
      </c>
      <c r="G244" s="93">
        <v>8851709860</v>
      </c>
      <c r="H244" s="95">
        <v>500</v>
      </c>
      <c r="I244" s="94" t="s">
        <v>169</v>
      </c>
      <c r="J244" s="11"/>
      <c r="K244" s="11"/>
      <c r="L244" s="96">
        <v>120</v>
      </c>
      <c r="M244" s="94" t="s">
        <v>883</v>
      </c>
      <c r="N244" s="94" t="s">
        <v>883</v>
      </c>
      <c r="O244" s="11"/>
      <c r="P244" s="82" t="s">
        <v>798</v>
      </c>
      <c r="Q244" s="84" t="s">
        <v>1092</v>
      </c>
      <c r="R244" s="97">
        <v>40</v>
      </c>
      <c r="S244" s="93">
        <v>1200</v>
      </c>
      <c r="T244" s="11"/>
      <c r="U244" s="93">
        <v>32</v>
      </c>
      <c r="V244" s="11"/>
      <c r="W244" s="11"/>
      <c r="X244" s="43" t="s">
        <v>7</v>
      </c>
      <c r="Y244" s="42" t="str">
        <f>VLOOKUP(X244,'[1]Region&amp;ASM'!$B$2:$E$14,2,0)</f>
        <v>NCR</v>
      </c>
      <c r="Z244" s="10" t="str">
        <f>VLOOKUP(X244,'[1]Region&amp;ASM'!$B$2:$D$14,3,0)</f>
        <v>Abhishek Srivastava</v>
      </c>
      <c r="AA244" s="93">
        <v>31</v>
      </c>
      <c r="AB244" s="94" t="s">
        <v>63</v>
      </c>
      <c r="AC244" s="11"/>
    </row>
    <row r="245" spans="1:29" x14ac:dyDescent="0.25">
      <c r="A245" s="91">
        <v>45139.452673611115</v>
      </c>
      <c r="B245" s="92">
        <v>45138</v>
      </c>
      <c r="C245" s="42" t="s">
        <v>373</v>
      </c>
      <c r="D245" s="55" t="s">
        <v>1042</v>
      </c>
      <c r="E245" s="11"/>
      <c r="F245" s="43" t="s">
        <v>1018</v>
      </c>
      <c r="G245" s="93">
        <v>7428784555</v>
      </c>
      <c r="H245" s="95">
        <v>25000</v>
      </c>
      <c r="I245" s="94" t="s">
        <v>1093</v>
      </c>
      <c r="J245" s="11"/>
      <c r="K245" s="11"/>
      <c r="L245" s="96">
        <v>7000</v>
      </c>
      <c r="M245" s="94" t="s">
        <v>1094</v>
      </c>
      <c r="N245" s="94" t="s">
        <v>1095</v>
      </c>
      <c r="O245" s="11"/>
      <c r="P245" s="47" t="s">
        <v>957</v>
      </c>
      <c r="Q245" s="84" t="s">
        <v>1095</v>
      </c>
      <c r="R245" s="97">
        <v>1100</v>
      </c>
      <c r="S245" s="93">
        <v>120000</v>
      </c>
      <c r="T245" s="11"/>
      <c r="U245" s="93">
        <v>87</v>
      </c>
      <c r="V245" s="11"/>
      <c r="W245" s="11"/>
      <c r="X245" s="94" t="s">
        <v>996</v>
      </c>
      <c r="Y245" s="42" t="str">
        <f>VLOOKUP(X245,'[1]Region&amp;ASM'!$B$2:$E$14,2,0)</f>
        <v>NCR</v>
      </c>
      <c r="Z245" s="10" t="str">
        <f>VLOOKUP(X245,'[1]Region&amp;ASM'!$B$2:$D$14,3,0)</f>
        <v>Abhishek Srivastava</v>
      </c>
      <c r="AA245" s="93">
        <v>42</v>
      </c>
      <c r="AB245" s="94" t="s">
        <v>62</v>
      </c>
      <c r="AC245" s="11"/>
    </row>
    <row r="246" spans="1:29" x14ac:dyDescent="0.25">
      <c r="A246" s="91">
        <v>45139.012546296297</v>
      </c>
      <c r="B246" s="92">
        <v>45138</v>
      </c>
      <c r="C246" s="55" t="s">
        <v>373</v>
      </c>
      <c r="D246" s="55" t="s">
        <v>1042</v>
      </c>
      <c r="E246" s="93">
        <v>38</v>
      </c>
      <c r="F246" s="94" t="s">
        <v>1096</v>
      </c>
      <c r="G246" s="94" t="s">
        <v>1066</v>
      </c>
      <c r="H246" s="95">
        <v>200</v>
      </c>
      <c r="I246" s="94" t="s">
        <v>1075</v>
      </c>
      <c r="J246" s="94" t="s">
        <v>820</v>
      </c>
      <c r="K246" s="94" t="s">
        <v>1066</v>
      </c>
      <c r="L246" s="96">
        <v>800</v>
      </c>
      <c r="M246" s="94"/>
      <c r="N246" s="94"/>
      <c r="O246" s="11"/>
      <c r="P246" s="84" t="s">
        <v>841</v>
      </c>
      <c r="Q246" s="84" t="s">
        <v>1070</v>
      </c>
      <c r="R246" s="97">
        <v>24</v>
      </c>
      <c r="S246" s="94" t="s">
        <v>1097</v>
      </c>
      <c r="T246" s="11"/>
      <c r="U246" s="11"/>
      <c r="V246" s="11"/>
      <c r="W246" s="11"/>
      <c r="X246" s="10" t="s">
        <v>66</v>
      </c>
      <c r="Y246" s="42" t="str">
        <f>VLOOKUP(X246,'[1]Region&amp;ASM'!$B$2:$E$14,2,0)</f>
        <v>NCR</v>
      </c>
      <c r="Z246" s="10" t="str">
        <f>VLOOKUP(X246,'[1]Region&amp;ASM'!$B$2:$D$14,3,0)</f>
        <v>Abhishek Srivastava</v>
      </c>
      <c r="AA246" s="10"/>
      <c r="AB246" s="11"/>
      <c r="AC246" s="11"/>
    </row>
    <row r="247" spans="1:29" x14ac:dyDescent="0.25">
      <c r="A247" s="91">
        <v>45139.01358796296</v>
      </c>
      <c r="B247" s="92">
        <v>45138</v>
      </c>
      <c r="C247" s="55" t="s">
        <v>373</v>
      </c>
      <c r="D247" s="55" t="s">
        <v>1042</v>
      </c>
      <c r="E247" s="93">
        <v>11</v>
      </c>
      <c r="F247" s="43" t="s">
        <v>790</v>
      </c>
      <c r="G247" s="94" t="s">
        <v>1066</v>
      </c>
      <c r="H247" s="95">
        <v>300</v>
      </c>
      <c r="I247" s="94" t="s">
        <v>56</v>
      </c>
      <c r="J247" s="94" t="s">
        <v>1023</v>
      </c>
      <c r="K247" s="94" t="s">
        <v>1066</v>
      </c>
      <c r="L247" s="96">
        <v>500</v>
      </c>
      <c r="M247" s="94"/>
      <c r="N247" s="94"/>
      <c r="O247" s="11"/>
      <c r="P247" s="84" t="s">
        <v>533</v>
      </c>
      <c r="Q247" s="84" t="s">
        <v>1098</v>
      </c>
      <c r="R247" s="97">
        <v>15</v>
      </c>
      <c r="S247" s="94" t="s">
        <v>1099</v>
      </c>
      <c r="T247" s="11"/>
      <c r="U247" s="11"/>
      <c r="V247" s="11"/>
      <c r="W247" s="11"/>
      <c r="X247" s="10" t="s">
        <v>66</v>
      </c>
      <c r="Y247" s="42" t="str">
        <f>VLOOKUP(X247,'[1]Region&amp;ASM'!$B$2:$E$14,2,0)</f>
        <v>NCR</v>
      </c>
      <c r="Z247" s="10" t="str">
        <f>VLOOKUP(X247,'[1]Region&amp;ASM'!$B$2:$D$14,3,0)</f>
        <v>Abhishek Srivastava</v>
      </c>
      <c r="AA247" s="10"/>
      <c r="AB247" s="11"/>
      <c r="AC247" s="11"/>
    </row>
    <row r="248" spans="1:29" x14ac:dyDescent="0.25">
      <c r="A248" s="91">
        <v>45139.415231481478</v>
      </c>
      <c r="B248" s="92">
        <v>45138</v>
      </c>
      <c r="C248" s="55" t="s">
        <v>373</v>
      </c>
      <c r="D248" s="55" t="s">
        <v>1042</v>
      </c>
      <c r="E248" s="93">
        <v>44</v>
      </c>
      <c r="F248" s="94" t="s">
        <v>272</v>
      </c>
      <c r="G248" s="93">
        <v>7417925777</v>
      </c>
      <c r="H248" s="95">
        <v>300</v>
      </c>
      <c r="I248" s="94" t="s">
        <v>166</v>
      </c>
      <c r="J248" s="94" t="s">
        <v>918</v>
      </c>
      <c r="K248" s="93">
        <v>500</v>
      </c>
      <c r="L248" s="96">
        <v>500</v>
      </c>
      <c r="M248" s="94"/>
      <c r="N248" s="94"/>
      <c r="O248" s="11" t="s">
        <v>62</v>
      </c>
      <c r="P248" s="84" t="s">
        <v>533</v>
      </c>
      <c r="Q248" s="84" t="s">
        <v>1100</v>
      </c>
      <c r="R248" s="97">
        <v>10</v>
      </c>
      <c r="S248" s="94" t="s">
        <v>1101</v>
      </c>
      <c r="T248" s="11"/>
      <c r="U248" s="11"/>
      <c r="V248" s="11"/>
      <c r="W248" s="11"/>
      <c r="X248" s="10" t="s">
        <v>126</v>
      </c>
      <c r="Y248" s="42" t="str">
        <f>VLOOKUP(X248,'[1]Region&amp;ASM'!$B$2:$E$14,2,0)</f>
        <v>NCR</v>
      </c>
      <c r="Z248" s="10" t="str">
        <f>VLOOKUP(X248,'[1]Region&amp;ASM'!$B$2:$D$14,3,0)</f>
        <v>Abhishek Srivastava</v>
      </c>
      <c r="AA248" s="10"/>
      <c r="AB248" s="11"/>
      <c r="AC248" s="11"/>
    </row>
    <row r="249" spans="1:29" x14ac:dyDescent="0.25">
      <c r="A249" s="91">
        <v>45139.95753472222</v>
      </c>
      <c r="B249" s="92">
        <v>45139</v>
      </c>
      <c r="C249" s="100" t="s">
        <v>647</v>
      </c>
      <c r="D249" s="55" t="s">
        <v>1042</v>
      </c>
      <c r="E249" s="93">
        <v>11</v>
      </c>
      <c r="F249" s="43" t="s">
        <v>790</v>
      </c>
      <c r="G249" s="93">
        <v>9625446093</v>
      </c>
      <c r="H249" s="95">
        <v>500</v>
      </c>
      <c r="I249" s="94" t="s">
        <v>56</v>
      </c>
      <c r="J249" s="94" t="s">
        <v>262</v>
      </c>
      <c r="K249" s="93">
        <v>800</v>
      </c>
      <c r="L249" s="96">
        <v>800</v>
      </c>
      <c r="M249" s="94"/>
      <c r="N249" s="94"/>
      <c r="O249" s="11" t="s">
        <v>62</v>
      </c>
      <c r="P249" s="82" t="s">
        <v>791</v>
      </c>
      <c r="Q249" s="82" t="s">
        <v>862</v>
      </c>
      <c r="R249" s="97">
        <v>15</v>
      </c>
      <c r="S249" s="94" t="s">
        <v>960</v>
      </c>
      <c r="T249" s="11"/>
      <c r="U249" s="11"/>
      <c r="V249" s="11"/>
      <c r="W249" s="11"/>
      <c r="X249" s="10" t="s">
        <v>126</v>
      </c>
      <c r="Y249" s="42" t="str">
        <f>VLOOKUP(X249,'[1]Region&amp;ASM'!$B$2:$E$14,2,0)</f>
        <v>NCR</v>
      </c>
      <c r="Z249" s="10" t="str">
        <f>VLOOKUP(X249,'[1]Region&amp;ASM'!$B$2:$D$14,3,0)</f>
        <v>Abhishek Srivastava</v>
      </c>
      <c r="AA249" s="10"/>
      <c r="AB249" s="11"/>
      <c r="AC249" s="11"/>
    </row>
    <row r="250" spans="1:29" x14ac:dyDescent="0.25">
      <c r="A250" s="91">
        <v>45139.978854166664</v>
      </c>
      <c r="B250" s="92">
        <v>45139</v>
      </c>
      <c r="C250" s="100" t="s">
        <v>647</v>
      </c>
      <c r="D250" s="55" t="s">
        <v>1042</v>
      </c>
      <c r="E250" s="93">
        <v>11</v>
      </c>
      <c r="F250" s="43" t="s">
        <v>790</v>
      </c>
      <c r="G250" s="94" t="s">
        <v>1066</v>
      </c>
      <c r="H250" s="95">
        <v>100</v>
      </c>
      <c r="I250" s="94" t="s">
        <v>56</v>
      </c>
      <c r="J250" s="94" t="s">
        <v>1023</v>
      </c>
      <c r="K250" s="94" t="s">
        <v>1066</v>
      </c>
      <c r="L250" s="96">
        <v>500</v>
      </c>
      <c r="M250" s="94"/>
      <c r="N250" s="94"/>
      <c r="O250" s="11"/>
      <c r="P250" s="82" t="s">
        <v>791</v>
      </c>
      <c r="Q250" s="84" t="s">
        <v>1098</v>
      </c>
      <c r="R250" s="97">
        <v>14</v>
      </c>
      <c r="S250" s="94" t="s">
        <v>533</v>
      </c>
      <c r="T250" s="11"/>
      <c r="U250" s="11"/>
      <c r="V250" s="11"/>
      <c r="W250" s="11"/>
      <c r="X250" s="10" t="s">
        <v>66</v>
      </c>
      <c r="Y250" s="42" t="str">
        <f>VLOOKUP(X250,'[1]Region&amp;ASM'!$B$2:$E$14,2,0)</f>
        <v>NCR</v>
      </c>
      <c r="Z250" s="10" t="str">
        <f>VLOOKUP(X250,'[1]Region&amp;ASM'!$B$2:$D$14,3,0)</f>
        <v>Abhishek Srivastava</v>
      </c>
      <c r="AA250" s="10"/>
      <c r="AB250" s="11"/>
      <c r="AC250" s="11"/>
    </row>
    <row r="251" spans="1:29" x14ac:dyDescent="0.25">
      <c r="A251" s="91">
        <v>45139.979826388888</v>
      </c>
      <c r="B251" s="92">
        <v>45139</v>
      </c>
      <c r="C251" s="100" t="s">
        <v>647</v>
      </c>
      <c r="D251" s="55" t="s">
        <v>1042</v>
      </c>
      <c r="E251" s="93">
        <v>11</v>
      </c>
      <c r="F251" s="43" t="s">
        <v>790</v>
      </c>
      <c r="G251" s="94" t="s">
        <v>1066</v>
      </c>
      <c r="H251" s="95">
        <v>500</v>
      </c>
      <c r="I251" s="94" t="s">
        <v>56</v>
      </c>
      <c r="J251" s="94" t="s">
        <v>1023</v>
      </c>
      <c r="K251" s="94" t="s">
        <v>1066</v>
      </c>
      <c r="L251" s="96">
        <v>500</v>
      </c>
      <c r="M251" s="94"/>
      <c r="N251" s="94"/>
      <c r="O251" s="11"/>
      <c r="P251" s="84" t="s">
        <v>1098</v>
      </c>
      <c r="Q251" s="82" t="s">
        <v>796</v>
      </c>
      <c r="R251" s="97">
        <v>14</v>
      </c>
      <c r="S251" s="94" t="s">
        <v>533</v>
      </c>
      <c r="T251" s="11"/>
      <c r="U251" s="11"/>
      <c r="V251" s="11"/>
      <c r="W251" s="11"/>
      <c r="X251" s="10" t="s">
        <v>66</v>
      </c>
      <c r="Y251" s="42" t="str">
        <f>VLOOKUP(X251,'[1]Region&amp;ASM'!$B$2:$E$14,2,0)</f>
        <v>NCR</v>
      </c>
      <c r="Z251" s="10" t="str">
        <f>VLOOKUP(X251,'[1]Region&amp;ASM'!$B$2:$D$14,3,0)</f>
        <v>Abhishek Srivastava</v>
      </c>
      <c r="AA251" s="10"/>
      <c r="AB251" s="11"/>
      <c r="AC251" s="11"/>
    </row>
    <row r="252" spans="1:29" x14ac:dyDescent="0.25">
      <c r="A252" s="91">
        <v>45140.85224537037</v>
      </c>
      <c r="B252" s="92">
        <v>45140</v>
      </c>
      <c r="C252" s="100" t="s">
        <v>647</v>
      </c>
      <c r="D252" s="100" t="s">
        <v>1102</v>
      </c>
      <c r="E252" s="93">
        <v>38</v>
      </c>
      <c r="F252" s="94" t="s">
        <v>1096</v>
      </c>
      <c r="G252" s="94" t="s">
        <v>1066</v>
      </c>
      <c r="H252" s="95">
        <v>200</v>
      </c>
      <c r="I252" s="94" t="s">
        <v>1103</v>
      </c>
      <c r="J252" s="94" t="s">
        <v>820</v>
      </c>
      <c r="K252" s="94" t="s">
        <v>1066</v>
      </c>
      <c r="L252" s="96">
        <v>900</v>
      </c>
      <c r="M252" s="94"/>
      <c r="N252" s="94"/>
      <c r="O252" s="94"/>
      <c r="P252" s="82" t="s">
        <v>821</v>
      </c>
      <c r="Q252" s="84" t="s">
        <v>840</v>
      </c>
      <c r="R252" s="97">
        <v>26</v>
      </c>
      <c r="S252" s="94" t="s">
        <v>838</v>
      </c>
      <c r="T252" s="94"/>
      <c r="U252" s="94"/>
      <c r="V252" s="94"/>
      <c r="W252" s="101" t="s">
        <v>65</v>
      </c>
      <c r="X252" s="11" t="str">
        <f>VLOOKUP(W252,'[1]Region&amp;ASM'!$A$2:$B$14,2,0)</f>
        <v>Avinish Kumar</v>
      </c>
      <c r="Y252" s="42" t="str">
        <f>VLOOKUP(X252,'[1]Region&amp;ASM'!$B$2:$E$14,2,0)</f>
        <v>NCR</v>
      </c>
      <c r="Z252" s="10" t="str">
        <f>VLOOKUP(X252,'[1]Region&amp;ASM'!$B$2:$D$14,3,0)</f>
        <v>Abhishek Srivastava</v>
      </c>
      <c r="AA252" s="10"/>
      <c r="AB252" s="11"/>
      <c r="AC252" s="11"/>
    </row>
    <row r="253" spans="1:29" x14ac:dyDescent="0.25">
      <c r="A253" s="91">
        <v>45140.890497685185</v>
      </c>
      <c r="B253" s="92">
        <v>45140</v>
      </c>
      <c r="C253" s="100" t="s">
        <v>647</v>
      </c>
      <c r="D253" s="100" t="s">
        <v>1102</v>
      </c>
      <c r="E253" s="93">
        <v>11</v>
      </c>
      <c r="F253" s="43" t="s">
        <v>790</v>
      </c>
      <c r="G253" s="93">
        <v>9625446093</v>
      </c>
      <c r="H253" s="95">
        <v>310</v>
      </c>
      <c r="I253" s="94" t="s">
        <v>56</v>
      </c>
      <c r="J253" s="94" t="s">
        <v>262</v>
      </c>
      <c r="K253" s="93">
        <v>300</v>
      </c>
      <c r="L253" s="96">
        <v>300</v>
      </c>
      <c r="M253" s="94"/>
      <c r="N253" s="94"/>
      <c r="O253" s="94" t="s">
        <v>62</v>
      </c>
      <c r="P253" s="82" t="s">
        <v>791</v>
      </c>
      <c r="Q253" s="84" t="s">
        <v>1104</v>
      </c>
      <c r="R253" s="97">
        <v>5.6</v>
      </c>
      <c r="S253" s="94" t="s">
        <v>696</v>
      </c>
      <c r="T253" s="94"/>
      <c r="U253" s="94"/>
      <c r="V253" s="94"/>
      <c r="W253" s="94" t="s">
        <v>254</v>
      </c>
      <c r="X253" s="11" t="str">
        <f>VLOOKUP(W253,'[1]Region&amp;ASM'!$A$2:$B$14,2,0)</f>
        <v>Nitin Puri</v>
      </c>
      <c r="Y253" s="42" t="str">
        <f>VLOOKUP(X253,'[1]Region&amp;ASM'!$B$2:$E$14,2,0)</f>
        <v>NCR</v>
      </c>
      <c r="Z253" s="10" t="str">
        <f>VLOOKUP(X253,'[1]Region&amp;ASM'!$B$2:$D$14,3,0)</f>
        <v>Abhishek Srivastava</v>
      </c>
      <c r="AA253" s="10"/>
      <c r="AB253" s="11"/>
      <c r="AC253" s="11"/>
    </row>
    <row r="254" spans="1:29" x14ac:dyDescent="0.25">
      <c r="A254" s="91">
        <v>45140.893009259256</v>
      </c>
      <c r="B254" s="92">
        <v>45140</v>
      </c>
      <c r="C254" s="100" t="s">
        <v>647</v>
      </c>
      <c r="D254" s="100" t="s">
        <v>1102</v>
      </c>
      <c r="E254" s="93">
        <v>11</v>
      </c>
      <c r="F254" s="43" t="s">
        <v>790</v>
      </c>
      <c r="G254" s="93">
        <v>9625446093</v>
      </c>
      <c r="H254" s="95">
        <v>200</v>
      </c>
      <c r="I254" s="94" t="s">
        <v>56</v>
      </c>
      <c r="J254" s="94" t="s">
        <v>262</v>
      </c>
      <c r="K254" s="93">
        <v>500</v>
      </c>
      <c r="L254" s="96">
        <v>500</v>
      </c>
      <c r="M254" s="94"/>
      <c r="N254" s="94"/>
      <c r="O254" s="94" t="s">
        <v>62</v>
      </c>
      <c r="P254" s="82" t="s">
        <v>791</v>
      </c>
      <c r="Q254" s="82" t="s">
        <v>793</v>
      </c>
      <c r="R254" s="97">
        <v>6</v>
      </c>
      <c r="S254" s="94" t="s">
        <v>696</v>
      </c>
      <c r="T254" s="94"/>
      <c r="U254" s="94"/>
      <c r="V254" s="94"/>
      <c r="W254" s="94" t="s">
        <v>254</v>
      </c>
      <c r="X254" s="11" t="str">
        <f>VLOOKUP(W254,'[1]Region&amp;ASM'!$A$2:$B$14,2,0)</f>
        <v>Nitin Puri</v>
      </c>
      <c r="Y254" s="42" t="str">
        <f>VLOOKUP(X254,'[1]Region&amp;ASM'!$B$2:$E$14,2,0)</f>
        <v>NCR</v>
      </c>
      <c r="Z254" s="10" t="str">
        <f>VLOOKUP(X254,'[1]Region&amp;ASM'!$B$2:$D$14,3,0)</f>
        <v>Abhishek Srivastava</v>
      </c>
      <c r="AA254" s="10"/>
      <c r="AB254" s="11"/>
      <c r="AC254" s="11"/>
    </row>
    <row r="255" spans="1:29" x14ac:dyDescent="0.25">
      <c r="A255" s="91">
        <v>45140.844884259262</v>
      </c>
      <c r="B255" s="92">
        <v>45140</v>
      </c>
      <c r="C255" s="85" t="s">
        <v>647</v>
      </c>
      <c r="D255" s="100" t="s">
        <v>1102</v>
      </c>
      <c r="E255" s="11"/>
      <c r="F255" s="94" t="s">
        <v>1105</v>
      </c>
      <c r="G255" s="93">
        <v>9489256610</v>
      </c>
      <c r="H255" s="95">
        <v>300</v>
      </c>
      <c r="I255" s="94" t="s">
        <v>889</v>
      </c>
      <c r="J255" s="11"/>
      <c r="K255" s="11"/>
      <c r="L255" s="96">
        <v>100</v>
      </c>
      <c r="M255" s="94" t="s">
        <v>1041</v>
      </c>
      <c r="N255" s="94" t="s">
        <v>533</v>
      </c>
      <c r="O255" s="11"/>
      <c r="P255" s="84" t="s">
        <v>1106</v>
      </c>
      <c r="Q255" s="82" t="s">
        <v>837</v>
      </c>
      <c r="R255" s="97">
        <v>35</v>
      </c>
      <c r="S255" s="93">
        <v>1000</v>
      </c>
      <c r="T255" s="11"/>
      <c r="U255" s="93">
        <v>75</v>
      </c>
      <c r="V255" s="11"/>
      <c r="W255" s="11"/>
      <c r="X255" s="43" t="s">
        <v>6</v>
      </c>
      <c r="Y255" s="42" t="str">
        <f>VLOOKUP(X255,'[1]Region&amp;ASM'!$B$2:$E$14,2,0)</f>
        <v>NCR</v>
      </c>
      <c r="Z255" s="10" t="str">
        <f>VLOOKUP(X255,'[1]Region&amp;ASM'!$B$2:$D$14,3,0)</f>
        <v>Abhishek Srivastava</v>
      </c>
      <c r="AA255" s="93">
        <v>46</v>
      </c>
      <c r="AB255" s="94" t="s">
        <v>62</v>
      </c>
      <c r="AC255" s="94" t="s">
        <v>62</v>
      </c>
    </row>
    <row r="256" spans="1:29" x14ac:dyDescent="0.25">
      <c r="A256" s="91">
        <v>45140.846145833333</v>
      </c>
      <c r="B256" s="92">
        <v>45140</v>
      </c>
      <c r="C256" s="85" t="s">
        <v>647</v>
      </c>
      <c r="D256" s="100" t="s">
        <v>1102</v>
      </c>
      <c r="E256" s="11"/>
      <c r="F256" s="94" t="s">
        <v>1107</v>
      </c>
      <c r="G256" s="93">
        <v>9889356610</v>
      </c>
      <c r="H256" s="95">
        <v>400</v>
      </c>
      <c r="I256" s="94" t="s">
        <v>625</v>
      </c>
      <c r="J256" s="11"/>
      <c r="K256" s="11"/>
      <c r="L256" s="96">
        <v>100</v>
      </c>
      <c r="M256" s="94" t="s">
        <v>1041</v>
      </c>
      <c r="N256" s="94" t="s">
        <v>533</v>
      </c>
      <c r="O256" s="11"/>
      <c r="P256" s="84" t="s">
        <v>1108</v>
      </c>
      <c r="Q256" s="84" t="s">
        <v>840</v>
      </c>
      <c r="R256" s="97">
        <v>38</v>
      </c>
      <c r="S256" s="93">
        <v>1000</v>
      </c>
      <c r="T256" s="11"/>
      <c r="U256" s="93">
        <v>75</v>
      </c>
      <c r="V256" s="11"/>
      <c r="W256" s="11"/>
      <c r="X256" s="43" t="s">
        <v>6</v>
      </c>
      <c r="Y256" s="42" t="str">
        <f>VLOOKUP(X256,'[1]Region&amp;ASM'!$B$2:$E$14,2,0)</f>
        <v>NCR</v>
      </c>
      <c r="Z256" s="10" t="str">
        <f>VLOOKUP(X256,'[1]Region&amp;ASM'!$B$2:$D$14,3,0)</f>
        <v>Abhishek Srivastava</v>
      </c>
      <c r="AA256" s="93">
        <v>46</v>
      </c>
      <c r="AB256" s="94" t="s">
        <v>62</v>
      </c>
      <c r="AC256" s="94" t="s">
        <v>62</v>
      </c>
    </row>
    <row r="257" spans="1:29" x14ac:dyDescent="0.25">
      <c r="A257" s="91">
        <v>45140.847291666665</v>
      </c>
      <c r="B257" s="92">
        <v>45140</v>
      </c>
      <c r="C257" s="85" t="s">
        <v>647</v>
      </c>
      <c r="D257" s="100" t="s">
        <v>1102</v>
      </c>
      <c r="E257" s="11"/>
      <c r="F257" s="94" t="s">
        <v>1109</v>
      </c>
      <c r="G257" s="93">
        <v>9859567810</v>
      </c>
      <c r="H257" s="95">
        <v>200</v>
      </c>
      <c r="I257" s="94" t="s">
        <v>1110</v>
      </c>
      <c r="J257" s="11"/>
      <c r="K257" s="11"/>
      <c r="L257" s="96">
        <v>100</v>
      </c>
      <c r="M257" s="94" t="s">
        <v>1111</v>
      </c>
      <c r="N257" s="94" t="s">
        <v>533</v>
      </c>
      <c r="O257" s="11"/>
      <c r="P257" s="84" t="s">
        <v>1112</v>
      </c>
      <c r="Q257" s="84" t="s">
        <v>872</v>
      </c>
      <c r="R257" s="97">
        <v>34</v>
      </c>
      <c r="S257" s="93">
        <v>1000</v>
      </c>
      <c r="T257" s="11"/>
      <c r="U257" s="93">
        <v>75</v>
      </c>
      <c r="V257" s="11"/>
      <c r="W257" s="11"/>
      <c r="X257" s="43" t="s">
        <v>6</v>
      </c>
      <c r="Y257" s="42" t="str">
        <f>VLOOKUP(X257,'[1]Region&amp;ASM'!$B$2:$E$14,2,0)</f>
        <v>NCR</v>
      </c>
      <c r="Z257" s="10" t="str">
        <f>VLOOKUP(X257,'[1]Region&amp;ASM'!$B$2:$D$14,3,0)</f>
        <v>Abhishek Srivastava</v>
      </c>
      <c r="AA257" s="93">
        <v>46</v>
      </c>
      <c r="AB257" s="94" t="s">
        <v>62</v>
      </c>
      <c r="AC257" s="94" t="s">
        <v>1113</v>
      </c>
    </row>
    <row r="258" spans="1:29" x14ac:dyDescent="0.25">
      <c r="A258" s="91">
        <v>45140.847557870373</v>
      </c>
      <c r="B258" s="92">
        <v>45140</v>
      </c>
      <c r="C258" s="85" t="s">
        <v>647</v>
      </c>
      <c r="D258" s="100" t="s">
        <v>1102</v>
      </c>
      <c r="E258" s="11"/>
      <c r="F258" s="94" t="s">
        <v>1096</v>
      </c>
      <c r="G258" s="94"/>
      <c r="H258" s="95">
        <v>200</v>
      </c>
      <c r="I258" s="94" t="s">
        <v>820</v>
      </c>
      <c r="J258" s="11"/>
      <c r="K258" s="11"/>
      <c r="L258" s="96">
        <v>100</v>
      </c>
      <c r="M258" s="94" t="s">
        <v>988</v>
      </c>
      <c r="N258" s="94" t="s">
        <v>988</v>
      </c>
      <c r="O258" s="11"/>
      <c r="P258" s="82" t="s">
        <v>821</v>
      </c>
      <c r="Q258" s="84" t="s">
        <v>696</v>
      </c>
      <c r="R258" s="97">
        <v>30</v>
      </c>
      <c r="S258" s="94" t="s">
        <v>1066</v>
      </c>
      <c r="T258" s="11"/>
      <c r="U258" s="93">
        <v>38</v>
      </c>
      <c r="V258" s="11"/>
      <c r="W258" s="11"/>
      <c r="X258" s="10" t="s">
        <v>66</v>
      </c>
      <c r="Y258" s="42" t="str">
        <f>VLOOKUP(X258,'[1]Region&amp;ASM'!$B$2:$E$14,2,0)</f>
        <v>NCR</v>
      </c>
      <c r="Z258" s="10" t="str">
        <f>VLOOKUP(X258,'[1]Region&amp;ASM'!$B$2:$D$14,3,0)</f>
        <v>Abhishek Srivastava</v>
      </c>
      <c r="AA258" s="93">
        <v>11</v>
      </c>
      <c r="AB258" s="94"/>
      <c r="AC258" s="94"/>
    </row>
    <row r="259" spans="1:29" x14ac:dyDescent="0.25">
      <c r="A259" s="91">
        <v>45140.84847222222</v>
      </c>
      <c r="B259" s="92">
        <v>45140</v>
      </c>
      <c r="C259" s="85" t="s">
        <v>647</v>
      </c>
      <c r="D259" s="100" t="s">
        <v>1102</v>
      </c>
      <c r="E259" s="11"/>
      <c r="F259" s="94" t="s">
        <v>1114</v>
      </c>
      <c r="G259" s="93">
        <v>8983142373</v>
      </c>
      <c r="H259" s="95">
        <v>300</v>
      </c>
      <c r="I259" s="94" t="s">
        <v>1115</v>
      </c>
      <c r="J259" s="11"/>
      <c r="K259" s="11"/>
      <c r="L259" s="96">
        <v>100</v>
      </c>
      <c r="M259" s="94" t="s">
        <v>1041</v>
      </c>
      <c r="N259" s="94" t="s">
        <v>533</v>
      </c>
      <c r="O259" s="11"/>
      <c r="P259" s="47" t="s">
        <v>882</v>
      </c>
      <c r="Q259" s="84" t="s">
        <v>1116</v>
      </c>
      <c r="R259" s="97">
        <v>46</v>
      </c>
      <c r="S259" s="93">
        <v>1000</v>
      </c>
      <c r="T259" s="11"/>
      <c r="U259" s="93">
        <v>75</v>
      </c>
      <c r="V259" s="11"/>
      <c r="W259" s="11"/>
      <c r="X259" s="43" t="s">
        <v>6</v>
      </c>
      <c r="Y259" s="42" t="str">
        <f>VLOOKUP(X259,'[1]Region&amp;ASM'!$B$2:$E$14,2,0)</f>
        <v>NCR</v>
      </c>
      <c r="Z259" s="10" t="str">
        <f>VLOOKUP(X259,'[1]Region&amp;ASM'!$B$2:$D$14,3,0)</f>
        <v>Abhishek Srivastava</v>
      </c>
      <c r="AA259" s="93">
        <v>46</v>
      </c>
      <c r="AB259" s="94" t="s">
        <v>62</v>
      </c>
      <c r="AC259" s="94" t="s">
        <v>1117</v>
      </c>
    </row>
    <row r="260" spans="1:29" x14ac:dyDescent="0.25">
      <c r="A260" s="91">
        <v>45140.848749999997</v>
      </c>
      <c r="B260" s="92">
        <v>45140</v>
      </c>
      <c r="C260" s="85" t="s">
        <v>647</v>
      </c>
      <c r="D260" s="100" t="s">
        <v>1102</v>
      </c>
      <c r="E260" s="11"/>
      <c r="F260" s="94" t="s">
        <v>1096</v>
      </c>
      <c r="G260" s="94"/>
      <c r="H260" s="95">
        <v>200</v>
      </c>
      <c r="I260" s="94" t="s">
        <v>169</v>
      </c>
      <c r="J260" s="11"/>
      <c r="K260" s="11"/>
      <c r="L260" s="96">
        <v>100</v>
      </c>
      <c r="M260" s="94" t="s">
        <v>988</v>
      </c>
      <c r="N260" s="94" t="s">
        <v>533</v>
      </c>
      <c r="O260" s="11"/>
      <c r="P260" s="82" t="s">
        <v>821</v>
      </c>
      <c r="Q260" s="47" t="s">
        <v>810</v>
      </c>
      <c r="R260" s="97">
        <v>24</v>
      </c>
      <c r="S260" s="93">
        <v>1000</v>
      </c>
      <c r="T260" s="11"/>
      <c r="U260" s="93">
        <v>38</v>
      </c>
      <c r="V260" s="11"/>
      <c r="W260" s="11"/>
      <c r="X260" s="10" t="s">
        <v>66</v>
      </c>
      <c r="Y260" s="42" t="str">
        <f>VLOOKUP(X260,'[1]Region&amp;ASM'!$B$2:$E$14,2,0)</f>
        <v>NCR</v>
      </c>
      <c r="Z260" s="10" t="str">
        <f>VLOOKUP(X260,'[1]Region&amp;ASM'!$B$2:$D$14,3,0)</f>
        <v>Abhishek Srivastava</v>
      </c>
      <c r="AA260" s="93">
        <v>12</v>
      </c>
      <c r="AB260" s="94"/>
      <c r="AC260" s="94"/>
    </row>
    <row r="261" spans="1:29" x14ac:dyDescent="0.25">
      <c r="A261" s="91">
        <v>45140.901944444442</v>
      </c>
      <c r="B261" s="92">
        <v>45140</v>
      </c>
      <c r="C261" s="85" t="s">
        <v>647</v>
      </c>
      <c r="D261" s="100" t="s">
        <v>1102</v>
      </c>
      <c r="E261" s="11"/>
      <c r="F261" s="43" t="s">
        <v>790</v>
      </c>
      <c r="G261" s="93">
        <v>9625446093</v>
      </c>
      <c r="H261" s="95">
        <v>350</v>
      </c>
      <c r="I261" s="94" t="s">
        <v>262</v>
      </c>
      <c r="J261" s="11"/>
      <c r="K261" s="11"/>
      <c r="L261" s="96">
        <v>300</v>
      </c>
      <c r="M261" s="94" t="s">
        <v>696</v>
      </c>
      <c r="N261" s="94" t="s">
        <v>1118</v>
      </c>
      <c r="O261" s="11"/>
      <c r="P261" s="82" t="s">
        <v>791</v>
      </c>
      <c r="Q261" s="84" t="s">
        <v>1118</v>
      </c>
      <c r="R261" s="97">
        <v>72</v>
      </c>
      <c r="S261" s="93">
        <v>2600</v>
      </c>
      <c r="T261" s="11"/>
      <c r="U261" s="93">
        <v>11</v>
      </c>
      <c r="V261" s="11"/>
      <c r="W261" s="11"/>
      <c r="X261" s="43" t="s">
        <v>126</v>
      </c>
      <c r="Y261" s="42" t="str">
        <f>VLOOKUP(X261,'[1]Region&amp;ASM'!$B$2:$E$14,2,0)</f>
        <v>NCR</v>
      </c>
      <c r="Z261" s="10" t="str">
        <f>VLOOKUP(X261,'[1]Region&amp;ASM'!$B$2:$D$14,3,0)</f>
        <v>Abhishek Srivastava</v>
      </c>
      <c r="AA261" s="93">
        <v>60</v>
      </c>
      <c r="AB261" s="94" t="s">
        <v>63</v>
      </c>
      <c r="AC261" s="94"/>
    </row>
    <row r="262" spans="1:29" x14ac:dyDescent="0.25">
      <c r="A262" s="91">
        <v>45141.329467592594</v>
      </c>
      <c r="B262" s="92">
        <v>45140</v>
      </c>
      <c r="C262" s="85" t="s">
        <v>647</v>
      </c>
      <c r="D262" s="100" t="s">
        <v>1102</v>
      </c>
      <c r="E262" s="11"/>
      <c r="F262" s="94" t="s">
        <v>192</v>
      </c>
      <c r="G262" s="93">
        <v>9560599239</v>
      </c>
      <c r="H262" s="95">
        <v>1200</v>
      </c>
      <c r="I262" s="94" t="s">
        <v>109</v>
      </c>
      <c r="J262" s="11"/>
      <c r="K262" s="11"/>
      <c r="L262" s="96">
        <v>100</v>
      </c>
      <c r="M262" s="94" t="s">
        <v>883</v>
      </c>
      <c r="N262" s="94" t="s">
        <v>883</v>
      </c>
      <c r="O262" s="11"/>
      <c r="P262" s="82" t="s">
        <v>798</v>
      </c>
      <c r="Q262" s="84" t="s">
        <v>1119</v>
      </c>
      <c r="R262" s="97">
        <v>26</v>
      </c>
      <c r="S262" s="93">
        <v>1100</v>
      </c>
      <c r="T262" s="11"/>
      <c r="U262" s="93">
        <v>16</v>
      </c>
      <c r="V262" s="11"/>
      <c r="W262" s="11"/>
      <c r="X262" s="43" t="s">
        <v>7</v>
      </c>
      <c r="Y262" s="42" t="str">
        <f>VLOOKUP(X262,'[1]Region&amp;ASM'!$B$2:$E$14,2,0)</f>
        <v>NCR</v>
      </c>
      <c r="Z262" s="10" t="str">
        <f>VLOOKUP(X262,'[1]Region&amp;ASM'!$B$2:$D$14,3,0)</f>
        <v>Abhishek Srivastava</v>
      </c>
      <c r="AA262" s="93">
        <v>31</v>
      </c>
      <c r="AB262" s="94" t="s">
        <v>63</v>
      </c>
      <c r="AC262" s="94"/>
    </row>
    <row r="263" spans="1:29" x14ac:dyDescent="0.25">
      <c r="A263" s="91">
        <v>45141.89135416667</v>
      </c>
      <c r="B263" s="92">
        <v>45141</v>
      </c>
      <c r="C263" s="85" t="s">
        <v>647</v>
      </c>
      <c r="D263" s="100" t="s">
        <v>1102</v>
      </c>
      <c r="E263" s="11"/>
      <c r="F263" s="94" t="s">
        <v>1120</v>
      </c>
      <c r="G263" s="94"/>
      <c r="H263" s="95">
        <v>1900</v>
      </c>
      <c r="I263" s="94" t="s">
        <v>488</v>
      </c>
      <c r="J263" s="11"/>
      <c r="K263" s="11"/>
      <c r="L263" s="96">
        <v>200</v>
      </c>
      <c r="M263" s="94" t="s">
        <v>26</v>
      </c>
      <c r="N263" s="94" t="s">
        <v>1121</v>
      </c>
      <c r="O263" s="11"/>
      <c r="P263" s="84" t="s">
        <v>1015</v>
      </c>
      <c r="Q263" s="47" t="s">
        <v>990</v>
      </c>
      <c r="R263" s="97">
        <v>70</v>
      </c>
      <c r="S263" s="93">
        <v>1800</v>
      </c>
      <c r="T263" s="11"/>
      <c r="U263" s="93">
        <v>82</v>
      </c>
      <c r="V263" s="11"/>
      <c r="W263" s="11"/>
      <c r="X263" s="54" t="s">
        <v>8</v>
      </c>
      <c r="Y263" s="42" t="str">
        <f>VLOOKUP(X263,'[1]Region&amp;ASM'!$B$2:$E$14,2,0)</f>
        <v>Kanpur</v>
      </c>
      <c r="Z263" s="10" t="str">
        <f>VLOOKUP(X263,'[1]Region&amp;ASM'!$B$2:$D$14,3,0)</f>
        <v>Rahul Rai</v>
      </c>
      <c r="AA263" s="93">
        <v>34</v>
      </c>
      <c r="AB263" s="94" t="s">
        <v>62</v>
      </c>
      <c r="AC263" s="94" t="s">
        <v>1122</v>
      </c>
    </row>
    <row r="264" spans="1:29" x14ac:dyDescent="0.25">
      <c r="A264" s="91">
        <v>45142.272916666669</v>
      </c>
      <c r="B264" s="92">
        <v>45141</v>
      </c>
      <c r="C264" s="85" t="s">
        <v>647</v>
      </c>
      <c r="D264" s="100" t="s">
        <v>1102</v>
      </c>
      <c r="E264" s="11"/>
      <c r="F264" s="94" t="s">
        <v>223</v>
      </c>
      <c r="G264" s="94"/>
      <c r="H264" s="95">
        <v>400</v>
      </c>
      <c r="I264" s="94" t="s">
        <v>899</v>
      </c>
      <c r="J264" s="11"/>
      <c r="K264" s="11"/>
      <c r="L264" s="96">
        <v>100</v>
      </c>
      <c r="M264" s="94" t="s">
        <v>988</v>
      </c>
      <c r="N264" s="94" t="s">
        <v>988</v>
      </c>
      <c r="O264" s="11"/>
      <c r="P264" s="84" t="s">
        <v>900</v>
      </c>
      <c r="Q264" s="84" t="s">
        <v>696</v>
      </c>
      <c r="R264" s="97">
        <v>25</v>
      </c>
      <c r="S264" s="93">
        <v>900</v>
      </c>
      <c r="T264" s="11"/>
      <c r="U264" s="93">
        <v>38</v>
      </c>
      <c r="V264" s="11"/>
      <c r="W264" s="11"/>
      <c r="X264" s="10" t="s">
        <v>66</v>
      </c>
      <c r="Y264" s="42" t="str">
        <f>VLOOKUP(X264,'[1]Region&amp;ASM'!$B$2:$E$14,2,0)</f>
        <v>NCR</v>
      </c>
      <c r="Z264" s="10" t="str">
        <f>VLOOKUP(X264,'[1]Region&amp;ASM'!$B$2:$D$14,3,0)</f>
        <v>Abhishek Srivastava</v>
      </c>
      <c r="AA264" s="93">
        <v>12</v>
      </c>
      <c r="AB264" s="94" t="s">
        <v>63</v>
      </c>
      <c r="AC264" s="94"/>
    </row>
    <row r="265" spans="1:29" x14ac:dyDescent="0.25">
      <c r="A265" s="91">
        <v>45142.413483796299</v>
      </c>
      <c r="B265" s="92">
        <v>45141</v>
      </c>
      <c r="C265" s="85" t="s">
        <v>647</v>
      </c>
      <c r="D265" s="100" t="s">
        <v>1102</v>
      </c>
      <c r="E265" s="11"/>
      <c r="F265" s="94" t="s">
        <v>192</v>
      </c>
      <c r="G265" s="93">
        <v>9560599239</v>
      </c>
      <c r="H265" s="95">
        <v>600</v>
      </c>
      <c r="I265" s="94" t="s">
        <v>109</v>
      </c>
      <c r="J265" s="11"/>
      <c r="K265" s="11"/>
      <c r="L265" s="96">
        <v>200</v>
      </c>
      <c r="M265" s="94" t="s">
        <v>883</v>
      </c>
      <c r="N265" s="94" t="s">
        <v>883</v>
      </c>
      <c r="O265" s="11"/>
      <c r="P265" s="82" t="s">
        <v>798</v>
      </c>
      <c r="Q265" s="84" t="s">
        <v>1123</v>
      </c>
      <c r="R265" s="97">
        <v>48</v>
      </c>
      <c r="S265" s="93">
        <v>2100</v>
      </c>
      <c r="T265" s="11"/>
      <c r="U265" s="93">
        <v>16</v>
      </c>
      <c r="V265" s="11"/>
      <c r="W265" s="11"/>
      <c r="X265" s="43" t="s">
        <v>7</v>
      </c>
      <c r="Y265" s="42" t="str">
        <f>VLOOKUP(X265,'[1]Region&amp;ASM'!$B$2:$E$14,2,0)</f>
        <v>NCR</v>
      </c>
      <c r="Z265" s="10" t="str">
        <f>VLOOKUP(X265,'[1]Region&amp;ASM'!$B$2:$D$14,3,0)</f>
        <v>Abhishek Srivastava</v>
      </c>
      <c r="AA265" s="93">
        <v>31</v>
      </c>
      <c r="AB265" s="94" t="s">
        <v>63</v>
      </c>
      <c r="AC265" s="94"/>
    </row>
    <row r="266" spans="1:29" x14ac:dyDescent="0.25">
      <c r="A266" s="91">
        <v>45142.430555555555</v>
      </c>
      <c r="B266" s="92">
        <v>45141</v>
      </c>
      <c r="C266" s="85" t="s">
        <v>647</v>
      </c>
      <c r="D266" s="100" t="s">
        <v>1102</v>
      </c>
      <c r="E266" s="11"/>
      <c r="F266" s="94" t="s">
        <v>1124</v>
      </c>
      <c r="G266" s="93">
        <v>9472956710</v>
      </c>
      <c r="H266" s="95">
        <v>250</v>
      </c>
      <c r="I266" s="94" t="s">
        <v>166</v>
      </c>
      <c r="J266" s="11"/>
      <c r="K266" s="11"/>
      <c r="L266" s="96">
        <v>400</v>
      </c>
      <c r="M266" s="94" t="s">
        <v>533</v>
      </c>
      <c r="N266" s="94" t="s">
        <v>973</v>
      </c>
      <c r="O266" s="11"/>
      <c r="P266" s="84" t="s">
        <v>1125</v>
      </c>
      <c r="Q266" s="84" t="s">
        <v>1126</v>
      </c>
      <c r="R266" s="97">
        <v>104</v>
      </c>
      <c r="S266" s="93">
        <v>6000</v>
      </c>
      <c r="T266" s="11"/>
      <c r="U266" s="93">
        <v>75</v>
      </c>
      <c r="V266" s="11"/>
      <c r="W266" s="11"/>
      <c r="X266" s="43" t="s">
        <v>6</v>
      </c>
      <c r="Y266" s="42" t="str">
        <f>VLOOKUP(X266,'[1]Region&amp;ASM'!$B$2:$E$14,2,0)</f>
        <v>NCR</v>
      </c>
      <c r="Z266" s="10" t="str">
        <f>VLOOKUP(X266,'[1]Region&amp;ASM'!$B$2:$D$14,3,0)</f>
        <v>Abhishek Srivastava</v>
      </c>
      <c r="AA266" s="93">
        <v>46</v>
      </c>
      <c r="AB266" s="94" t="s">
        <v>62</v>
      </c>
      <c r="AC266" s="94" t="s">
        <v>62</v>
      </c>
    </row>
    <row r="267" spans="1:29" x14ac:dyDescent="0.25">
      <c r="A267" s="91">
        <v>45142.269560185188</v>
      </c>
      <c r="B267" s="92">
        <v>45141</v>
      </c>
      <c r="C267" s="100" t="s">
        <v>647</v>
      </c>
      <c r="D267" s="100" t="s">
        <v>1102</v>
      </c>
      <c r="E267" s="93">
        <v>38</v>
      </c>
      <c r="F267" s="94" t="s">
        <v>1096</v>
      </c>
      <c r="G267" s="94" t="s">
        <v>1066</v>
      </c>
      <c r="H267" s="95">
        <v>200</v>
      </c>
      <c r="I267" s="94" t="s">
        <v>1075</v>
      </c>
      <c r="J267" s="94" t="s">
        <v>225</v>
      </c>
      <c r="K267" s="94" t="s">
        <v>1066</v>
      </c>
      <c r="L267" s="96">
        <v>1000</v>
      </c>
      <c r="M267" s="94"/>
      <c r="N267" s="94"/>
      <c r="O267" s="94"/>
      <c r="P267" s="82" t="s">
        <v>821</v>
      </c>
      <c r="Q267" s="82" t="s">
        <v>837</v>
      </c>
      <c r="R267" s="97">
        <v>28</v>
      </c>
      <c r="S267" s="94" t="s">
        <v>841</v>
      </c>
      <c r="T267" s="94"/>
      <c r="U267" s="94"/>
      <c r="V267" s="94"/>
      <c r="W267" s="101" t="s">
        <v>65</v>
      </c>
      <c r="X267" s="11" t="str">
        <f>VLOOKUP(W267,'[1]Region&amp;ASM'!$A$2:$B$14,2,0)</f>
        <v>Avinish Kumar</v>
      </c>
      <c r="Y267" s="42" t="str">
        <f>VLOOKUP(X267,'[1]Region&amp;ASM'!$B$2:$E$14,2,0)</f>
        <v>NCR</v>
      </c>
      <c r="Z267" s="10" t="str">
        <f>VLOOKUP(X267,'[1]Region&amp;ASM'!$B$2:$D$14,3,0)</f>
        <v>Abhishek Srivastava</v>
      </c>
      <c r="AA267" s="11"/>
      <c r="AB267" s="11"/>
      <c r="AC267" s="11"/>
    </row>
    <row r="268" spans="1:29" x14ac:dyDescent="0.25">
      <c r="A268" s="91">
        <v>45142.270740740743</v>
      </c>
      <c r="B268" s="92">
        <v>45141</v>
      </c>
      <c r="C268" s="100" t="s">
        <v>647</v>
      </c>
      <c r="D268" s="100" t="s">
        <v>1102</v>
      </c>
      <c r="E268" s="93">
        <v>38</v>
      </c>
      <c r="F268" s="94" t="s">
        <v>1096</v>
      </c>
      <c r="G268" s="94" t="s">
        <v>1043</v>
      </c>
      <c r="H268" s="95">
        <v>200</v>
      </c>
      <c r="I268" s="94" t="s">
        <v>1103</v>
      </c>
      <c r="J268" s="94" t="s">
        <v>820</v>
      </c>
      <c r="K268" s="94" t="s">
        <v>1066</v>
      </c>
      <c r="L268" s="96">
        <v>600</v>
      </c>
      <c r="M268" s="94"/>
      <c r="N268" s="94"/>
      <c r="O268" s="94"/>
      <c r="P268" s="82" t="s">
        <v>821</v>
      </c>
      <c r="Q268" s="84" t="s">
        <v>696</v>
      </c>
      <c r="R268" s="97">
        <v>12</v>
      </c>
      <c r="S268" s="94" t="s">
        <v>696</v>
      </c>
      <c r="T268" s="94"/>
      <c r="U268" s="94"/>
      <c r="V268" s="94"/>
      <c r="W268" s="101" t="s">
        <v>65</v>
      </c>
      <c r="X268" s="11" t="str">
        <f>VLOOKUP(W268,'[1]Region&amp;ASM'!$A$2:$B$14,2,0)</f>
        <v>Avinish Kumar</v>
      </c>
      <c r="Y268" s="42" t="str">
        <f>VLOOKUP(X268,'[1]Region&amp;ASM'!$B$2:$E$14,2,0)</f>
        <v>NCR</v>
      </c>
      <c r="Z268" s="10" t="str">
        <f>VLOOKUP(X268,'[1]Region&amp;ASM'!$B$2:$D$14,3,0)</f>
        <v>Abhishek Srivastava</v>
      </c>
      <c r="AA268" s="11"/>
      <c r="AB268" s="11"/>
      <c r="AC268" s="11"/>
    </row>
    <row r="269" spans="1:29" ht="15.75" thickBot="1" x14ac:dyDescent="0.3">
      <c r="A269" s="91">
        <v>45142.271701388891</v>
      </c>
      <c r="B269" s="92">
        <v>45141</v>
      </c>
      <c r="C269" s="100" t="s">
        <v>647</v>
      </c>
      <c r="D269" s="100" t="s">
        <v>1102</v>
      </c>
      <c r="E269" s="93">
        <v>38</v>
      </c>
      <c r="F269" s="94" t="s">
        <v>1096</v>
      </c>
      <c r="G269" s="94" t="s">
        <v>1066</v>
      </c>
      <c r="H269" s="95">
        <v>100</v>
      </c>
      <c r="I269" s="94" t="s">
        <v>1103</v>
      </c>
      <c r="J269" s="94" t="s">
        <v>820</v>
      </c>
      <c r="K269" s="94" t="s">
        <v>1066</v>
      </c>
      <c r="L269" s="96">
        <v>600</v>
      </c>
      <c r="M269" s="94"/>
      <c r="N269" s="94"/>
      <c r="O269" s="94"/>
      <c r="P269" s="82" t="s">
        <v>821</v>
      </c>
      <c r="Q269" s="47" t="s">
        <v>916</v>
      </c>
      <c r="R269" s="97">
        <v>14</v>
      </c>
      <c r="S269" s="94" t="s">
        <v>533</v>
      </c>
      <c r="T269" s="94"/>
      <c r="U269" s="94"/>
      <c r="V269" s="94"/>
      <c r="W269" s="101" t="s">
        <v>65</v>
      </c>
      <c r="X269" s="11" t="str">
        <f>VLOOKUP(W269,'[1]Region&amp;ASM'!$A$2:$B$14,2,0)</f>
        <v>Avinish Kumar</v>
      </c>
      <c r="Y269" s="42" t="str">
        <f>VLOOKUP(X269,'[1]Region&amp;ASM'!$B$2:$E$14,2,0)</f>
        <v>NCR</v>
      </c>
      <c r="Z269" s="10" t="str">
        <f>VLOOKUP(X269,'[1]Region&amp;ASM'!$B$2:$D$14,3,0)</f>
        <v>Abhishek Srivastava</v>
      </c>
      <c r="AA269" s="11"/>
      <c r="AB269" s="11"/>
      <c r="AC269" s="11"/>
    </row>
    <row r="270" spans="1:29" ht="15.75" thickBot="1" x14ac:dyDescent="0.3">
      <c r="A270" s="62">
        <v>45142.806192129632</v>
      </c>
      <c r="B270" s="51">
        <v>45142</v>
      </c>
      <c r="C270" s="67" t="s">
        <v>647</v>
      </c>
      <c r="D270" s="100" t="s">
        <v>1102</v>
      </c>
      <c r="E270" s="64">
        <v>38</v>
      </c>
      <c r="F270" s="63" t="s">
        <v>1096</v>
      </c>
      <c r="G270" s="63" t="s">
        <v>1066</v>
      </c>
      <c r="H270" s="102">
        <v>100</v>
      </c>
      <c r="I270" s="63" t="s">
        <v>1103</v>
      </c>
      <c r="J270" s="63" t="s">
        <v>820</v>
      </c>
      <c r="K270" s="63" t="s">
        <v>1127</v>
      </c>
      <c r="L270" s="103">
        <v>1000</v>
      </c>
      <c r="M270" s="63"/>
      <c r="N270" s="63"/>
      <c r="O270" s="63"/>
      <c r="P270" s="82" t="s">
        <v>821</v>
      </c>
      <c r="Q270" s="82" t="s">
        <v>837</v>
      </c>
      <c r="R270" s="104">
        <v>28</v>
      </c>
      <c r="S270" s="63" t="s">
        <v>841</v>
      </c>
      <c r="U270" s="63"/>
      <c r="V270" s="63"/>
      <c r="W270" s="105" t="s">
        <v>65</v>
      </c>
      <c r="X270" s="63" t="s">
        <v>1128</v>
      </c>
      <c r="Y270" s="42" t="s">
        <v>25</v>
      </c>
      <c r="Z270" s="42" t="str">
        <f>VLOOKUP(X270,'[1]Region&amp;ASM'!$B$2:$D$14,3,0)</f>
        <v>Abhishek Srivastava</v>
      </c>
    </row>
    <row r="271" spans="1:29" ht="15.75" thickBot="1" x14ac:dyDescent="0.3">
      <c r="A271" s="62">
        <v>45142.869444444441</v>
      </c>
      <c r="B271" s="51">
        <v>45142</v>
      </c>
      <c r="C271" s="67" t="s">
        <v>647</v>
      </c>
      <c r="D271" s="100" t="s">
        <v>1102</v>
      </c>
      <c r="E271" s="64">
        <v>11</v>
      </c>
      <c r="F271" s="43" t="s">
        <v>790</v>
      </c>
      <c r="G271" s="64">
        <v>9988806709</v>
      </c>
      <c r="H271" s="102">
        <v>350</v>
      </c>
      <c r="I271" s="63" t="s">
        <v>1075</v>
      </c>
      <c r="J271" s="63" t="s">
        <v>1129</v>
      </c>
      <c r="K271" s="64">
        <v>0</v>
      </c>
      <c r="L271" s="103">
        <v>800</v>
      </c>
      <c r="M271" s="63"/>
      <c r="N271" s="63"/>
      <c r="O271" s="63" t="s">
        <v>62</v>
      </c>
      <c r="P271" s="106" t="s">
        <v>1130</v>
      </c>
      <c r="Q271" s="82" t="s">
        <v>796</v>
      </c>
      <c r="R271" s="104">
        <v>22</v>
      </c>
      <c r="S271" s="63" t="s">
        <v>1131</v>
      </c>
      <c r="U271" s="63"/>
      <c r="V271" s="63"/>
      <c r="W271" s="105" t="s">
        <v>1132</v>
      </c>
      <c r="X271" s="63" t="s">
        <v>996</v>
      </c>
      <c r="Y271" s="42" t="s">
        <v>25</v>
      </c>
      <c r="Z271" s="42" t="str">
        <f>VLOOKUP(X271,'[1]Region&amp;ASM'!$B$2:$D$14,3,0)</f>
        <v>Abhishek Srivastava</v>
      </c>
    </row>
    <row r="272" spans="1:29" ht="15.75" thickBot="1" x14ac:dyDescent="0.3">
      <c r="A272" s="62">
        <v>45142.87128472222</v>
      </c>
      <c r="B272" s="51">
        <v>45142</v>
      </c>
      <c r="C272" s="67" t="s">
        <v>647</v>
      </c>
      <c r="D272" s="100" t="s">
        <v>1102</v>
      </c>
      <c r="E272" s="64">
        <v>11</v>
      </c>
      <c r="F272" s="43" t="s">
        <v>790</v>
      </c>
      <c r="G272" s="64">
        <v>9988807909</v>
      </c>
      <c r="H272" s="102">
        <v>400</v>
      </c>
      <c r="I272" s="63" t="s">
        <v>1075</v>
      </c>
      <c r="J272" s="63" t="s">
        <v>1129</v>
      </c>
      <c r="K272" s="64">
        <v>0</v>
      </c>
      <c r="L272" s="103">
        <v>800</v>
      </c>
      <c r="M272" s="63"/>
      <c r="N272" s="63"/>
      <c r="O272" s="63" t="s">
        <v>62</v>
      </c>
      <c r="P272" s="82" t="s">
        <v>791</v>
      </c>
      <c r="Q272" s="106" t="s">
        <v>1133</v>
      </c>
      <c r="R272" s="104">
        <v>18</v>
      </c>
      <c r="S272" s="63" t="s">
        <v>1133</v>
      </c>
      <c r="U272" s="63"/>
      <c r="V272" s="63"/>
      <c r="W272" s="105" t="s">
        <v>1132</v>
      </c>
      <c r="X272" s="63" t="s">
        <v>996</v>
      </c>
      <c r="Y272" s="42" t="s">
        <v>25</v>
      </c>
      <c r="Z272" s="42" t="str">
        <f>VLOOKUP(X272,'[1]Region&amp;ASM'!$B$2:$D$14,3,0)</f>
        <v>Abhishek Srivastava</v>
      </c>
    </row>
    <row r="273" spans="1:29" ht="15.75" thickBot="1" x14ac:dyDescent="0.3">
      <c r="A273" s="62">
        <v>45142.807615740741</v>
      </c>
      <c r="B273" s="70">
        <v>45142</v>
      </c>
      <c r="C273" s="85" t="s">
        <v>647</v>
      </c>
      <c r="D273" s="85" t="s">
        <v>1102</v>
      </c>
      <c r="F273" s="43" t="s">
        <v>444</v>
      </c>
      <c r="G273" s="64">
        <v>8505803872</v>
      </c>
      <c r="H273" s="102">
        <v>500</v>
      </c>
      <c r="I273" s="63" t="s">
        <v>166</v>
      </c>
      <c r="L273" s="103">
        <v>500</v>
      </c>
      <c r="M273" s="63" t="s">
        <v>533</v>
      </c>
      <c r="N273" s="63" t="s">
        <v>961</v>
      </c>
      <c r="P273" s="47" t="s">
        <v>956</v>
      </c>
      <c r="Q273" s="47" t="s">
        <v>963</v>
      </c>
      <c r="R273" s="104">
        <v>105</v>
      </c>
      <c r="S273" s="64">
        <v>5000</v>
      </c>
      <c r="U273" s="64">
        <v>75</v>
      </c>
      <c r="X273" s="43" t="s">
        <v>6</v>
      </c>
      <c r="Y273" s="85" t="s">
        <v>25</v>
      </c>
      <c r="Z273" s="42" t="str">
        <f>VLOOKUP(X273,'[1]Region&amp;ASM'!$B$2:$D$14,3,0)</f>
        <v>Abhishek Srivastava</v>
      </c>
      <c r="AA273" s="64">
        <v>46</v>
      </c>
      <c r="AB273" s="63" t="s">
        <v>62</v>
      </c>
      <c r="AC273" s="63" t="s">
        <v>720</v>
      </c>
    </row>
    <row r="274" spans="1:29" ht="15.75" thickBot="1" x14ac:dyDescent="0.3">
      <c r="A274" s="62">
        <v>45142.80846064815</v>
      </c>
      <c r="B274" s="70">
        <v>45142</v>
      </c>
      <c r="C274" s="85" t="s">
        <v>647</v>
      </c>
      <c r="D274" s="85" t="s">
        <v>1102</v>
      </c>
      <c r="F274" s="63" t="s">
        <v>223</v>
      </c>
      <c r="G274" s="63"/>
      <c r="H274" s="102">
        <v>300</v>
      </c>
      <c r="I274" s="63" t="s">
        <v>820</v>
      </c>
      <c r="L274" s="103">
        <v>50</v>
      </c>
      <c r="M274" s="63" t="s">
        <v>988</v>
      </c>
      <c r="N274" s="63" t="s">
        <v>988</v>
      </c>
      <c r="P274" s="84" t="s">
        <v>900</v>
      </c>
      <c r="Q274" s="106" t="s">
        <v>917</v>
      </c>
      <c r="R274" s="104">
        <v>15</v>
      </c>
      <c r="S274" s="64">
        <v>500</v>
      </c>
      <c r="U274" s="64">
        <v>38</v>
      </c>
      <c r="X274" s="63" t="s">
        <v>1128</v>
      </c>
      <c r="Y274" s="85" t="s">
        <v>25</v>
      </c>
      <c r="Z274" s="42" t="str">
        <f>VLOOKUP(X274,'[1]Region&amp;ASM'!$B$2:$D$14,3,0)</f>
        <v>Abhishek Srivastava</v>
      </c>
      <c r="AA274" s="64">
        <v>11</v>
      </c>
      <c r="AB274" s="63" t="s">
        <v>63</v>
      </c>
      <c r="AC274" s="63"/>
    </row>
    <row r="275" spans="1:29" ht="15.75" thickBot="1" x14ac:dyDescent="0.3">
      <c r="A275" s="62">
        <v>45142.885879629626</v>
      </c>
      <c r="B275" s="70">
        <v>45142</v>
      </c>
      <c r="C275" s="85" t="s">
        <v>647</v>
      </c>
      <c r="D275" s="85" t="s">
        <v>1102</v>
      </c>
      <c r="F275" s="63" t="s">
        <v>1077</v>
      </c>
      <c r="G275" s="63"/>
      <c r="H275" s="102">
        <v>2000</v>
      </c>
      <c r="I275" s="63" t="s">
        <v>999</v>
      </c>
      <c r="L275" s="103">
        <v>230</v>
      </c>
      <c r="M275" s="63" t="s">
        <v>26</v>
      </c>
      <c r="N275" s="63" t="s">
        <v>1134</v>
      </c>
      <c r="P275" s="106" t="s">
        <v>1135</v>
      </c>
      <c r="Q275" s="106" t="s">
        <v>1134</v>
      </c>
      <c r="R275" s="104">
        <v>120</v>
      </c>
      <c r="S275" s="64">
        <v>2300</v>
      </c>
      <c r="U275" s="64">
        <v>100</v>
      </c>
      <c r="X275" s="63" t="s">
        <v>8</v>
      </c>
      <c r="Y275" s="85" t="s">
        <v>25</v>
      </c>
      <c r="Z275" s="42" t="str">
        <f>VLOOKUP(X275,'[1]Region&amp;ASM'!$B$2:$D$14,3,0)</f>
        <v>Rahul Rai</v>
      </c>
      <c r="AA275" s="64">
        <v>26</v>
      </c>
      <c r="AB275" s="63" t="s">
        <v>63</v>
      </c>
      <c r="AC275" s="63"/>
    </row>
    <row r="276" spans="1:29" ht="15.75" thickBot="1" x14ac:dyDescent="0.3">
      <c r="A276" s="62">
        <v>45143.406886574077</v>
      </c>
      <c r="B276" s="70">
        <v>45142</v>
      </c>
      <c r="C276" s="85" t="s">
        <v>647</v>
      </c>
      <c r="D276" s="85" t="s">
        <v>1102</v>
      </c>
      <c r="F276" s="63" t="s">
        <v>192</v>
      </c>
      <c r="G276" s="64">
        <v>9560599239</v>
      </c>
      <c r="H276" s="102">
        <v>1600</v>
      </c>
      <c r="I276" s="63" t="s">
        <v>798</v>
      </c>
      <c r="L276" s="103">
        <v>250</v>
      </c>
      <c r="M276" s="63" t="s">
        <v>883</v>
      </c>
      <c r="N276" s="63" t="s">
        <v>883</v>
      </c>
      <c r="P276" s="82" t="s">
        <v>798</v>
      </c>
      <c r="Q276" s="106" t="s">
        <v>957</v>
      </c>
      <c r="R276" s="104">
        <v>35</v>
      </c>
      <c r="S276" s="64">
        <v>2300</v>
      </c>
      <c r="U276" s="64">
        <v>16</v>
      </c>
      <c r="X276" s="63" t="s">
        <v>7</v>
      </c>
      <c r="Y276" s="85" t="s">
        <v>25</v>
      </c>
      <c r="Z276" s="42" t="str">
        <f>VLOOKUP(X276,'[1]Region&amp;ASM'!$B$2:$D$14,3,0)</f>
        <v>Abhishek Srivastava</v>
      </c>
      <c r="AA276" s="64">
        <v>31</v>
      </c>
      <c r="AB276" s="63" t="s">
        <v>63</v>
      </c>
      <c r="AC276" s="63"/>
    </row>
    <row r="277" spans="1:29" ht="15.75" thickBot="1" x14ac:dyDescent="0.3">
      <c r="A277" s="62">
        <v>45143.481990740744</v>
      </c>
      <c r="B277" s="70">
        <v>45142</v>
      </c>
      <c r="C277" s="85" t="s">
        <v>647</v>
      </c>
      <c r="D277" s="85" t="s">
        <v>1102</v>
      </c>
      <c r="F277" s="43" t="s">
        <v>790</v>
      </c>
      <c r="G277" s="64">
        <v>7217655173</v>
      </c>
      <c r="H277" s="102">
        <v>450</v>
      </c>
      <c r="I277" s="63" t="s">
        <v>101</v>
      </c>
      <c r="L277" s="103">
        <v>300</v>
      </c>
      <c r="M277" s="63" t="s">
        <v>25</v>
      </c>
      <c r="N277" s="63" t="s">
        <v>1118</v>
      </c>
      <c r="P277" s="82" t="s">
        <v>791</v>
      </c>
      <c r="Q277" s="106" t="s">
        <v>1118</v>
      </c>
      <c r="R277" s="104">
        <v>85</v>
      </c>
      <c r="S277" s="64">
        <v>2500</v>
      </c>
      <c r="U277" s="64">
        <v>11</v>
      </c>
      <c r="X277" s="63" t="s">
        <v>996</v>
      </c>
      <c r="Y277" s="85" t="s">
        <v>25</v>
      </c>
      <c r="Z277" s="42" t="str">
        <f>VLOOKUP(X277,'[1]Region&amp;ASM'!$B$2:$D$14,3,0)</f>
        <v>Abhishek Srivastava</v>
      </c>
      <c r="AA277" s="64">
        <v>81</v>
      </c>
      <c r="AB277" s="63" t="s">
        <v>63</v>
      </c>
      <c r="AC277" s="63"/>
    </row>
    <row r="278" spans="1:29" ht="15.75" thickBot="1" x14ac:dyDescent="0.3">
      <c r="A278" s="62">
        <v>45143.833472222221</v>
      </c>
      <c r="B278" s="70">
        <v>45143</v>
      </c>
      <c r="C278" s="85" t="s">
        <v>647</v>
      </c>
      <c r="D278" s="85" t="s">
        <v>1102</v>
      </c>
      <c r="F278" s="43" t="s">
        <v>444</v>
      </c>
      <c r="G278" s="64">
        <v>8505803872</v>
      </c>
      <c r="H278" s="102">
        <v>300</v>
      </c>
      <c r="I278" s="63" t="s">
        <v>166</v>
      </c>
      <c r="L278" s="103">
        <v>1200</v>
      </c>
      <c r="M278" s="63" t="s">
        <v>533</v>
      </c>
      <c r="N278" s="63" t="s">
        <v>1136</v>
      </c>
      <c r="P278" s="106" t="s">
        <v>533</v>
      </c>
      <c r="Q278" s="106" t="s">
        <v>1137</v>
      </c>
      <c r="R278" s="104">
        <v>420</v>
      </c>
      <c r="S278" s="64">
        <v>12000</v>
      </c>
      <c r="U278" s="64">
        <v>75</v>
      </c>
      <c r="X278" s="43" t="s">
        <v>6</v>
      </c>
      <c r="Y278" s="85" t="str">
        <f>VLOOKUP(X278,'[1]Region&amp;ASM'!$B$2:$D$14,2,0)</f>
        <v>NCR</v>
      </c>
      <c r="Z278" s="42" t="str">
        <f>VLOOKUP(X278,'[1]Region&amp;ASM'!$B$2:$E$14,3,0)</f>
        <v>Abhishek Srivastava</v>
      </c>
      <c r="AA278" s="64">
        <v>46</v>
      </c>
      <c r="AB278" s="63" t="s">
        <v>62</v>
      </c>
      <c r="AC278" s="63" t="s">
        <v>62</v>
      </c>
    </row>
    <row r="279" spans="1:29" ht="15.75" thickBot="1" x14ac:dyDescent="0.3">
      <c r="A279" s="62">
        <v>45143.877418981479</v>
      </c>
      <c r="B279" s="70">
        <v>45143</v>
      </c>
      <c r="C279" s="85" t="s">
        <v>647</v>
      </c>
      <c r="D279" s="85" t="s">
        <v>1102</v>
      </c>
      <c r="F279" s="63" t="s">
        <v>265</v>
      </c>
      <c r="G279" s="64">
        <v>9911166425</v>
      </c>
      <c r="H279" s="102">
        <v>400</v>
      </c>
      <c r="I279" s="63" t="s">
        <v>117</v>
      </c>
      <c r="L279" s="103">
        <v>150</v>
      </c>
      <c r="M279" s="63" t="s">
        <v>696</v>
      </c>
      <c r="N279" s="63" t="s">
        <v>696</v>
      </c>
      <c r="P279" s="82" t="s">
        <v>897</v>
      </c>
      <c r="Q279" s="106" t="s">
        <v>912</v>
      </c>
      <c r="R279" s="104">
        <v>15</v>
      </c>
      <c r="S279" s="64">
        <v>1200</v>
      </c>
      <c r="U279" s="64">
        <v>43</v>
      </c>
      <c r="X279" s="63" t="s">
        <v>126</v>
      </c>
      <c r="Y279" s="85" t="str">
        <f>VLOOKUP(X279,'[1]Region&amp;ASM'!$B$2:$D$14,2,0)</f>
        <v>NCR</v>
      </c>
      <c r="Z279" s="42" t="str">
        <f>VLOOKUP(X279,'[1]Region&amp;ASM'!$B$2:$E$14,3,0)</f>
        <v>Abhishek Srivastava</v>
      </c>
      <c r="AA279" s="64">
        <v>60</v>
      </c>
      <c r="AB279" s="63" t="s">
        <v>63</v>
      </c>
      <c r="AC279" s="63"/>
    </row>
    <row r="280" spans="1:29" ht="15.75" thickBot="1" x14ac:dyDescent="0.3">
      <c r="A280" s="62">
        <v>45143.879293981481</v>
      </c>
      <c r="B280" s="70">
        <v>45143</v>
      </c>
      <c r="C280" s="85" t="s">
        <v>647</v>
      </c>
      <c r="D280" s="85" t="s">
        <v>1102</v>
      </c>
      <c r="F280" s="63" t="s">
        <v>265</v>
      </c>
      <c r="G280" s="64">
        <v>9911166425</v>
      </c>
      <c r="H280" s="102">
        <v>200</v>
      </c>
      <c r="I280" s="63" t="s">
        <v>117</v>
      </c>
      <c r="L280" s="103">
        <v>150</v>
      </c>
      <c r="M280" s="63" t="s">
        <v>696</v>
      </c>
      <c r="N280" s="63" t="s">
        <v>696</v>
      </c>
      <c r="P280" s="82" t="s">
        <v>897</v>
      </c>
      <c r="Q280" s="82" t="s">
        <v>793</v>
      </c>
      <c r="R280" s="104">
        <v>15</v>
      </c>
      <c r="S280" s="64">
        <v>1500</v>
      </c>
      <c r="U280" s="64">
        <v>43</v>
      </c>
      <c r="X280" s="63" t="s">
        <v>126</v>
      </c>
      <c r="Y280" s="85" t="str">
        <f>VLOOKUP(X280,'[1]Region&amp;ASM'!$B$2:$D$14,2,0)</f>
        <v>NCR</v>
      </c>
      <c r="Z280" s="42" t="str">
        <f>VLOOKUP(X280,'[1]Region&amp;ASM'!$B$2:$E$14,3,0)</f>
        <v>Abhishek Srivastava</v>
      </c>
      <c r="AA280" s="64">
        <v>60</v>
      </c>
      <c r="AB280" s="63" t="s">
        <v>63</v>
      </c>
      <c r="AC280" s="63"/>
    </row>
    <row r="281" spans="1:29" ht="27" thickBot="1" x14ac:dyDescent="0.3">
      <c r="A281" s="62">
        <v>45143.880243055559</v>
      </c>
      <c r="B281" s="70">
        <v>45143</v>
      </c>
      <c r="C281" s="85" t="s">
        <v>647</v>
      </c>
      <c r="D281" s="85" t="s">
        <v>1102</v>
      </c>
      <c r="F281" s="94" t="s">
        <v>1210</v>
      </c>
      <c r="G281" s="63"/>
      <c r="H281" s="102">
        <v>300</v>
      </c>
      <c r="I281" s="63" t="s">
        <v>999</v>
      </c>
      <c r="L281" s="103">
        <v>215</v>
      </c>
      <c r="M281" s="63" t="s">
        <v>26</v>
      </c>
      <c r="N281" s="63" t="s">
        <v>1139</v>
      </c>
      <c r="P281" s="106" t="s">
        <v>1140</v>
      </c>
      <c r="Q281" s="106" t="s">
        <v>1139</v>
      </c>
      <c r="R281" s="104">
        <v>89</v>
      </c>
      <c r="S281" s="64">
        <v>2150</v>
      </c>
      <c r="U281" s="64">
        <v>99</v>
      </c>
      <c r="X281" s="54" t="s">
        <v>8</v>
      </c>
      <c r="Y281" s="85" t="str">
        <f>VLOOKUP(X281,'[1]Region&amp;ASM'!$B$2:$D$14,2,0)</f>
        <v>Kanpur</v>
      </c>
      <c r="Z281" s="42" t="str">
        <f>VLOOKUP(X281,'[1]Region&amp;ASM'!$B$2:$E$14,3,0)</f>
        <v>Rahul Rai</v>
      </c>
      <c r="AA281" s="64">
        <v>27</v>
      </c>
      <c r="AB281" s="63" t="s">
        <v>62</v>
      </c>
      <c r="AC281" s="63" t="s">
        <v>1122</v>
      </c>
    </row>
    <row r="282" spans="1:29" ht="15.75" thickBot="1" x14ac:dyDescent="0.3">
      <c r="A282" s="62">
        <v>45145.345000000001</v>
      </c>
      <c r="B282" s="70">
        <v>45143</v>
      </c>
      <c r="C282" s="85" t="s">
        <v>647</v>
      </c>
      <c r="D282" s="85" t="s">
        <v>1102</v>
      </c>
      <c r="F282" s="63" t="s">
        <v>955</v>
      </c>
      <c r="G282" s="64">
        <v>9162531613</v>
      </c>
      <c r="H282" s="102">
        <v>300</v>
      </c>
      <c r="I282" s="63" t="s">
        <v>1087</v>
      </c>
      <c r="L282" s="103">
        <v>200</v>
      </c>
      <c r="M282" s="63" t="s">
        <v>883</v>
      </c>
      <c r="N282" s="63" t="s">
        <v>883</v>
      </c>
      <c r="P282" s="82" t="s">
        <v>798</v>
      </c>
      <c r="Q282" s="106" t="s">
        <v>1141</v>
      </c>
      <c r="R282" s="104">
        <v>27</v>
      </c>
      <c r="S282" s="64">
        <v>2000</v>
      </c>
      <c r="U282" s="64">
        <v>18</v>
      </c>
      <c r="X282" s="63" t="s">
        <v>7</v>
      </c>
      <c r="Y282" s="85" t="str">
        <f>VLOOKUP(X282,'[1]Region&amp;ASM'!$B$2:$D$14,2,0)</f>
        <v>NCR</v>
      </c>
      <c r="Z282" s="42" t="str">
        <f>VLOOKUP(X282,'[1]Region&amp;ASM'!$B$2:$E$14,3,0)</f>
        <v>Abhishek Srivastava</v>
      </c>
      <c r="AA282" s="64">
        <v>31</v>
      </c>
      <c r="AB282" s="63" t="s">
        <v>63</v>
      </c>
      <c r="AC282" s="63"/>
    </row>
    <row r="283" spans="1:29" ht="15.75" thickBot="1" x14ac:dyDescent="0.3">
      <c r="A283" s="62">
        <v>45143.872210648151</v>
      </c>
      <c r="B283" s="51">
        <v>45143</v>
      </c>
      <c r="C283" s="67" t="s">
        <v>647</v>
      </c>
      <c r="D283" s="100" t="s">
        <v>1102</v>
      </c>
      <c r="E283" s="64">
        <v>11</v>
      </c>
      <c r="F283" s="43" t="s">
        <v>790</v>
      </c>
      <c r="G283" s="64">
        <v>9625446093</v>
      </c>
      <c r="H283" s="102">
        <v>450</v>
      </c>
      <c r="I283" s="63" t="s">
        <v>56</v>
      </c>
      <c r="J283" s="63" t="s">
        <v>262</v>
      </c>
      <c r="K283" s="64">
        <v>700</v>
      </c>
      <c r="L283" s="103">
        <v>700</v>
      </c>
      <c r="M283" s="63"/>
      <c r="N283" s="63"/>
      <c r="O283" s="63" t="s">
        <v>62</v>
      </c>
      <c r="P283" s="106" t="s">
        <v>1142</v>
      </c>
      <c r="Q283" s="82" t="s">
        <v>796</v>
      </c>
      <c r="R283" s="104">
        <v>13</v>
      </c>
      <c r="S283" s="63" t="s">
        <v>844</v>
      </c>
      <c r="T283" s="63"/>
      <c r="U283" s="63"/>
      <c r="V283" s="63"/>
      <c r="W283" s="63" t="s">
        <v>125</v>
      </c>
      <c r="X283" t="s">
        <v>996</v>
      </c>
      <c r="Y283" s="42" t="s">
        <v>25</v>
      </c>
      <c r="Z283" s="42" t="str">
        <f>VLOOKUP(X283,'[1]Region&amp;ASM'!$B$2:$D$14,3,0)</f>
        <v>Abhishek Srivastava</v>
      </c>
    </row>
    <row r="284" spans="1:29" ht="15.75" thickBot="1" x14ac:dyDescent="0.3">
      <c r="A284" s="62">
        <v>45143.873113425929</v>
      </c>
      <c r="B284" s="51">
        <v>45143</v>
      </c>
      <c r="C284" s="67" t="s">
        <v>647</v>
      </c>
      <c r="D284" s="100" t="s">
        <v>1102</v>
      </c>
      <c r="E284" s="64">
        <v>11</v>
      </c>
      <c r="F284" s="43" t="s">
        <v>790</v>
      </c>
      <c r="G284" s="64">
        <v>9625446093</v>
      </c>
      <c r="H284" s="102">
        <v>500</v>
      </c>
      <c r="I284" s="63" t="s">
        <v>56</v>
      </c>
      <c r="J284" s="63" t="s">
        <v>262</v>
      </c>
      <c r="K284" s="64">
        <v>700</v>
      </c>
      <c r="L284" s="103">
        <v>700</v>
      </c>
      <c r="M284" s="63"/>
      <c r="N284" s="63"/>
      <c r="O284" s="63" t="s">
        <v>62</v>
      </c>
      <c r="P284" s="82" t="s">
        <v>791</v>
      </c>
      <c r="Q284" s="82" t="s">
        <v>796</v>
      </c>
      <c r="R284" s="104">
        <v>14</v>
      </c>
      <c r="S284" s="63" t="s">
        <v>844</v>
      </c>
      <c r="T284" s="63"/>
      <c r="U284" s="63"/>
      <c r="V284" s="63"/>
      <c r="W284" s="63" t="s">
        <v>254</v>
      </c>
      <c r="X284" t="s">
        <v>996</v>
      </c>
      <c r="Y284" s="42" t="s">
        <v>25</v>
      </c>
      <c r="Z284" s="42" t="str">
        <f>VLOOKUP(X284,'[1]Region&amp;ASM'!$B$2:$D$14,3,0)</f>
        <v>Abhishek Srivastava</v>
      </c>
    </row>
    <row r="285" spans="1:29" ht="15.75" thickBot="1" x14ac:dyDescent="0.3">
      <c r="A285" s="62">
        <v>45145.432905092595</v>
      </c>
      <c r="B285" s="51">
        <v>45143</v>
      </c>
      <c r="C285" s="67" t="s">
        <v>647</v>
      </c>
      <c r="D285" s="100" t="s">
        <v>1102</v>
      </c>
      <c r="E285" s="64">
        <v>38</v>
      </c>
      <c r="F285" s="63" t="s">
        <v>1096</v>
      </c>
      <c r="G285" s="63" t="s">
        <v>1066</v>
      </c>
      <c r="H285" s="102">
        <v>200</v>
      </c>
      <c r="I285" s="63" t="s">
        <v>1103</v>
      </c>
      <c r="J285" s="63" t="s">
        <v>820</v>
      </c>
      <c r="K285" s="63" t="s">
        <v>1127</v>
      </c>
      <c r="L285" s="103">
        <v>1000</v>
      </c>
      <c r="M285" s="63"/>
      <c r="N285" s="63"/>
      <c r="O285" s="63"/>
      <c r="P285" s="106" t="s">
        <v>841</v>
      </c>
      <c r="Q285" s="82" t="s">
        <v>837</v>
      </c>
      <c r="R285" s="104">
        <v>26</v>
      </c>
      <c r="S285" s="63" t="s">
        <v>841</v>
      </c>
      <c r="T285" s="63"/>
      <c r="U285" s="63"/>
      <c r="V285" s="63"/>
      <c r="W285" s="105" t="s">
        <v>65</v>
      </c>
      <c r="X285" t="str">
        <f>VLOOKUP(W285,'[1]Region&amp;ASM'!$A$2:$B$14,2,0)</f>
        <v>Avinish Kumar</v>
      </c>
      <c r="Y285" s="42" t="s">
        <v>25</v>
      </c>
      <c r="Z285" s="42" t="str">
        <f>VLOOKUP(X285,'[1]Region&amp;ASM'!$B$2:$D$14,3,0)</f>
        <v>Abhishek Srivastava</v>
      </c>
    </row>
    <row r="286" spans="1:29" ht="15.75" thickBot="1" x14ac:dyDescent="0.3">
      <c r="A286" s="62">
        <v>45145.765381944446</v>
      </c>
      <c r="B286" s="51">
        <v>45145</v>
      </c>
      <c r="C286" s="67" t="s">
        <v>647</v>
      </c>
      <c r="D286" s="100" t="s">
        <v>1102</v>
      </c>
      <c r="E286" s="64">
        <v>11</v>
      </c>
      <c r="F286" s="43" t="s">
        <v>790</v>
      </c>
      <c r="G286" s="64">
        <v>7217655173</v>
      </c>
      <c r="H286" s="102">
        <v>200</v>
      </c>
      <c r="I286" s="63" t="s">
        <v>1103</v>
      </c>
      <c r="J286" s="63" t="s">
        <v>1129</v>
      </c>
      <c r="K286" s="64">
        <v>0</v>
      </c>
      <c r="L286" s="103">
        <v>1200</v>
      </c>
      <c r="M286" s="63"/>
      <c r="N286" s="63"/>
      <c r="O286" s="63" t="s">
        <v>62</v>
      </c>
      <c r="P286" s="82" t="s">
        <v>791</v>
      </c>
      <c r="Q286" s="82" t="s">
        <v>909</v>
      </c>
      <c r="R286" s="104">
        <v>38</v>
      </c>
      <c r="S286" s="63" t="s">
        <v>1143</v>
      </c>
      <c r="U286" s="63"/>
      <c r="V286" s="63"/>
      <c r="W286" s="105" t="s">
        <v>1132</v>
      </c>
      <c r="X286" s="63" t="s">
        <v>1144</v>
      </c>
      <c r="Y286" s="42" t="s">
        <v>25</v>
      </c>
      <c r="Z286" s="42" t="str">
        <f>VLOOKUP(X286,'[1]Region&amp;ASM'!$B$2:$D$14,3,0)</f>
        <v>Abhishek Srivastava</v>
      </c>
    </row>
    <row r="287" spans="1:29" ht="15.75" thickBot="1" x14ac:dyDescent="0.3">
      <c r="A287" s="62">
        <v>45145.766041666669</v>
      </c>
      <c r="B287" s="51">
        <v>45145</v>
      </c>
      <c r="C287" s="67" t="s">
        <v>647</v>
      </c>
      <c r="D287" s="100" t="s">
        <v>1102</v>
      </c>
      <c r="E287" s="64">
        <v>38</v>
      </c>
      <c r="F287" s="63" t="s">
        <v>1096</v>
      </c>
      <c r="G287" s="63" t="s">
        <v>1066</v>
      </c>
      <c r="H287" s="102">
        <v>200</v>
      </c>
      <c r="I287" s="63" t="s">
        <v>1103</v>
      </c>
      <c r="J287" s="63" t="s">
        <v>820</v>
      </c>
      <c r="K287" s="63" t="s">
        <v>1127</v>
      </c>
      <c r="L287" s="103">
        <v>1200</v>
      </c>
      <c r="M287" s="63"/>
      <c r="N287" s="63"/>
      <c r="O287" s="63"/>
      <c r="P287" s="82" t="s">
        <v>821</v>
      </c>
      <c r="Q287" s="106" t="s">
        <v>1070</v>
      </c>
      <c r="R287" s="104">
        <v>38</v>
      </c>
      <c r="S287" s="63" t="s">
        <v>696</v>
      </c>
      <c r="U287" s="63"/>
      <c r="V287" s="63"/>
      <c r="W287" s="105" t="s">
        <v>65</v>
      </c>
      <c r="X287" s="63" t="s">
        <v>1128</v>
      </c>
      <c r="Y287" s="42" t="s">
        <v>25</v>
      </c>
      <c r="Z287" s="42" t="str">
        <f>VLOOKUP(X287,'[1]Region&amp;ASM'!$B$2:$D$14,3,0)</f>
        <v>Abhishek Srivastava</v>
      </c>
    </row>
    <row r="288" spans="1:29" ht="15.75" thickBot="1" x14ac:dyDescent="0.3">
      <c r="A288" s="62">
        <v>45145.816064814811</v>
      </c>
      <c r="B288" s="70">
        <v>45145</v>
      </c>
      <c r="C288" s="85" t="s">
        <v>647</v>
      </c>
      <c r="D288" s="85" t="s">
        <v>1102</v>
      </c>
      <c r="F288" s="63" t="s">
        <v>265</v>
      </c>
      <c r="G288" s="64">
        <v>9911166425</v>
      </c>
      <c r="H288" s="102">
        <v>500</v>
      </c>
      <c r="I288" s="63" t="s">
        <v>117</v>
      </c>
      <c r="L288" s="103">
        <v>200</v>
      </c>
      <c r="M288" s="63" t="s">
        <v>696</v>
      </c>
      <c r="N288" s="63" t="s">
        <v>696</v>
      </c>
      <c r="P288" s="82" t="s">
        <v>897</v>
      </c>
      <c r="Q288" s="82" t="s">
        <v>796</v>
      </c>
      <c r="R288" s="104">
        <v>18</v>
      </c>
      <c r="S288" s="64">
        <v>2000</v>
      </c>
      <c r="U288" s="64">
        <v>43</v>
      </c>
      <c r="X288" s="63" t="s">
        <v>126</v>
      </c>
      <c r="Y288" s="85" t="str">
        <f>VLOOKUP(X288,'[1]Region&amp;ASM'!$B$2:$D$14,2,0)</f>
        <v>NCR</v>
      </c>
      <c r="Z288" s="42" t="str">
        <f>VLOOKUP(X288,'[1]Region&amp;ASM'!$B$2:$E$14,3,0)</f>
        <v>Abhishek Srivastava</v>
      </c>
      <c r="AA288" s="64">
        <v>59</v>
      </c>
      <c r="AB288" s="63" t="s">
        <v>63</v>
      </c>
      <c r="AC288" s="63"/>
    </row>
    <row r="289" spans="1:29" ht="15.75" thickBot="1" x14ac:dyDescent="0.3">
      <c r="A289" s="62">
        <v>45145.818113425928</v>
      </c>
      <c r="B289" s="70">
        <v>45145</v>
      </c>
      <c r="C289" s="85" t="s">
        <v>647</v>
      </c>
      <c r="D289" s="85" t="s">
        <v>1102</v>
      </c>
      <c r="F289" s="63" t="s">
        <v>272</v>
      </c>
      <c r="G289" s="64">
        <v>9911166425</v>
      </c>
      <c r="H289" s="102">
        <v>600</v>
      </c>
      <c r="I289" s="63" t="s">
        <v>1145</v>
      </c>
      <c r="L289" s="103">
        <v>100</v>
      </c>
      <c r="M289" s="63" t="s">
        <v>696</v>
      </c>
      <c r="N289" s="63" t="s">
        <v>696</v>
      </c>
      <c r="P289" s="82" t="s">
        <v>897</v>
      </c>
      <c r="Q289" s="82" t="s">
        <v>793</v>
      </c>
      <c r="R289" s="104">
        <v>16</v>
      </c>
      <c r="S289" s="64">
        <v>1500</v>
      </c>
      <c r="U289" s="64">
        <v>44</v>
      </c>
      <c r="X289" s="63" t="s">
        <v>126</v>
      </c>
      <c r="Y289" s="85" t="str">
        <f>VLOOKUP(X289,'[1]Region&amp;ASM'!$B$2:$D$14,2,0)</f>
        <v>NCR</v>
      </c>
      <c r="Z289" s="42" t="str">
        <f>VLOOKUP(X289,'[1]Region&amp;ASM'!$B$2:$E$14,3,0)</f>
        <v>Abhishek Srivastava</v>
      </c>
      <c r="AA289" s="64">
        <v>59</v>
      </c>
      <c r="AB289" s="63" t="s">
        <v>63</v>
      </c>
      <c r="AC289" s="63"/>
    </row>
    <row r="290" spans="1:29" ht="15.75" thickBot="1" x14ac:dyDescent="0.3">
      <c r="A290" s="62">
        <v>45145.82435185185</v>
      </c>
      <c r="B290" s="70">
        <v>45145</v>
      </c>
      <c r="C290" s="85" t="s">
        <v>647</v>
      </c>
      <c r="D290" s="85" t="s">
        <v>1102</v>
      </c>
      <c r="F290" s="43" t="s">
        <v>444</v>
      </c>
      <c r="G290" s="64">
        <v>8505804872</v>
      </c>
      <c r="H290" s="102">
        <v>34</v>
      </c>
      <c r="I290" s="63" t="s">
        <v>166</v>
      </c>
      <c r="L290" s="103">
        <v>150</v>
      </c>
      <c r="M290" s="63" t="s">
        <v>533</v>
      </c>
      <c r="N290" s="63" t="s">
        <v>533</v>
      </c>
      <c r="P290" s="47" t="s">
        <v>956</v>
      </c>
      <c r="Q290" s="82" t="s">
        <v>837</v>
      </c>
      <c r="R290" s="104">
        <v>35</v>
      </c>
      <c r="S290" s="64">
        <v>1500</v>
      </c>
      <c r="U290" s="64">
        <v>75</v>
      </c>
      <c r="X290" s="63" t="s">
        <v>6</v>
      </c>
      <c r="Y290" s="85" t="str">
        <f>VLOOKUP(X290,'[1]Region&amp;ASM'!$B$2:$D$14,2,0)</f>
        <v>NCR</v>
      </c>
      <c r="Z290" s="42" t="str">
        <f>VLOOKUP(X290,'[1]Region&amp;ASM'!$B$2:$E$14,3,0)</f>
        <v>Abhishek Srivastava</v>
      </c>
      <c r="AA290" s="64">
        <v>46</v>
      </c>
      <c r="AB290" s="63" t="s">
        <v>62</v>
      </c>
      <c r="AC290" s="63" t="s">
        <v>62</v>
      </c>
    </row>
    <row r="291" spans="1:29" ht="15.75" thickBot="1" x14ac:dyDescent="0.3">
      <c r="A291" s="62">
        <v>45146.34814814815</v>
      </c>
      <c r="B291" s="70">
        <v>45145</v>
      </c>
      <c r="C291" s="85" t="s">
        <v>647</v>
      </c>
      <c r="D291" s="85" t="s">
        <v>1102</v>
      </c>
      <c r="F291" s="63" t="s">
        <v>192</v>
      </c>
      <c r="G291" s="64">
        <v>8851709860</v>
      </c>
      <c r="H291" s="102">
        <v>1200</v>
      </c>
      <c r="I291" s="63" t="s">
        <v>109</v>
      </c>
      <c r="L291" s="103">
        <v>250</v>
      </c>
      <c r="M291" s="63" t="s">
        <v>883</v>
      </c>
      <c r="N291" s="63" t="s">
        <v>866</v>
      </c>
      <c r="P291" s="106" t="s">
        <v>1146</v>
      </c>
      <c r="Q291" s="82" t="s">
        <v>866</v>
      </c>
      <c r="R291" s="104">
        <v>45</v>
      </c>
      <c r="S291" s="64">
        <v>2500</v>
      </c>
      <c r="U291" s="64">
        <v>16</v>
      </c>
      <c r="X291" s="63" t="s">
        <v>7</v>
      </c>
      <c r="Y291" s="85" t="str">
        <f>VLOOKUP(X291,'[1]Region&amp;ASM'!$B$2:$D$14,2,0)</f>
        <v>NCR</v>
      </c>
      <c r="Z291" s="42" t="str">
        <f>VLOOKUP(X291,'[1]Region&amp;ASM'!$B$2:$E$14,3,0)</f>
        <v>Abhishek Srivastava</v>
      </c>
      <c r="AA291" s="64">
        <v>30</v>
      </c>
      <c r="AB291" s="63" t="s">
        <v>63</v>
      </c>
      <c r="AC291" s="63"/>
    </row>
    <row r="292" spans="1:29" ht="15.75" thickBot="1" x14ac:dyDescent="0.3">
      <c r="A292" s="62">
        <v>45146.439398148148</v>
      </c>
      <c r="B292" s="70">
        <v>45145</v>
      </c>
      <c r="C292" s="85" t="s">
        <v>647</v>
      </c>
      <c r="D292" s="85" t="s">
        <v>1102</v>
      </c>
      <c r="F292" s="43" t="s">
        <v>790</v>
      </c>
      <c r="G292" s="64">
        <v>7217655173</v>
      </c>
      <c r="H292" s="102">
        <v>100</v>
      </c>
      <c r="I292" s="63" t="s">
        <v>1129</v>
      </c>
      <c r="L292" s="103">
        <v>100</v>
      </c>
      <c r="M292" s="63" t="s">
        <v>696</v>
      </c>
      <c r="N292" s="63" t="s">
        <v>696</v>
      </c>
      <c r="P292" s="82" t="s">
        <v>791</v>
      </c>
      <c r="Q292" s="106" t="s">
        <v>1147</v>
      </c>
      <c r="R292" s="104">
        <v>18</v>
      </c>
      <c r="S292" s="64">
        <v>800</v>
      </c>
      <c r="U292" s="64">
        <v>11</v>
      </c>
      <c r="X292" s="63" t="s">
        <v>1144</v>
      </c>
      <c r="Y292" s="85" t="str">
        <f>VLOOKUP(X292,'[1]Region&amp;ASM'!$B$2:$D$14,2,0)</f>
        <v>NCR</v>
      </c>
      <c r="Z292" s="42" t="str">
        <f>VLOOKUP(X292,'[1]Region&amp;ASM'!$B$2:$E$14,3,0)</f>
        <v>Abhishek Srivastava</v>
      </c>
      <c r="AA292" s="64">
        <v>81</v>
      </c>
      <c r="AB292" s="63" t="s">
        <v>63</v>
      </c>
      <c r="AC292" s="63"/>
    </row>
    <row r="293" spans="1:29" ht="27" thickBot="1" x14ac:dyDescent="0.3">
      <c r="A293" s="62">
        <v>45146.448854166665</v>
      </c>
      <c r="B293" s="70">
        <v>45145</v>
      </c>
      <c r="C293" s="85" t="s">
        <v>647</v>
      </c>
      <c r="D293" s="85" t="s">
        <v>1102</v>
      </c>
      <c r="F293" s="63" t="s">
        <v>657</v>
      </c>
      <c r="G293" s="63"/>
      <c r="H293" s="102">
        <v>220</v>
      </c>
      <c r="I293" s="63" t="s">
        <v>166</v>
      </c>
      <c r="L293" s="103">
        <v>240</v>
      </c>
      <c r="M293" s="63" t="s">
        <v>26</v>
      </c>
      <c r="N293" s="63" t="s">
        <v>1148</v>
      </c>
      <c r="P293" s="106" t="s">
        <v>1058</v>
      </c>
      <c r="Q293" s="106" t="s">
        <v>1148</v>
      </c>
      <c r="R293" s="104">
        <v>100</v>
      </c>
      <c r="S293" s="64">
        <v>2400</v>
      </c>
      <c r="U293" s="64">
        <v>114</v>
      </c>
      <c r="X293" s="63" t="s">
        <v>8</v>
      </c>
      <c r="Y293" s="85" t="str">
        <f>VLOOKUP(X293,'[1]Region&amp;ASM'!$B$2:$D$14,2,0)</f>
        <v>Kanpur</v>
      </c>
      <c r="Z293" s="42" t="str">
        <f>VLOOKUP(X293,'[1]Region&amp;ASM'!$B$2:$E$14,3,0)</f>
        <v>Rahul Rai</v>
      </c>
      <c r="AA293" s="64">
        <v>23</v>
      </c>
      <c r="AB293" s="63" t="s">
        <v>62</v>
      </c>
      <c r="AC293" s="63" t="s">
        <v>1122</v>
      </c>
    </row>
    <row r="294" spans="1:29" ht="27" thickBot="1" x14ac:dyDescent="0.3">
      <c r="A294" s="62">
        <v>45146.853379629632</v>
      </c>
      <c r="B294" s="70">
        <v>45146</v>
      </c>
      <c r="C294" s="85" t="s">
        <v>647</v>
      </c>
      <c r="D294" s="85" t="s">
        <v>1102</v>
      </c>
      <c r="F294" s="43" t="s">
        <v>1056</v>
      </c>
      <c r="G294" s="63" t="s">
        <v>1149</v>
      </c>
      <c r="H294" s="102">
        <v>200</v>
      </c>
      <c r="I294" s="63" t="s">
        <v>166</v>
      </c>
      <c r="L294" s="103">
        <v>180</v>
      </c>
      <c r="M294" s="63" t="s">
        <v>26</v>
      </c>
      <c r="N294" s="63" t="s">
        <v>26</v>
      </c>
      <c r="P294" s="106" t="s">
        <v>1058</v>
      </c>
      <c r="Q294" s="106" t="s">
        <v>1150</v>
      </c>
      <c r="R294" s="104">
        <v>1.5</v>
      </c>
      <c r="S294" s="64">
        <v>1800</v>
      </c>
      <c r="U294" s="64">
        <v>50</v>
      </c>
      <c r="X294" s="54" t="s">
        <v>8</v>
      </c>
      <c r="Y294" s="85" t="str">
        <f>VLOOKUP(X294,'[1]Region&amp;ASM'!$B$2:$D$14,2,0)</f>
        <v>Kanpur</v>
      </c>
      <c r="Z294" s="42" t="str">
        <f>VLOOKUP(X294,'[1]Region&amp;ASM'!$B$2:$E$14,3,0)</f>
        <v>Rahul Rai</v>
      </c>
      <c r="AA294" s="64">
        <v>85</v>
      </c>
      <c r="AB294" s="63" t="s">
        <v>62</v>
      </c>
      <c r="AC294" s="63" t="s">
        <v>1151</v>
      </c>
    </row>
    <row r="295" spans="1:29" ht="15.75" thickBot="1" x14ac:dyDescent="0.3">
      <c r="A295" s="62">
        <v>45146.866111111114</v>
      </c>
      <c r="B295" s="70">
        <v>45146</v>
      </c>
      <c r="C295" s="85" t="s">
        <v>647</v>
      </c>
      <c r="D295" s="85" t="s">
        <v>1102</v>
      </c>
      <c r="F295" s="63" t="s">
        <v>272</v>
      </c>
      <c r="G295" s="64">
        <v>7417925777</v>
      </c>
      <c r="H295" s="107">
        <v>12000</v>
      </c>
      <c r="I295" s="63" t="s">
        <v>1152</v>
      </c>
      <c r="L295" s="103">
        <v>1200</v>
      </c>
      <c r="M295" s="63" t="s">
        <v>696</v>
      </c>
      <c r="N295" s="63" t="s">
        <v>1153</v>
      </c>
      <c r="P295" s="106" t="s">
        <v>846</v>
      </c>
      <c r="Q295" s="106" t="s">
        <v>1154</v>
      </c>
      <c r="R295" s="104">
        <v>350</v>
      </c>
      <c r="S295" s="64">
        <v>10000</v>
      </c>
      <c r="U295" s="64">
        <v>44</v>
      </c>
      <c r="X295" s="63" t="s">
        <v>126</v>
      </c>
      <c r="Y295" s="85" t="str">
        <f>VLOOKUP(X295,'[1]Region&amp;ASM'!$B$2:$D$14,2,0)</f>
        <v>NCR</v>
      </c>
      <c r="Z295" s="42" t="str">
        <f>VLOOKUP(X295,'[1]Region&amp;ASM'!$B$2:$E$14,3,0)</f>
        <v>Abhishek Srivastava</v>
      </c>
      <c r="AA295" s="64">
        <v>60</v>
      </c>
      <c r="AB295" s="63" t="s">
        <v>63</v>
      </c>
      <c r="AC295" s="63" t="s">
        <v>1155</v>
      </c>
    </row>
    <row r="296" spans="1:29" ht="15.75" thickBot="1" x14ac:dyDescent="0.3">
      <c r="A296" s="62">
        <v>45146.885196759256</v>
      </c>
      <c r="B296" s="70">
        <v>45146</v>
      </c>
      <c r="C296" s="85" t="s">
        <v>647</v>
      </c>
      <c r="D296" s="85" t="s">
        <v>1102</v>
      </c>
      <c r="F296" s="63" t="s">
        <v>1156</v>
      </c>
      <c r="G296" s="64">
        <v>9749145610</v>
      </c>
      <c r="H296" s="102">
        <v>50</v>
      </c>
      <c r="I296" s="63" t="s">
        <v>166</v>
      </c>
      <c r="L296" s="103">
        <v>110</v>
      </c>
      <c r="M296" s="63" t="s">
        <v>533</v>
      </c>
      <c r="N296" s="63" t="s">
        <v>1157</v>
      </c>
      <c r="P296" s="106" t="s">
        <v>938</v>
      </c>
      <c r="Q296" s="106" t="s">
        <v>1158</v>
      </c>
      <c r="R296" s="104">
        <v>34</v>
      </c>
      <c r="S296" s="64">
        <v>1100</v>
      </c>
      <c r="U296" s="64">
        <v>76</v>
      </c>
      <c r="X296" s="43" t="s">
        <v>6</v>
      </c>
      <c r="Y296" s="85" t="str">
        <f>VLOOKUP(X296,'[1]Region&amp;ASM'!$B$2:$D$14,2,0)</f>
        <v>NCR</v>
      </c>
      <c r="Z296" s="42" t="str">
        <f>VLOOKUP(X296,'[1]Region&amp;ASM'!$B$2:$E$14,3,0)</f>
        <v>Abhishek Srivastava</v>
      </c>
      <c r="AA296" s="64">
        <v>46</v>
      </c>
      <c r="AB296" s="63" t="s">
        <v>62</v>
      </c>
      <c r="AC296" s="63" t="s">
        <v>1159</v>
      </c>
    </row>
    <row r="297" spans="1:29" ht="15.75" thickBot="1" x14ac:dyDescent="0.3">
      <c r="A297" s="62">
        <v>45146.886053240742</v>
      </c>
      <c r="B297" s="70">
        <v>45146</v>
      </c>
      <c r="C297" s="85" t="s">
        <v>647</v>
      </c>
      <c r="D297" s="85" t="s">
        <v>1102</v>
      </c>
      <c r="F297" s="63" t="s">
        <v>1160</v>
      </c>
      <c r="G297" s="64">
        <v>9371945610</v>
      </c>
      <c r="H297" s="102">
        <v>500</v>
      </c>
      <c r="I297" s="63" t="s">
        <v>1161</v>
      </c>
      <c r="L297" s="103">
        <v>500</v>
      </c>
      <c r="M297" s="63" t="s">
        <v>533</v>
      </c>
      <c r="N297" s="63" t="s">
        <v>1041</v>
      </c>
      <c r="P297" s="106" t="s">
        <v>533</v>
      </c>
      <c r="Q297" s="106" t="s">
        <v>988</v>
      </c>
      <c r="R297" s="104">
        <v>101</v>
      </c>
      <c r="S297" s="64">
        <v>5000</v>
      </c>
      <c r="U297" s="64">
        <v>75</v>
      </c>
      <c r="X297" s="43" t="s">
        <v>6</v>
      </c>
      <c r="Y297" s="85" t="str">
        <f>VLOOKUP(X297,'[1]Region&amp;ASM'!$B$2:$D$14,2,0)</f>
        <v>NCR</v>
      </c>
      <c r="Z297" s="42" t="str">
        <f>VLOOKUP(X297,'[1]Region&amp;ASM'!$B$2:$E$14,3,0)</f>
        <v>Abhishek Srivastava</v>
      </c>
      <c r="AA297" s="64">
        <v>46</v>
      </c>
      <c r="AB297" s="63" t="s">
        <v>62</v>
      </c>
      <c r="AC297" s="63" t="s">
        <v>62</v>
      </c>
    </row>
    <row r="298" spans="1:29" ht="15.75" thickBot="1" x14ac:dyDescent="0.3">
      <c r="A298" s="62">
        <v>45147.29488425926</v>
      </c>
      <c r="B298" s="70">
        <v>45146</v>
      </c>
      <c r="C298" s="85" t="s">
        <v>647</v>
      </c>
      <c r="D298" s="85" t="s">
        <v>1102</v>
      </c>
      <c r="F298" s="63" t="s">
        <v>187</v>
      </c>
      <c r="G298" s="64">
        <v>9811903607</v>
      </c>
      <c r="H298" s="102">
        <v>800</v>
      </c>
      <c r="I298" s="63" t="s">
        <v>1162</v>
      </c>
      <c r="L298" s="103">
        <v>350</v>
      </c>
      <c r="M298" s="63" t="s">
        <v>883</v>
      </c>
      <c r="N298" s="63" t="s">
        <v>883</v>
      </c>
      <c r="P298" s="106" t="s">
        <v>1163</v>
      </c>
      <c r="Q298" s="106" t="s">
        <v>1164</v>
      </c>
      <c r="R298" s="104">
        <v>56</v>
      </c>
      <c r="S298" s="64">
        <v>3500</v>
      </c>
      <c r="U298" s="64">
        <v>30</v>
      </c>
      <c r="X298" s="63" t="s">
        <v>7</v>
      </c>
      <c r="Y298" s="85" t="str">
        <f>VLOOKUP(X298,'[1]Region&amp;ASM'!$B$2:$D$14,2,0)</f>
        <v>NCR</v>
      </c>
      <c r="Z298" s="42" t="str">
        <f>VLOOKUP(X298,'[1]Region&amp;ASM'!$B$2:$E$14,3,0)</f>
        <v>Abhishek Srivastava</v>
      </c>
      <c r="AA298" s="64">
        <v>16</v>
      </c>
      <c r="AB298" s="63" t="s">
        <v>63</v>
      </c>
      <c r="AC298" s="63"/>
    </row>
    <row r="299" spans="1:29" ht="15.75" thickBot="1" x14ac:dyDescent="0.3">
      <c r="A299" s="62">
        <v>45147.326157407406</v>
      </c>
      <c r="B299" s="70">
        <v>45146</v>
      </c>
      <c r="C299" s="85" t="s">
        <v>647</v>
      </c>
      <c r="D299" s="85" t="s">
        <v>1102</v>
      </c>
      <c r="F299" s="63" t="s">
        <v>1096</v>
      </c>
      <c r="G299" s="63"/>
      <c r="H299" s="102">
        <v>200</v>
      </c>
      <c r="I299" s="63" t="s">
        <v>820</v>
      </c>
      <c r="L299" s="103">
        <v>100</v>
      </c>
      <c r="M299" s="63" t="s">
        <v>988</v>
      </c>
      <c r="N299" s="63" t="s">
        <v>533</v>
      </c>
      <c r="P299" s="106" t="s">
        <v>1097</v>
      </c>
      <c r="Q299" s="106" t="s">
        <v>1165</v>
      </c>
      <c r="R299" s="104">
        <v>26</v>
      </c>
      <c r="S299" s="64">
        <v>1000</v>
      </c>
      <c r="U299" s="64">
        <v>38</v>
      </c>
      <c r="X299" s="63" t="s">
        <v>1128</v>
      </c>
      <c r="Y299" s="85" t="str">
        <f>VLOOKUP(X299,'[1]Region&amp;ASM'!$B$2:$D$14,2,0)</f>
        <v>NCR</v>
      </c>
      <c r="Z299" s="42" t="str">
        <f>VLOOKUP(X299,'[1]Region&amp;ASM'!$B$2:$E$14,3,0)</f>
        <v>Abhishek Srivastava</v>
      </c>
      <c r="AA299" s="64">
        <v>11</v>
      </c>
      <c r="AB299" s="63" t="s">
        <v>63</v>
      </c>
      <c r="AC299" s="63"/>
    </row>
    <row r="300" spans="1:29" ht="15.75" thickBot="1" x14ac:dyDescent="0.3">
      <c r="A300" s="62">
        <v>45147.327418981484</v>
      </c>
      <c r="B300" s="70">
        <v>45146</v>
      </c>
      <c r="C300" s="85" t="s">
        <v>647</v>
      </c>
      <c r="D300" s="85" t="s">
        <v>1102</v>
      </c>
      <c r="F300" s="63" t="s">
        <v>1096</v>
      </c>
      <c r="G300" s="63"/>
      <c r="H300" s="102">
        <v>200</v>
      </c>
      <c r="I300" s="63" t="s">
        <v>820</v>
      </c>
      <c r="L300" s="103">
        <v>100</v>
      </c>
      <c r="M300" s="63" t="s">
        <v>988</v>
      </c>
      <c r="N300" s="63" t="s">
        <v>533</v>
      </c>
      <c r="P300" s="106" t="s">
        <v>1166</v>
      </c>
      <c r="Q300" s="106" t="s">
        <v>810</v>
      </c>
      <c r="R300" s="104">
        <v>23</v>
      </c>
      <c r="S300" s="64">
        <v>900</v>
      </c>
      <c r="U300" s="64">
        <v>38</v>
      </c>
      <c r="X300" s="63" t="s">
        <v>1128</v>
      </c>
      <c r="Y300" s="85" t="str">
        <f>VLOOKUP(X300,'[1]Region&amp;ASM'!$B$2:$D$14,2,0)</f>
        <v>NCR</v>
      </c>
      <c r="Z300" s="42" t="str">
        <f>VLOOKUP(X300,'[1]Region&amp;ASM'!$B$2:$E$14,3,0)</f>
        <v>Abhishek Srivastava</v>
      </c>
      <c r="AA300" s="64">
        <v>12</v>
      </c>
      <c r="AB300" s="63" t="s">
        <v>63</v>
      </c>
      <c r="AC300" s="63"/>
    </row>
    <row r="301" spans="1:29" ht="15.75" thickBot="1" x14ac:dyDescent="0.3">
      <c r="A301" s="62">
        <v>45147.324155092596</v>
      </c>
      <c r="B301" s="51">
        <v>45146</v>
      </c>
      <c r="C301" s="67" t="s">
        <v>647</v>
      </c>
      <c r="D301" s="100" t="s">
        <v>1102</v>
      </c>
      <c r="E301" s="64">
        <v>37</v>
      </c>
      <c r="F301" s="63" t="s">
        <v>223</v>
      </c>
      <c r="G301" s="63" t="s">
        <v>1066</v>
      </c>
      <c r="H301" s="102">
        <v>400</v>
      </c>
      <c r="I301" s="63" t="s">
        <v>166</v>
      </c>
      <c r="J301" s="63" t="s">
        <v>231</v>
      </c>
      <c r="K301" s="63" t="s">
        <v>1127</v>
      </c>
      <c r="L301" s="103">
        <v>1200</v>
      </c>
      <c r="M301" s="63"/>
      <c r="N301" s="63"/>
      <c r="O301" s="63"/>
      <c r="P301" s="106" t="s">
        <v>1063</v>
      </c>
      <c r="Q301" s="106" t="s">
        <v>1070</v>
      </c>
      <c r="R301" s="104">
        <v>35</v>
      </c>
      <c r="S301" s="63" t="s">
        <v>841</v>
      </c>
      <c r="T301" s="63"/>
      <c r="U301" s="63"/>
      <c r="V301" s="63"/>
      <c r="W301" s="105" t="s">
        <v>65</v>
      </c>
      <c r="X301" s="63" t="s">
        <v>1128</v>
      </c>
      <c r="Y301" s="42" t="s">
        <v>25</v>
      </c>
      <c r="Z301" s="42" t="str">
        <f>VLOOKUP(X301,'[1]Region&amp;ASM'!$B$2:$D$14,3,0)</f>
        <v>Abhishek Srivastava</v>
      </c>
    </row>
    <row r="302" spans="1:29" ht="15.75" thickBot="1" x14ac:dyDescent="0.3">
      <c r="A302" s="62">
        <v>45147.428877314815</v>
      </c>
      <c r="B302" s="51">
        <v>45146</v>
      </c>
      <c r="C302" s="67" t="s">
        <v>647</v>
      </c>
      <c r="D302" s="100" t="s">
        <v>1102</v>
      </c>
      <c r="E302" s="64">
        <v>11</v>
      </c>
      <c r="F302" s="43" t="s">
        <v>790</v>
      </c>
      <c r="G302" s="64">
        <v>7217655173</v>
      </c>
      <c r="H302" s="102">
        <v>450</v>
      </c>
      <c r="I302" s="63" t="s">
        <v>1103</v>
      </c>
      <c r="J302" s="63" t="s">
        <v>1129</v>
      </c>
      <c r="K302" s="64">
        <v>0</v>
      </c>
      <c r="L302" s="103">
        <v>1300</v>
      </c>
      <c r="M302" s="63"/>
      <c r="N302" s="63"/>
      <c r="O302" s="63" t="s">
        <v>62</v>
      </c>
      <c r="P302" s="106" t="s">
        <v>1167</v>
      </c>
      <c r="Q302" s="106" t="s">
        <v>1168</v>
      </c>
      <c r="R302" s="104">
        <v>32</v>
      </c>
      <c r="S302" s="63" t="s">
        <v>533</v>
      </c>
      <c r="T302" s="63"/>
      <c r="U302" s="63"/>
      <c r="V302" s="63"/>
      <c r="W302" s="105" t="s">
        <v>1132</v>
      </c>
      <c r="X302" s="42" t="s">
        <v>996</v>
      </c>
      <c r="Y302" s="42" t="s">
        <v>25</v>
      </c>
      <c r="Z302" s="42" t="str">
        <f>VLOOKUP(X302,'[1]Region&amp;ASM'!$B$2:$D$14,3,0)</f>
        <v>Abhishek Srivastava</v>
      </c>
    </row>
    <row r="303" spans="1:29" ht="15.75" thickBot="1" x14ac:dyDescent="0.3">
      <c r="A303" s="62">
        <v>45147.965671296297</v>
      </c>
      <c r="B303" s="51">
        <v>45147</v>
      </c>
      <c r="C303" s="67" t="s">
        <v>647</v>
      </c>
      <c r="D303" s="67" t="s">
        <v>1169</v>
      </c>
      <c r="E303" s="64">
        <v>38</v>
      </c>
      <c r="F303" s="63" t="s">
        <v>1096</v>
      </c>
      <c r="G303" s="63" t="s">
        <v>1127</v>
      </c>
      <c r="H303" s="102">
        <v>200</v>
      </c>
      <c r="I303" s="63" t="s">
        <v>1103</v>
      </c>
      <c r="J303" s="63" t="s">
        <v>820</v>
      </c>
      <c r="K303" s="63" t="s">
        <v>1127</v>
      </c>
      <c r="L303" s="103">
        <v>900</v>
      </c>
      <c r="M303" s="63"/>
      <c r="N303" s="63"/>
      <c r="O303" s="63"/>
      <c r="P303" s="106" t="s">
        <v>1166</v>
      </c>
      <c r="Q303" s="106" t="s">
        <v>810</v>
      </c>
      <c r="R303" s="104">
        <v>22</v>
      </c>
      <c r="S303" s="63" t="s">
        <v>838</v>
      </c>
      <c r="U303" s="63"/>
      <c r="V303" s="63"/>
      <c r="W303" s="105" t="s">
        <v>65</v>
      </c>
      <c r="X303" s="108" t="s">
        <v>66</v>
      </c>
      <c r="Y303" s="42" t="s">
        <v>25</v>
      </c>
      <c r="Z303" s="42" t="str">
        <f>VLOOKUP(X303,'[1]Region&amp;ASM'!$B$2:$D$14,3,0)</f>
        <v>Abhishek Srivastava</v>
      </c>
      <c r="AA303" s="63"/>
      <c r="AB303" s="63"/>
    </row>
    <row r="304" spans="1:29" s="88" customFormat="1" ht="15.75" thickBot="1" x14ac:dyDescent="0.3">
      <c r="A304" s="62">
        <v>45147.870497685188</v>
      </c>
      <c r="B304" s="70">
        <v>45147</v>
      </c>
      <c r="C304" s="85" t="s">
        <v>647</v>
      </c>
      <c r="D304" s="109" t="s">
        <v>1169</v>
      </c>
      <c r="F304" s="63" t="s">
        <v>1170</v>
      </c>
      <c r="G304" s="63"/>
      <c r="H304" s="102">
        <v>400</v>
      </c>
      <c r="I304" s="63" t="s">
        <v>1171</v>
      </c>
      <c r="L304" s="103">
        <v>240</v>
      </c>
      <c r="M304" s="63" t="s">
        <v>26</v>
      </c>
      <c r="N304" s="63" t="s">
        <v>1172</v>
      </c>
      <c r="P304" s="106" t="s">
        <v>1173</v>
      </c>
      <c r="Q304" s="106" t="s">
        <v>1174</v>
      </c>
      <c r="R304" s="104">
        <v>100</v>
      </c>
      <c r="S304" s="64">
        <v>2400</v>
      </c>
      <c r="U304" s="64">
        <v>47</v>
      </c>
      <c r="X304" s="63" t="s">
        <v>8</v>
      </c>
      <c r="Y304" s="85" t="str">
        <f>VLOOKUP(X304,'[1]Region&amp;ASM'!$B$2:$D$14,2,0)</f>
        <v>Kanpur</v>
      </c>
      <c r="Z304" s="42" t="str">
        <f>VLOOKUP(X304,'[1]Region&amp;ASM'!$B$2:$E$14,3,0)</f>
        <v>Rahul Rai</v>
      </c>
    </row>
    <row r="305" spans="1:29" s="88" customFormat="1" ht="15.75" thickBot="1" x14ac:dyDescent="0.3">
      <c r="A305" s="62">
        <v>45147.948819444442</v>
      </c>
      <c r="B305" s="70">
        <v>45147</v>
      </c>
      <c r="C305" s="85" t="s">
        <v>647</v>
      </c>
      <c r="D305" s="109" t="s">
        <v>1169</v>
      </c>
      <c r="F305" s="63" t="s">
        <v>1175</v>
      </c>
      <c r="G305" s="64">
        <v>9472945610</v>
      </c>
      <c r="H305" s="102">
        <v>110</v>
      </c>
      <c r="I305" s="63" t="s">
        <v>166</v>
      </c>
      <c r="L305" s="103">
        <v>100</v>
      </c>
      <c r="M305" s="63" t="s">
        <v>533</v>
      </c>
      <c r="N305" s="63" t="s">
        <v>1157</v>
      </c>
      <c r="P305" s="106" t="s">
        <v>938</v>
      </c>
      <c r="Q305" s="106" t="s">
        <v>1176</v>
      </c>
      <c r="R305" s="104">
        <v>44</v>
      </c>
      <c r="S305" s="64">
        <v>1000</v>
      </c>
      <c r="U305" s="64">
        <v>75</v>
      </c>
      <c r="X305" s="43" t="s">
        <v>6</v>
      </c>
      <c r="Y305" s="85" t="str">
        <f>VLOOKUP(X305,'[1]Region&amp;ASM'!$B$2:$D$14,2,0)</f>
        <v>NCR</v>
      </c>
      <c r="Z305" s="42" t="str">
        <f>VLOOKUP(X305,'[1]Region&amp;ASM'!$B$2:$E$14,3,0)</f>
        <v>Abhishek Srivastava</v>
      </c>
    </row>
    <row r="306" spans="1:29" s="88" customFormat="1" ht="15.75" thickBot="1" x14ac:dyDescent="0.3">
      <c r="A306" s="62">
        <v>45147.957071759258</v>
      </c>
      <c r="B306" s="70">
        <v>45147</v>
      </c>
      <c r="C306" s="85" t="s">
        <v>647</v>
      </c>
      <c r="D306" s="109" t="s">
        <v>1169</v>
      </c>
      <c r="F306" s="63" t="s">
        <v>265</v>
      </c>
      <c r="G306" s="64">
        <v>9911166425</v>
      </c>
      <c r="H306" s="102">
        <v>350</v>
      </c>
      <c r="I306" s="63" t="s">
        <v>117</v>
      </c>
      <c r="L306" s="103">
        <v>100</v>
      </c>
      <c r="M306" s="63" t="s">
        <v>696</v>
      </c>
      <c r="N306" s="63" t="s">
        <v>696</v>
      </c>
      <c r="P306" s="106" t="s">
        <v>897</v>
      </c>
      <c r="Q306" s="106" t="s">
        <v>1177</v>
      </c>
      <c r="R306" s="104">
        <v>22</v>
      </c>
      <c r="S306" s="64">
        <v>1000</v>
      </c>
      <c r="U306" s="64">
        <v>43</v>
      </c>
      <c r="X306" s="63" t="s">
        <v>126</v>
      </c>
      <c r="Y306" s="85" t="str">
        <f>VLOOKUP(X306,'[1]Region&amp;ASM'!$B$2:$D$14,2,0)</f>
        <v>NCR</v>
      </c>
      <c r="Z306" s="42" t="str">
        <f>VLOOKUP(X306,'[1]Region&amp;ASM'!$B$2:$E$14,3,0)</f>
        <v>Abhishek Srivastava</v>
      </c>
    </row>
    <row r="307" spans="1:29" s="88" customFormat="1" ht="15.75" thickBot="1" x14ac:dyDescent="0.3">
      <c r="A307" s="62">
        <v>45147.959097222221</v>
      </c>
      <c r="B307" s="70">
        <v>45147</v>
      </c>
      <c r="C307" s="85" t="s">
        <v>647</v>
      </c>
      <c r="D307" s="109" t="s">
        <v>1169</v>
      </c>
      <c r="F307" s="63" t="s">
        <v>272</v>
      </c>
      <c r="G307" s="64">
        <v>7417925777</v>
      </c>
      <c r="H307" s="102">
        <v>300</v>
      </c>
      <c r="I307" s="63" t="s">
        <v>169</v>
      </c>
      <c r="L307" s="103">
        <v>50</v>
      </c>
      <c r="M307" s="63" t="s">
        <v>696</v>
      </c>
      <c r="N307" s="63" t="s">
        <v>696</v>
      </c>
      <c r="P307" s="106" t="s">
        <v>897</v>
      </c>
      <c r="Q307" s="106" t="s">
        <v>1178</v>
      </c>
      <c r="R307" s="104">
        <v>7</v>
      </c>
      <c r="S307" s="64">
        <v>500</v>
      </c>
      <c r="U307" s="64">
        <v>44</v>
      </c>
      <c r="X307" s="63" t="s">
        <v>126</v>
      </c>
      <c r="Y307" s="85" t="str">
        <f>VLOOKUP(X307,'[1]Region&amp;ASM'!$B$2:$D$14,2,0)</f>
        <v>NCR</v>
      </c>
      <c r="Z307" s="42" t="str">
        <f>VLOOKUP(X307,'[1]Region&amp;ASM'!$B$2:$E$14,3,0)</f>
        <v>Abhishek Srivastava</v>
      </c>
    </row>
    <row r="308" spans="1:29" s="88" customFormat="1" ht="15.75" thickBot="1" x14ac:dyDescent="0.3">
      <c r="A308" s="62">
        <v>45147.964537037034</v>
      </c>
      <c r="B308" s="70">
        <v>45147</v>
      </c>
      <c r="C308" s="85" t="s">
        <v>647</v>
      </c>
      <c r="D308" s="109" t="s">
        <v>1169</v>
      </c>
      <c r="F308" s="63" t="s">
        <v>1096</v>
      </c>
      <c r="G308" s="63"/>
      <c r="H308" s="102">
        <v>900</v>
      </c>
      <c r="I308" s="63" t="s">
        <v>820</v>
      </c>
      <c r="L308" s="103">
        <v>100</v>
      </c>
      <c r="M308" s="63" t="s">
        <v>988</v>
      </c>
      <c r="N308" s="63" t="s">
        <v>988</v>
      </c>
      <c r="P308" s="106" t="s">
        <v>1097</v>
      </c>
      <c r="Q308" s="106" t="s">
        <v>943</v>
      </c>
      <c r="R308" s="104">
        <v>17</v>
      </c>
      <c r="S308" s="64">
        <v>1000</v>
      </c>
      <c r="U308" s="64">
        <v>38</v>
      </c>
      <c r="X308" s="63" t="s">
        <v>1128</v>
      </c>
      <c r="Y308" s="85" t="str">
        <f>VLOOKUP(X308,'[1]Region&amp;ASM'!$B$2:$D$14,2,0)</f>
        <v>NCR</v>
      </c>
      <c r="Z308" s="42" t="str">
        <f>VLOOKUP(X308,'[1]Region&amp;ASM'!$B$2:$E$14,3,0)</f>
        <v>Abhishek Srivastava</v>
      </c>
    </row>
    <row r="309" spans="1:29" s="88" customFormat="1" ht="15.75" thickBot="1" x14ac:dyDescent="0.3">
      <c r="A309" s="62">
        <v>45148.347326388888</v>
      </c>
      <c r="B309" s="70">
        <v>45147</v>
      </c>
      <c r="C309" s="85" t="s">
        <v>647</v>
      </c>
      <c r="D309" s="109" t="s">
        <v>1169</v>
      </c>
      <c r="F309" s="63" t="s">
        <v>357</v>
      </c>
      <c r="G309" s="64">
        <v>9470143595</v>
      </c>
      <c r="H309" s="102">
        <v>150</v>
      </c>
      <c r="I309" s="63" t="s">
        <v>349</v>
      </c>
      <c r="L309" s="103">
        <v>700</v>
      </c>
      <c r="M309" s="63" t="s">
        <v>883</v>
      </c>
      <c r="N309" s="63" t="s">
        <v>1179</v>
      </c>
      <c r="P309" s="106" t="s">
        <v>1180</v>
      </c>
      <c r="Q309" s="106" t="s">
        <v>1179</v>
      </c>
      <c r="R309" s="104">
        <v>90</v>
      </c>
      <c r="S309" s="64">
        <v>7000</v>
      </c>
      <c r="U309" s="64">
        <v>60</v>
      </c>
      <c r="X309" s="63" t="s">
        <v>7</v>
      </c>
      <c r="Y309" s="85" t="str">
        <f>VLOOKUP(X309,'[1]Region&amp;ASM'!$B$2:$D$14,2,0)</f>
        <v>NCR</v>
      </c>
      <c r="Z309" s="42" t="str">
        <f>VLOOKUP(X309,'[1]Region&amp;ASM'!$B$2:$E$14,3,0)</f>
        <v>Abhishek Srivastava</v>
      </c>
    </row>
    <row r="310" spans="1:29" s="88" customFormat="1" ht="15.75" thickBot="1" x14ac:dyDescent="0.3">
      <c r="A310" s="62">
        <v>45148.480231481481</v>
      </c>
      <c r="B310" s="70">
        <v>45147</v>
      </c>
      <c r="C310" s="85" t="s">
        <v>647</v>
      </c>
      <c r="D310" s="109" t="s">
        <v>1169</v>
      </c>
      <c r="F310" s="63" t="s">
        <v>1181</v>
      </c>
      <c r="G310" s="64">
        <v>9821000310</v>
      </c>
      <c r="H310" s="102">
        <v>3000</v>
      </c>
      <c r="I310" s="63" t="s">
        <v>1182</v>
      </c>
      <c r="L310" s="103">
        <v>4500</v>
      </c>
      <c r="M310" s="63" t="s">
        <v>533</v>
      </c>
      <c r="N310" s="63" t="s">
        <v>1183</v>
      </c>
      <c r="P310" s="106" t="s">
        <v>1184</v>
      </c>
      <c r="Q310" s="106" t="s">
        <v>1183</v>
      </c>
      <c r="R310" s="104">
        <v>850</v>
      </c>
      <c r="S310" s="64">
        <v>40000</v>
      </c>
      <c r="U310" s="64">
        <v>42</v>
      </c>
      <c r="X310" s="63" t="s">
        <v>1144</v>
      </c>
      <c r="Y310" s="85" t="str">
        <f>VLOOKUP(X310,'[1]Region&amp;ASM'!$B$2:$D$14,2,0)</f>
        <v>NCR</v>
      </c>
      <c r="Z310" s="42" t="str">
        <f>VLOOKUP(X310,'[1]Region&amp;ASM'!$B$2:$E$14,3,0)</f>
        <v>Abhishek Srivastava</v>
      </c>
      <c r="AA310" s="64">
        <v>42</v>
      </c>
      <c r="AB310" s="63" t="s">
        <v>63</v>
      </c>
    </row>
    <row r="311" spans="1:29" ht="15.75" thickBot="1" x14ac:dyDescent="0.3">
      <c r="A311" s="62">
        <v>45148.842997685184</v>
      </c>
      <c r="B311" s="70">
        <v>45148</v>
      </c>
      <c r="C311" s="85" t="s">
        <v>647</v>
      </c>
      <c r="D311" s="109" t="s">
        <v>1169</v>
      </c>
      <c r="F311" s="63" t="s">
        <v>1185</v>
      </c>
      <c r="G311" s="64">
        <v>8574512365</v>
      </c>
      <c r="H311" s="102">
        <v>45</v>
      </c>
      <c r="I311" s="63" t="s">
        <v>1186</v>
      </c>
      <c r="L311" s="103">
        <v>90</v>
      </c>
      <c r="M311" s="63" t="s">
        <v>1187</v>
      </c>
      <c r="N311" s="63" t="s">
        <v>1187</v>
      </c>
      <c r="P311" s="106" t="s">
        <v>938</v>
      </c>
      <c r="Q311" s="106" t="s">
        <v>867</v>
      </c>
      <c r="R311" s="104">
        <v>25</v>
      </c>
      <c r="S311" s="64">
        <v>900</v>
      </c>
      <c r="U311" s="64">
        <v>75</v>
      </c>
      <c r="X311" s="43" t="s">
        <v>6</v>
      </c>
      <c r="Y311" s="85" t="str">
        <f>VLOOKUP(X311,'[1]Region&amp;ASM'!$B$2:$D$14,2,0)</f>
        <v>NCR</v>
      </c>
      <c r="Z311" s="42" t="str">
        <f>VLOOKUP(X311,'[1]Region&amp;ASM'!$B$2:$E$14,3,0)</f>
        <v>Abhishek Srivastava</v>
      </c>
      <c r="AA311" s="64">
        <v>46</v>
      </c>
      <c r="AB311" s="63" t="s">
        <v>62</v>
      </c>
      <c r="AC311" s="63" t="s">
        <v>720</v>
      </c>
    </row>
    <row r="312" spans="1:29" ht="15.75" thickBot="1" x14ac:dyDescent="0.3">
      <c r="A312" s="62">
        <v>45148.847696759258</v>
      </c>
      <c r="B312" s="70">
        <v>45148</v>
      </c>
      <c r="C312" s="85" t="s">
        <v>647</v>
      </c>
      <c r="D312" s="109" t="s">
        <v>1169</v>
      </c>
      <c r="F312" s="63" t="s">
        <v>1188</v>
      </c>
      <c r="G312" s="64">
        <v>8541212256</v>
      </c>
      <c r="H312" s="102">
        <v>104</v>
      </c>
      <c r="I312" s="63" t="s">
        <v>1189</v>
      </c>
      <c r="L312" s="103">
        <v>500</v>
      </c>
      <c r="M312" s="63" t="s">
        <v>1111</v>
      </c>
      <c r="N312" s="63" t="s">
        <v>1190</v>
      </c>
      <c r="P312" s="106" t="s">
        <v>1191</v>
      </c>
      <c r="Q312" s="106" t="s">
        <v>1192</v>
      </c>
      <c r="R312" s="104">
        <v>104</v>
      </c>
      <c r="S312" s="64">
        <v>5000</v>
      </c>
      <c r="U312" s="64">
        <v>75</v>
      </c>
      <c r="X312" s="43" t="s">
        <v>6</v>
      </c>
      <c r="Y312" s="85" t="str">
        <f>VLOOKUP(X312,'[1]Region&amp;ASM'!$B$2:$D$14,2,0)</f>
        <v>NCR</v>
      </c>
      <c r="Z312" s="42" t="str">
        <f>VLOOKUP(X312,'[1]Region&amp;ASM'!$B$2:$E$14,3,0)</f>
        <v>Abhishek Srivastava</v>
      </c>
      <c r="AA312" s="64">
        <v>46</v>
      </c>
      <c r="AB312" s="63" t="s">
        <v>63</v>
      </c>
      <c r="AC312" s="63" t="s">
        <v>720</v>
      </c>
    </row>
    <row r="313" spans="1:29" ht="15.75" thickBot="1" x14ac:dyDescent="0.3">
      <c r="A313" s="62">
        <v>45148.854398148149</v>
      </c>
      <c r="B313" s="70">
        <v>45148</v>
      </c>
      <c r="C313" s="85" t="s">
        <v>647</v>
      </c>
      <c r="D313" s="109" t="s">
        <v>1169</v>
      </c>
      <c r="F313" s="63" t="s">
        <v>657</v>
      </c>
      <c r="G313" s="63"/>
      <c r="H313" s="102">
        <v>600</v>
      </c>
      <c r="I313" s="63" t="s">
        <v>1193</v>
      </c>
      <c r="L313" s="103">
        <v>270</v>
      </c>
      <c r="M313" s="63" t="s">
        <v>26</v>
      </c>
      <c r="N313" s="63" t="s">
        <v>1194</v>
      </c>
      <c r="P313" s="106" t="s">
        <v>1061</v>
      </c>
      <c r="Q313" s="106" t="s">
        <v>1194</v>
      </c>
      <c r="R313" s="104">
        <v>130</v>
      </c>
      <c r="S313" s="64">
        <v>2700</v>
      </c>
      <c r="U313" s="64">
        <v>114</v>
      </c>
      <c r="X313" s="63" t="s">
        <v>8</v>
      </c>
      <c r="Y313" s="85" t="str">
        <f>VLOOKUP(X313,'[1]Region&amp;ASM'!$B$2:$D$14,2,0)</f>
        <v>Kanpur</v>
      </c>
      <c r="Z313" s="42" t="str">
        <f>VLOOKUP(X313,'[1]Region&amp;ASM'!$B$2:$E$14,3,0)</f>
        <v>Rahul Rai</v>
      </c>
      <c r="AA313" s="64">
        <v>33</v>
      </c>
      <c r="AB313" s="63" t="s">
        <v>63</v>
      </c>
      <c r="AC313" s="63"/>
    </row>
    <row r="314" spans="1:29" ht="15.75" thickBot="1" x14ac:dyDescent="0.3">
      <c r="A314" s="62">
        <v>45148.933472222219</v>
      </c>
      <c r="B314" s="70">
        <v>45148</v>
      </c>
      <c r="C314" s="85" t="s">
        <v>647</v>
      </c>
      <c r="D314" s="109" t="s">
        <v>1169</v>
      </c>
      <c r="F314" s="63" t="s">
        <v>265</v>
      </c>
      <c r="G314" s="64">
        <v>9911166425</v>
      </c>
      <c r="H314" s="102">
        <v>300</v>
      </c>
      <c r="I314" s="63" t="s">
        <v>117</v>
      </c>
      <c r="L314" s="103">
        <v>100</v>
      </c>
      <c r="M314" s="63" t="s">
        <v>696</v>
      </c>
      <c r="N314" s="63" t="s">
        <v>696</v>
      </c>
      <c r="P314" s="106" t="s">
        <v>897</v>
      </c>
      <c r="Q314" s="106" t="s">
        <v>1040</v>
      </c>
      <c r="R314" s="104">
        <v>7</v>
      </c>
      <c r="S314" s="64">
        <v>1000</v>
      </c>
      <c r="U314" s="64">
        <v>43</v>
      </c>
      <c r="X314" s="63" t="s">
        <v>126</v>
      </c>
      <c r="Y314" s="85" t="str">
        <f>VLOOKUP(X314,'[1]Region&amp;ASM'!$B$2:$D$14,2,0)</f>
        <v>NCR</v>
      </c>
      <c r="Z314" s="42" t="str">
        <f>VLOOKUP(X314,'[1]Region&amp;ASM'!$B$2:$E$14,3,0)</f>
        <v>Abhishek Srivastava</v>
      </c>
      <c r="AA314" s="64">
        <v>59</v>
      </c>
      <c r="AB314" s="63" t="s">
        <v>63</v>
      </c>
      <c r="AC314" s="63"/>
    </row>
    <row r="315" spans="1:29" ht="15.75" thickBot="1" x14ac:dyDescent="0.3">
      <c r="A315" s="62">
        <v>45148.935231481482</v>
      </c>
      <c r="B315" s="70">
        <v>45148</v>
      </c>
      <c r="C315" s="85" t="s">
        <v>647</v>
      </c>
      <c r="D315" s="109" t="s">
        <v>1169</v>
      </c>
      <c r="F315" s="63" t="s">
        <v>272</v>
      </c>
      <c r="G315" s="64">
        <v>7417925777</v>
      </c>
      <c r="H315" s="102">
        <v>450</v>
      </c>
      <c r="I315" s="63" t="s">
        <v>169</v>
      </c>
      <c r="L315" s="103">
        <v>100</v>
      </c>
      <c r="M315" s="63" t="s">
        <v>696</v>
      </c>
      <c r="N315" s="63" t="s">
        <v>696</v>
      </c>
      <c r="P315" s="106" t="s">
        <v>897</v>
      </c>
      <c r="Q315" s="106" t="s">
        <v>1195</v>
      </c>
      <c r="R315" s="104">
        <v>10</v>
      </c>
      <c r="S315" s="64">
        <v>1000</v>
      </c>
      <c r="U315" s="64">
        <v>44</v>
      </c>
      <c r="X315" s="63" t="s">
        <v>126</v>
      </c>
      <c r="Y315" s="85" t="str">
        <f>VLOOKUP(X315,'[1]Region&amp;ASM'!$B$2:$D$14,2,0)</f>
        <v>NCR</v>
      </c>
      <c r="Z315" s="42" t="str">
        <f>VLOOKUP(X315,'[1]Region&amp;ASM'!$B$2:$E$14,3,0)</f>
        <v>Abhishek Srivastava</v>
      </c>
      <c r="AA315" s="64">
        <v>96</v>
      </c>
      <c r="AB315" s="63" t="s">
        <v>63</v>
      </c>
      <c r="AC315" s="63"/>
    </row>
    <row r="316" spans="1:29" ht="15.75" thickBot="1" x14ac:dyDescent="0.3">
      <c r="A316" s="62">
        <v>45148.94390046296</v>
      </c>
      <c r="B316" s="70">
        <v>45148</v>
      </c>
      <c r="C316" s="85" t="s">
        <v>647</v>
      </c>
      <c r="D316" s="109" t="s">
        <v>1169</v>
      </c>
      <c r="F316" s="63" t="s">
        <v>1096</v>
      </c>
      <c r="G316" s="63"/>
      <c r="H316" s="102">
        <v>500</v>
      </c>
      <c r="I316" s="63" t="s">
        <v>820</v>
      </c>
      <c r="L316" s="103">
        <v>100</v>
      </c>
      <c r="M316" s="63" t="s">
        <v>988</v>
      </c>
      <c r="N316" s="63" t="s">
        <v>988</v>
      </c>
      <c r="P316" s="106" t="s">
        <v>1196</v>
      </c>
      <c r="Q316" s="106" t="s">
        <v>1197</v>
      </c>
      <c r="R316" s="104">
        <v>18</v>
      </c>
      <c r="S316" s="64">
        <v>1000</v>
      </c>
      <c r="U316" s="64">
        <v>38</v>
      </c>
      <c r="X316" s="63" t="s">
        <v>1198</v>
      </c>
      <c r="Y316" s="85" t="str">
        <f>VLOOKUP(X316,'[1]Region&amp;ASM'!$B$2:$D$14,2,0)</f>
        <v>NCR</v>
      </c>
      <c r="Z316" s="42" t="str">
        <f>VLOOKUP(X316,'[1]Region&amp;ASM'!$B$2:$E$14,3,0)</f>
        <v>Abhishek Srivastava</v>
      </c>
      <c r="AA316" s="64">
        <v>11</v>
      </c>
      <c r="AB316" s="63" t="s">
        <v>63</v>
      </c>
      <c r="AC316" s="63"/>
    </row>
    <row r="317" spans="1:29" ht="15.75" thickBot="1" x14ac:dyDescent="0.3">
      <c r="A317" s="62">
        <v>45149.37059027778</v>
      </c>
      <c r="B317" s="70">
        <v>45148</v>
      </c>
      <c r="C317" s="85" t="s">
        <v>647</v>
      </c>
      <c r="D317" s="109" t="s">
        <v>1169</v>
      </c>
      <c r="F317" s="43" t="s">
        <v>112</v>
      </c>
      <c r="G317" s="64">
        <v>9215617027</v>
      </c>
      <c r="H317" s="102">
        <v>700</v>
      </c>
      <c r="I317" s="63" t="s">
        <v>101</v>
      </c>
      <c r="L317" s="103">
        <v>500</v>
      </c>
      <c r="M317" s="63" t="s">
        <v>883</v>
      </c>
      <c r="N317" s="63" t="s">
        <v>696</v>
      </c>
      <c r="P317" s="106" t="s">
        <v>1199</v>
      </c>
      <c r="Q317" s="106" t="s">
        <v>1200</v>
      </c>
      <c r="R317" s="104">
        <v>101</v>
      </c>
      <c r="S317" s="64">
        <v>4500</v>
      </c>
      <c r="U317" s="64">
        <v>19</v>
      </c>
      <c r="X317" s="63" t="s">
        <v>7</v>
      </c>
      <c r="Y317" s="85" t="str">
        <f>VLOOKUP(X317,'[1]Region&amp;ASM'!$B$2:$D$14,2,0)</f>
        <v>NCR</v>
      </c>
      <c r="Z317" s="42" t="str">
        <f>VLOOKUP(X317,'[1]Region&amp;ASM'!$B$2:$E$14,3,0)</f>
        <v>Abhishek Srivastava</v>
      </c>
      <c r="AA317" s="64">
        <v>30</v>
      </c>
      <c r="AB317" s="63" t="s">
        <v>63</v>
      </c>
      <c r="AC317" s="63"/>
    </row>
    <row r="318" spans="1:29" ht="15.75" thickBot="1" x14ac:dyDescent="0.3">
      <c r="A318" s="62">
        <v>45148.942453703705</v>
      </c>
      <c r="B318" s="51">
        <v>45148</v>
      </c>
      <c r="C318" s="67" t="s">
        <v>647</v>
      </c>
      <c r="D318" s="67" t="s">
        <v>1169</v>
      </c>
      <c r="E318" s="64">
        <v>38</v>
      </c>
      <c r="F318" s="63" t="s">
        <v>1096</v>
      </c>
      <c r="G318" s="63" t="s">
        <v>1066</v>
      </c>
      <c r="H318" s="102">
        <v>300</v>
      </c>
      <c r="I318" s="63" t="s">
        <v>1103</v>
      </c>
      <c r="J318" s="63" t="s">
        <v>820</v>
      </c>
      <c r="K318" s="63" t="s">
        <v>1127</v>
      </c>
      <c r="L318" s="103">
        <v>1600</v>
      </c>
      <c r="M318" s="63"/>
      <c r="N318" s="63"/>
      <c r="O318" s="63"/>
      <c r="P318" s="106" t="s">
        <v>1097</v>
      </c>
      <c r="Q318" s="106" t="s">
        <v>883</v>
      </c>
      <c r="R318" s="104">
        <v>40</v>
      </c>
      <c r="S318" s="63" t="s">
        <v>841</v>
      </c>
      <c r="T318" s="63"/>
      <c r="U318" s="63"/>
      <c r="V318" s="63"/>
      <c r="W318" s="105" t="s">
        <v>65</v>
      </c>
      <c r="X318" s="108" t="s">
        <v>66</v>
      </c>
      <c r="Y318" s="42" t="s">
        <v>25</v>
      </c>
      <c r="Z318" s="42" t="str">
        <f>VLOOKUP(X318,'[1]Region&amp;ASM'!$B$2:$D$14,3,0)</f>
        <v>Abhishek Srivastava</v>
      </c>
    </row>
    <row r="319" spans="1:29" ht="15.75" thickBot="1" x14ac:dyDescent="0.3">
      <c r="A319" s="62">
        <v>45149.448310185187</v>
      </c>
      <c r="B319" s="51">
        <v>45148</v>
      </c>
      <c r="C319" s="67" t="s">
        <v>647</v>
      </c>
      <c r="D319" s="67" t="s">
        <v>1169</v>
      </c>
      <c r="E319" s="64">
        <v>11</v>
      </c>
      <c r="F319" s="63" t="s">
        <v>1201</v>
      </c>
      <c r="G319" s="64">
        <v>9625446093</v>
      </c>
      <c r="H319" s="102">
        <v>250</v>
      </c>
      <c r="I319" s="63" t="s">
        <v>1103</v>
      </c>
      <c r="J319" s="63" t="s">
        <v>1129</v>
      </c>
      <c r="K319" s="64">
        <v>0</v>
      </c>
      <c r="L319" s="103">
        <v>1100</v>
      </c>
      <c r="M319" s="63"/>
      <c r="N319" s="63"/>
      <c r="O319" s="63"/>
      <c r="P319" s="106" t="s">
        <v>1202</v>
      </c>
      <c r="Q319" s="106" t="s">
        <v>1203</v>
      </c>
      <c r="R319" s="104">
        <v>28</v>
      </c>
      <c r="S319" s="105" t="s">
        <v>1204</v>
      </c>
      <c r="T319" s="63"/>
      <c r="U319" s="63"/>
      <c r="V319" s="63"/>
      <c r="W319" s="105" t="s">
        <v>1132</v>
      </c>
      <c r="X319" s="108" t="s">
        <v>996</v>
      </c>
      <c r="Y319" s="42" t="s">
        <v>25</v>
      </c>
      <c r="Z319" s="42" t="str">
        <f>VLOOKUP(X319,'[1]Region&amp;ASM'!$B$2:$D$14,3,0)</f>
        <v>Abhishek Srivastava</v>
      </c>
    </row>
    <row r="320" spans="1:29" ht="15.75" thickBot="1" x14ac:dyDescent="0.3">
      <c r="A320" s="62">
        <v>45150.432453703703</v>
      </c>
      <c r="B320" s="51">
        <v>45149</v>
      </c>
      <c r="C320" s="67" t="s">
        <v>647</v>
      </c>
      <c r="D320" s="67" t="s">
        <v>1169</v>
      </c>
      <c r="E320" s="64">
        <v>11</v>
      </c>
      <c r="F320" s="63" t="s">
        <v>1201</v>
      </c>
      <c r="G320" s="64">
        <v>9625446093</v>
      </c>
      <c r="H320" s="102">
        <v>400</v>
      </c>
      <c r="I320" s="63" t="s">
        <v>1103</v>
      </c>
      <c r="J320" s="63" t="s">
        <v>1129</v>
      </c>
      <c r="K320" s="64">
        <v>0</v>
      </c>
      <c r="L320" s="103">
        <v>1600</v>
      </c>
      <c r="M320" s="63"/>
      <c r="N320" s="63"/>
      <c r="O320" s="63" t="s">
        <v>62</v>
      </c>
      <c r="P320" s="106" t="s">
        <v>1202</v>
      </c>
      <c r="Q320" s="106" t="s">
        <v>1727</v>
      </c>
      <c r="R320" s="104">
        <v>34</v>
      </c>
      <c r="S320" s="105" t="s">
        <v>1728</v>
      </c>
      <c r="U320" s="63"/>
      <c r="V320" s="63"/>
      <c r="W320" s="105" t="s">
        <v>1132</v>
      </c>
      <c r="X320" s="108" t="s">
        <v>996</v>
      </c>
      <c r="Y320" s="42" t="s">
        <v>25</v>
      </c>
      <c r="Z320" s="42" t="str">
        <f>VLOOKUP(X320,'[1]Region&amp;ASM'!$B$2:$D$14,3,0)</f>
        <v>Abhishek Srivastava</v>
      </c>
    </row>
    <row r="321" spans="1:29" ht="15.75" thickBot="1" x14ac:dyDescent="0.3">
      <c r="A321" s="62">
        <v>45149.888437499998</v>
      </c>
      <c r="B321" s="70">
        <v>45149</v>
      </c>
      <c r="C321" s="85" t="s">
        <v>647</v>
      </c>
      <c r="D321" s="109" t="s">
        <v>1169</v>
      </c>
      <c r="F321" s="63" t="s">
        <v>1729</v>
      </c>
      <c r="G321" s="63"/>
      <c r="H321" s="102">
        <v>500</v>
      </c>
      <c r="I321" s="63" t="s">
        <v>1730</v>
      </c>
      <c r="L321" s="103">
        <v>120</v>
      </c>
      <c r="M321" s="63" t="s">
        <v>26</v>
      </c>
      <c r="N321" s="63" t="s">
        <v>26</v>
      </c>
      <c r="P321" s="106" t="s">
        <v>1731</v>
      </c>
      <c r="Q321" s="106" t="s">
        <v>1732</v>
      </c>
      <c r="R321" s="104">
        <v>3</v>
      </c>
      <c r="S321" s="64">
        <v>1200</v>
      </c>
      <c r="U321" s="64">
        <v>96</v>
      </c>
      <c r="X321" s="54" t="s">
        <v>8</v>
      </c>
      <c r="Y321" s="85" t="str">
        <f>VLOOKUP(X321,'[1]Region&amp;ASM'!$B$2:$D$14,2,0)</f>
        <v>Kanpur</v>
      </c>
      <c r="Z321" s="42" t="str">
        <f>VLOOKUP(X321,'[1]Region&amp;ASM'!$B$2:$E$14,3,0)</f>
        <v>Rahul Rai</v>
      </c>
      <c r="AA321" s="64">
        <v>31</v>
      </c>
      <c r="AB321" s="63" t="s">
        <v>63</v>
      </c>
      <c r="AC321" s="63"/>
    </row>
    <row r="322" spans="1:29" ht="15.75" thickBot="1" x14ac:dyDescent="0.3">
      <c r="A322" s="62">
        <v>45149.900196759256</v>
      </c>
      <c r="B322" s="70">
        <v>45149</v>
      </c>
      <c r="C322" s="85" t="s">
        <v>647</v>
      </c>
      <c r="D322" s="109" t="s">
        <v>1169</v>
      </c>
      <c r="F322" s="63" t="s">
        <v>265</v>
      </c>
      <c r="G322" s="64">
        <v>9911166425</v>
      </c>
      <c r="H322" s="107">
        <v>7000</v>
      </c>
      <c r="I322" s="63" t="s">
        <v>1733</v>
      </c>
      <c r="L322" s="103">
        <v>900</v>
      </c>
      <c r="M322" s="63" t="s">
        <v>696</v>
      </c>
      <c r="N322" s="63" t="s">
        <v>1734</v>
      </c>
      <c r="P322" s="106" t="s">
        <v>846</v>
      </c>
      <c r="Q322" s="106" t="s">
        <v>1734</v>
      </c>
      <c r="R322" s="104">
        <v>300</v>
      </c>
      <c r="S322" s="64">
        <v>11500</v>
      </c>
      <c r="U322" s="64">
        <v>43</v>
      </c>
      <c r="X322" s="63" t="s">
        <v>126</v>
      </c>
      <c r="Y322" s="85" t="str">
        <f>VLOOKUP(X322,'[1]Region&amp;ASM'!$B$2:$D$14,2,0)</f>
        <v>NCR</v>
      </c>
      <c r="Z322" s="42" t="str">
        <f>VLOOKUP(X322,'[1]Region&amp;ASM'!$B$2:$E$14,3,0)</f>
        <v>Abhishek Srivastava</v>
      </c>
      <c r="AA322" s="64">
        <v>123</v>
      </c>
      <c r="AB322" s="63" t="s">
        <v>63</v>
      </c>
      <c r="AC322" s="63"/>
    </row>
    <row r="323" spans="1:29" ht="15.75" thickBot="1" x14ac:dyDescent="0.3">
      <c r="A323" s="62">
        <v>45149.903043981481</v>
      </c>
      <c r="B323" s="70">
        <v>45149</v>
      </c>
      <c r="C323" s="85" t="s">
        <v>647</v>
      </c>
      <c r="D323" s="109" t="s">
        <v>1169</v>
      </c>
      <c r="F323" s="63" t="s">
        <v>1640</v>
      </c>
      <c r="G323" s="64">
        <v>7417925777</v>
      </c>
      <c r="H323" s="102">
        <v>500</v>
      </c>
      <c r="I323" s="63" t="s">
        <v>169</v>
      </c>
      <c r="L323" s="103">
        <v>100</v>
      </c>
      <c r="M323" s="63" t="s">
        <v>696</v>
      </c>
      <c r="N323" s="63" t="s">
        <v>696</v>
      </c>
      <c r="P323" s="106" t="s">
        <v>897</v>
      </c>
      <c r="Q323" s="106" t="s">
        <v>1735</v>
      </c>
      <c r="R323" s="104">
        <v>6</v>
      </c>
      <c r="S323" s="64">
        <v>500</v>
      </c>
      <c r="U323" s="64">
        <v>44</v>
      </c>
      <c r="X323" s="63" t="s">
        <v>126</v>
      </c>
      <c r="Y323" s="85" t="str">
        <f>VLOOKUP(X323,'[1]Region&amp;ASM'!$B$2:$D$14,2,0)</f>
        <v>NCR</v>
      </c>
      <c r="Z323" s="42" t="str">
        <f>VLOOKUP(X323,'[1]Region&amp;ASM'!$B$2:$E$14,3,0)</f>
        <v>Abhishek Srivastava</v>
      </c>
      <c r="AA323" s="64">
        <v>96</v>
      </c>
      <c r="AB323" s="63" t="s">
        <v>63</v>
      </c>
      <c r="AC323" s="63"/>
    </row>
    <row r="324" spans="1:29" ht="15.75" thickBot="1" x14ac:dyDescent="0.3">
      <c r="A324" s="62">
        <v>45149.913587962961</v>
      </c>
      <c r="B324" s="70">
        <v>45149</v>
      </c>
      <c r="C324" s="85" t="s">
        <v>647</v>
      </c>
      <c r="D324" s="109" t="s">
        <v>1169</v>
      </c>
      <c r="F324" s="63" t="s">
        <v>444</v>
      </c>
      <c r="G324" s="64">
        <v>8505803872</v>
      </c>
      <c r="H324" s="102">
        <v>100</v>
      </c>
      <c r="I324" s="63" t="s">
        <v>1736</v>
      </c>
      <c r="L324" s="103">
        <v>500</v>
      </c>
      <c r="M324" s="63" t="s">
        <v>533</v>
      </c>
      <c r="N324" s="63" t="s">
        <v>1737</v>
      </c>
      <c r="P324" s="106" t="s">
        <v>938</v>
      </c>
      <c r="Q324" s="106" t="s">
        <v>961</v>
      </c>
      <c r="R324" s="104">
        <v>104</v>
      </c>
      <c r="S324" s="64">
        <v>5000</v>
      </c>
      <c r="U324" s="64">
        <v>75</v>
      </c>
      <c r="X324" s="43" t="s">
        <v>6</v>
      </c>
      <c r="Y324" s="85" t="str">
        <f>VLOOKUP(X324,'[1]Region&amp;ASM'!$B$2:$D$14,2,0)</f>
        <v>NCR</v>
      </c>
      <c r="Z324" s="42" t="str">
        <f>VLOOKUP(X324,'[1]Region&amp;ASM'!$B$2:$E$14,3,0)</f>
        <v>Abhishek Srivastava</v>
      </c>
      <c r="AA324" s="64">
        <v>46</v>
      </c>
      <c r="AB324" s="63" t="s">
        <v>62</v>
      </c>
      <c r="AC324" s="63" t="s">
        <v>62</v>
      </c>
    </row>
    <row r="325" spans="1:29" ht="15.75" thickBot="1" x14ac:dyDescent="0.3">
      <c r="A325" s="62">
        <v>45149.914212962962</v>
      </c>
      <c r="B325" s="70">
        <v>45149</v>
      </c>
      <c r="C325" s="85" t="s">
        <v>647</v>
      </c>
      <c r="D325" s="109" t="s">
        <v>1169</v>
      </c>
      <c r="F325" s="63" t="s">
        <v>444</v>
      </c>
      <c r="G325" s="64">
        <v>8505803872</v>
      </c>
      <c r="H325" s="102">
        <v>450</v>
      </c>
      <c r="I325" s="63" t="s">
        <v>1738</v>
      </c>
      <c r="L325" s="103">
        <v>500</v>
      </c>
      <c r="M325" s="63" t="s">
        <v>533</v>
      </c>
      <c r="N325" s="63" t="s">
        <v>537</v>
      </c>
      <c r="P325" s="106" t="s">
        <v>1739</v>
      </c>
      <c r="Q325" s="106" t="s">
        <v>961</v>
      </c>
      <c r="R325" s="104">
        <v>104</v>
      </c>
      <c r="S325" s="64">
        <v>5000</v>
      </c>
      <c r="U325" s="64">
        <v>75</v>
      </c>
      <c r="X325" s="43" t="s">
        <v>6</v>
      </c>
      <c r="Y325" s="85" t="str">
        <f>VLOOKUP(X325,'[1]Region&amp;ASM'!$B$2:$D$14,2,0)</f>
        <v>NCR</v>
      </c>
      <c r="Z325" s="42" t="str">
        <f>VLOOKUP(X325,'[1]Region&amp;ASM'!$B$2:$E$14,3,0)</f>
        <v>Abhishek Srivastava</v>
      </c>
      <c r="AA325" s="64">
        <v>46</v>
      </c>
      <c r="AB325" s="63" t="s">
        <v>62</v>
      </c>
      <c r="AC325" s="63" t="s">
        <v>62</v>
      </c>
    </row>
    <row r="326" spans="1:29" ht="15.75" thickBot="1" x14ac:dyDescent="0.3">
      <c r="A326" s="62">
        <v>45149.94390046296</v>
      </c>
      <c r="B326" s="70">
        <v>45149</v>
      </c>
      <c r="C326" s="85" t="s">
        <v>647</v>
      </c>
      <c r="D326" s="109" t="s">
        <v>1169</v>
      </c>
      <c r="F326" s="63" t="s">
        <v>1096</v>
      </c>
      <c r="G326" s="63"/>
      <c r="H326" s="102">
        <v>700</v>
      </c>
      <c r="I326" s="63" t="s">
        <v>820</v>
      </c>
      <c r="L326" s="103">
        <v>100</v>
      </c>
      <c r="M326" s="63" t="s">
        <v>988</v>
      </c>
      <c r="N326" s="63" t="s">
        <v>988</v>
      </c>
      <c r="P326" s="106" t="s">
        <v>1097</v>
      </c>
      <c r="Q326" s="106" t="s">
        <v>1740</v>
      </c>
      <c r="R326" s="104">
        <v>18</v>
      </c>
      <c r="S326" s="64">
        <v>1000</v>
      </c>
      <c r="U326" s="64">
        <v>38</v>
      </c>
      <c r="X326" s="63" t="s">
        <v>1128</v>
      </c>
      <c r="Y326" s="85" t="str">
        <f>VLOOKUP(X326,'[1]Region&amp;ASM'!$B$2:$D$14,2,0)</f>
        <v>NCR</v>
      </c>
      <c r="Z326" s="42" t="str">
        <f>VLOOKUP(X326,'[1]Region&amp;ASM'!$B$2:$E$14,3,0)</f>
        <v>Abhishek Srivastava</v>
      </c>
      <c r="AA326" s="64">
        <v>11</v>
      </c>
      <c r="AB326" s="63" t="s">
        <v>63</v>
      </c>
      <c r="AC326" s="63"/>
    </row>
    <row r="327" spans="1:29" ht="15.75" thickBot="1" x14ac:dyDescent="0.3">
      <c r="A327" s="62">
        <v>45149.945300925923</v>
      </c>
      <c r="B327" s="70">
        <v>45149</v>
      </c>
      <c r="C327" s="85" t="s">
        <v>647</v>
      </c>
      <c r="D327" s="109" t="s">
        <v>1169</v>
      </c>
      <c r="F327" s="63" t="s">
        <v>223</v>
      </c>
      <c r="G327" s="63"/>
      <c r="H327" s="102">
        <v>400</v>
      </c>
      <c r="I327" s="63" t="s">
        <v>899</v>
      </c>
      <c r="L327" s="103">
        <v>100</v>
      </c>
      <c r="M327" s="63" t="s">
        <v>988</v>
      </c>
      <c r="N327" s="63" t="s">
        <v>533</v>
      </c>
      <c r="P327" s="106" t="s">
        <v>1063</v>
      </c>
      <c r="Q327" s="106" t="s">
        <v>1741</v>
      </c>
      <c r="R327" s="104">
        <v>18</v>
      </c>
      <c r="S327" s="64">
        <v>1000</v>
      </c>
      <c r="U327" s="64">
        <v>37</v>
      </c>
      <c r="X327" s="63" t="s">
        <v>1198</v>
      </c>
      <c r="Y327" s="85" t="str">
        <f>VLOOKUP(X327,'[1]Region&amp;ASM'!$B$2:$D$14,2,0)</f>
        <v>NCR</v>
      </c>
      <c r="Z327" s="42" t="str">
        <f>VLOOKUP(X327,'[1]Region&amp;ASM'!$B$2:$E$14,3,0)</f>
        <v>Abhishek Srivastava</v>
      </c>
      <c r="AA327" s="64">
        <v>12</v>
      </c>
      <c r="AB327" s="63" t="s">
        <v>63</v>
      </c>
      <c r="AC327" s="63"/>
    </row>
    <row r="328" spans="1:29" ht="15.75" thickBot="1" x14ac:dyDescent="0.3">
      <c r="A328" s="62">
        <v>45149.946469907409</v>
      </c>
      <c r="B328" s="70">
        <v>45149</v>
      </c>
      <c r="C328" s="85" t="s">
        <v>647</v>
      </c>
      <c r="D328" s="109" t="s">
        <v>1169</v>
      </c>
      <c r="F328" s="63" t="s">
        <v>1096</v>
      </c>
      <c r="G328" s="63"/>
      <c r="H328" s="102">
        <v>900</v>
      </c>
      <c r="I328" s="63" t="s">
        <v>169</v>
      </c>
      <c r="L328" s="103">
        <v>100</v>
      </c>
      <c r="M328" s="63" t="s">
        <v>988</v>
      </c>
      <c r="N328" s="63" t="s">
        <v>988</v>
      </c>
      <c r="P328" s="106" t="s">
        <v>1166</v>
      </c>
      <c r="Q328" s="106" t="s">
        <v>1742</v>
      </c>
      <c r="R328" s="104">
        <v>15</v>
      </c>
      <c r="S328" s="64">
        <v>1000</v>
      </c>
      <c r="U328" s="64">
        <v>38</v>
      </c>
      <c r="X328" s="63" t="s">
        <v>1128</v>
      </c>
      <c r="Y328" s="85" t="str">
        <f>VLOOKUP(X328,'[1]Region&amp;ASM'!$B$2:$D$14,2,0)</f>
        <v>NCR</v>
      </c>
      <c r="Z328" s="42" t="str">
        <f>VLOOKUP(X328,'[1]Region&amp;ASM'!$B$2:$E$14,3,0)</f>
        <v>Abhishek Srivastava</v>
      </c>
      <c r="AA328" s="64">
        <v>11</v>
      </c>
      <c r="AB328" s="63" t="s">
        <v>63</v>
      </c>
      <c r="AC328" s="63"/>
    </row>
    <row r="329" spans="1:29" ht="15.75" thickBot="1" x14ac:dyDescent="0.3">
      <c r="A329" s="62">
        <v>45150.367407407408</v>
      </c>
      <c r="B329" s="70">
        <v>45149</v>
      </c>
      <c r="C329" s="85" t="s">
        <v>647</v>
      </c>
      <c r="D329" s="109" t="s">
        <v>1169</v>
      </c>
      <c r="F329" s="63" t="s">
        <v>392</v>
      </c>
      <c r="G329" s="64">
        <v>9958174273</v>
      </c>
      <c r="H329" s="102">
        <v>200</v>
      </c>
      <c r="I329" s="63" t="s">
        <v>117</v>
      </c>
      <c r="L329" s="103">
        <v>300</v>
      </c>
      <c r="M329" s="63" t="s">
        <v>883</v>
      </c>
      <c r="N329" s="63" t="s">
        <v>696</v>
      </c>
      <c r="P329" s="106" t="s">
        <v>1743</v>
      </c>
      <c r="Q329" s="106" t="s">
        <v>1744</v>
      </c>
      <c r="R329" s="104">
        <v>70</v>
      </c>
      <c r="S329" s="64">
        <v>3500</v>
      </c>
      <c r="U329" s="64">
        <v>66</v>
      </c>
      <c r="X329" s="63" t="s">
        <v>7</v>
      </c>
      <c r="Y329" s="85" t="str">
        <f>VLOOKUP(X329,'[1]Region&amp;ASM'!$B$2:$D$14,2,0)</f>
        <v>NCR</v>
      </c>
      <c r="Z329" s="42" t="str">
        <f>VLOOKUP(X329,'[1]Region&amp;ASM'!$B$2:$E$14,3,0)</f>
        <v>Abhishek Srivastava</v>
      </c>
      <c r="AA329" s="64">
        <v>32</v>
      </c>
      <c r="AB329" s="63" t="s">
        <v>63</v>
      </c>
      <c r="AC329" s="63"/>
    </row>
    <row r="330" spans="1:29" ht="15.75" thickBot="1" x14ac:dyDescent="0.3">
      <c r="A330" s="62">
        <v>45150.476504629631</v>
      </c>
      <c r="B330" s="70">
        <v>45149</v>
      </c>
      <c r="C330" s="85" t="s">
        <v>647</v>
      </c>
      <c r="D330" s="109" t="s">
        <v>1169</v>
      </c>
      <c r="F330" s="63" t="s">
        <v>444</v>
      </c>
      <c r="G330" s="64">
        <v>8505803872</v>
      </c>
      <c r="H330" s="102">
        <v>100</v>
      </c>
      <c r="I330" s="63" t="s">
        <v>561</v>
      </c>
      <c r="L330" s="103">
        <v>200</v>
      </c>
      <c r="M330" s="63" t="s">
        <v>533</v>
      </c>
      <c r="N330" s="63" t="s">
        <v>537</v>
      </c>
      <c r="P330" s="106" t="s">
        <v>941</v>
      </c>
      <c r="Q330" s="106" t="s">
        <v>971</v>
      </c>
      <c r="R330" s="104">
        <v>96</v>
      </c>
      <c r="S330" s="64">
        <v>2000</v>
      </c>
      <c r="U330" s="64">
        <v>75</v>
      </c>
      <c r="X330" s="43" t="s">
        <v>6</v>
      </c>
      <c r="Y330" s="85" t="str">
        <f>VLOOKUP(X330,'[1]Region&amp;ASM'!$B$2:$D$14,2,0)</f>
        <v>NCR</v>
      </c>
      <c r="Z330" s="42" t="str">
        <f>VLOOKUP(X330,'[1]Region&amp;ASM'!$B$2:$E$14,3,0)</f>
        <v>Abhishek Srivastava</v>
      </c>
      <c r="AA330" s="64">
        <v>46</v>
      </c>
      <c r="AB330" s="63" t="s">
        <v>62</v>
      </c>
      <c r="AC330" s="63" t="s">
        <v>62</v>
      </c>
    </row>
    <row r="331" spans="1:29" ht="15.75" thickBot="1" x14ac:dyDescent="0.3">
      <c r="A331" s="62">
        <v>45150.861863425926</v>
      </c>
      <c r="B331" s="70">
        <v>45150</v>
      </c>
      <c r="C331" s="85" t="s">
        <v>647</v>
      </c>
      <c r="D331" s="109" t="s">
        <v>1169</v>
      </c>
      <c r="F331" s="63" t="s">
        <v>444</v>
      </c>
      <c r="G331" s="64">
        <v>8505803872</v>
      </c>
      <c r="H331" s="102">
        <v>100</v>
      </c>
      <c r="I331" s="63" t="s">
        <v>166</v>
      </c>
      <c r="L331" s="103">
        <v>100</v>
      </c>
      <c r="M331" s="63" t="s">
        <v>533</v>
      </c>
      <c r="N331" s="63" t="s">
        <v>533</v>
      </c>
      <c r="P331" s="63" t="s">
        <v>938</v>
      </c>
      <c r="Q331" s="63" t="s">
        <v>867</v>
      </c>
      <c r="R331" s="104">
        <v>30</v>
      </c>
      <c r="S331" s="64">
        <v>1000</v>
      </c>
      <c r="U331" s="64">
        <v>75</v>
      </c>
      <c r="X331" s="43" t="s">
        <v>6</v>
      </c>
      <c r="Y331" s="85" t="str">
        <f>VLOOKUP(X331,'[1]Region&amp;ASM'!$B$2:$D$14,2,0)</f>
        <v>NCR</v>
      </c>
      <c r="Z331" s="42" t="str">
        <f>VLOOKUP(X331,'[1]Region&amp;ASM'!$B$2:$E$14,3,0)</f>
        <v>Abhishek Srivastava</v>
      </c>
      <c r="AA331" s="64">
        <v>46</v>
      </c>
      <c r="AB331" s="63" t="s">
        <v>62</v>
      </c>
      <c r="AC331" s="63" t="s">
        <v>62</v>
      </c>
    </row>
    <row r="332" spans="1:29" ht="15.75" thickBot="1" x14ac:dyDescent="0.3">
      <c r="A332" s="62">
        <v>45150.862581018519</v>
      </c>
      <c r="B332" s="70">
        <v>45150</v>
      </c>
      <c r="C332" s="85" t="s">
        <v>647</v>
      </c>
      <c r="D332" s="109" t="s">
        <v>1169</v>
      </c>
      <c r="F332" s="63" t="s">
        <v>444</v>
      </c>
      <c r="G332" s="64">
        <v>8505803872</v>
      </c>
      <c r="H332" s="102">
        <v>150</v>
      </c>
      <c r="I332" s="63" t="s">
        <v>166</v>
      </c>
      <c r="L332" s="103">
        <v>100</v>
      </c>
      <c r="M332" s="63" t="s">
        <v>533</v>
      </c>
      <c r="N332" s="63" t="s">
        <v>1157</v>
      </c>
      <c r="P332" s="63" t="s">
        <v>867</v>
      </c>
      <c r="Q332" s="63" t="s">
        <v>1745</v>
      </c>
      <c r="R332" s="104">
        <v>30</v>
      </c>
      <c r="S332" s="64">
        <v>1000</v>
      </c>
      <c r="U332" s="64">
        <v>75</v>
      </c>
      <c r="X332" s="43" t="s">
        <v>6</v>
      </c>
      <c r="Y332" s="85" t="str">
        <f>VLOOKUP(X332,'[1]Region&amp;ASM'!$B$2:$D$14,2,0)</f>
        <v>NCR</v>
      </c>
      <c r="Z332" s="42" t="str">
        <f>VLOOKUP(X332,'[1]Region&amp;ASM'!$B$2:$E$14,3,0)</f>
        <v>Abhishek Srivastava</v>
      </c>
      <c r="AA332" s="64">
        <v>46</v>
      </c>
      <c r="AB332" s="63" t="s">
        <v>62</v>
      </c>
      <c r="AC332" s="63" t="s">
        <v>62</v>
      </c>
    </row>
    <row r="333" spans="1:29" ht="15.75" thickBot="1" x14ac:dyDescent="0.3">
      <c r="A333" s="62">
        <v>45150.922199074077</v>
      </c>
      <c r="B333" s="70">
        <v>45150</v>
      </c>
      <c r="C333" s="85" t="s">
        <v>647</v>
      </c>
      <c r="D333" s="109" t="s">
        <v>1169</v>
      </c>
      <c r="F333" s="63" t="s">
        <v>288</v>
      </c>
      <c r="G333" s="63"/>
      <c r="H333" s="107">
        <v>2000</v>
      </c>
      <c r="I333" s="63" t="s">
        <v>999</v>
      </c>
      <c r="L333" s="103">
        <v>100</v>
      </c>
      <c r="M333" s="63" t="s">
        <v>26</v>
      </c>
      <c r="N333" s="63" t="s">
        <v>1548</v>
      </c>
      <c r="P333" s="63" t="s">
        <v>1058</v>
      </c>
      <c r="Q333" s="63" t="s">
        <v>1746</v>
      </c>
      <c r="R333" s="104">
        <v>25</v>
      </c>
      <c r="S333" s="64">
        <v>1000</v>
      </c>
      <c r="U333" s="64">
        <v>47</v>
      </c>
      <c r="X333" s="63" t="s">
        <v>1747</v>
      </c>
      <c r="Y333" s="85" t="s">
        <v>26</v>
      </c>
      <c r="Z333" s="42" t="s">
        <v>8</v>
      </c>
      <c r="AA333" s="64">
        <v>58</v>
      </c>
      <c r="AB333" s="63" t="s">
        <v>62</v>
      </c>
      <c r="AC333" s="63" t="s">
        <v>1748</v>
      </c>
    </row>
    <row r="334" spans="1:29" ht="15.75" thickBot="1" x14ac:dyDescent="0.3">
      <c r="A334" s="62">
        <v>45150.936215277776</v>
      </c>
      <c r="B334" s="70">
        <v>45150</v>
      </c>
      <c r="C334" s="85" t="s">
        <v>647</v>
      </c>
      <c r="D334" s="109" t="s">
        <v>1169</v>
      </c>
      <c r="F334" s="63" t="s">
        <v>325</v>
      </c>
      <c r="G334" s="64">
        <v>9953970679</v>
      </c>
      <c r="H334" s="102">
        <v>320</v>
      </c>
      <c r="I334" s="63" t="s">
        <v>117</v>
      </c>
      <c r="L334" s="103">
        <v>100</v>
      </c>
      <c r="M334" s="63" t="s">
        <v>696</v>
      </c>
      <c r="N334" s="63" t="s">
        <v>696</v>
      </c>
      <c r="P334" s="63" t="s">
        <v>1040</v>
      </c>
      <c r="Q334" s="63" t="s">
        <v>1749</v>
      </c>
      <c r="R334" s="104">
        <v>20</v>
      </c>
      <c r="S334" s="64">
        <v>1000</v>
      </c>
      <c r="U334" s="64">
        <v>56</v>
      </c>
      <c r="X334" s="63" t="s">
        <v>126</v>
      </c>
      <c r="Y334" s="85" t="str">
        <f>VLOOKUP(X334,'[1]Region&amp;ASM'!$B$2:$D$14,2,0)</f>
        <v>NCR</v>
      </c>
      <c r="Z334" s="42" t="str">
        <f>VLOOKUP(X334,'[1]Region&amp;ASM'!$B$2:$E$14,3,0)</f>
        <v>Abhishek Srivastava</v>
      </c>
      <c r="AA334" s="64">
        <v>96</v>
      </c>
      <c r="AB334" s="63" t="s">
        <v>63</v>
      </c>
      <c r="AC334" s="63"/>
    </row>
    <row r="335" spans="1:29" ht="15.75" thickBot="1" x14ac:dyDescent="0.3">
      <c r="A335" s="62">
        <v>45150.937604166669</v>
      </c>
      <c r="B335" s="70">
        <v>45150</v>
      </c>
      <c r="C335" s="85" t="s">
        <v>647</v>
      </c>
      <c r="D335" s="109" t="s">
        <v>1169</v>
      </c>
      <c r="F335" s="63" t="s">
        <v>265</v>
      </c>
      <c r="G335" s="64">
        <v>9911166425</v>
      </c>
      <c r="H335" s="102">
        <v>200</v>
      </c>
      <c r="I335" s="63" t="s">
        <v>117</v>
      </c>
      <c r="L335" s="103">
        <v>100</v>
      </c>
      <c r="M335" s="63" t="s">
        <v>696</v>
      </c>
      <c r="N335" s="63" t="s">
        <v>696</v>
      </c>
      <c r="P335" s="63" t="s">
        <v>897</v>
      </c>
      <c r="Q335" s="63" t="s">
        <v>1750</v>
      </c>
      <c r="R335" s="104">
        <v>8</v>
      </c>
      <c r="S335" s="64">
        <v>1000</v>
      </c>
      <c r="U335" s="64">
        <v>43</v>
      </c>
      <c r="X335" s="63" t="s">
        <v>126</v>
      </c>
      <c r="Y335" s="85" t="str">
        <f>VLOOKUP(X335,'[1]Region&amp;ASM'!$B$2:$D$14,2,0)</f>
        <v>NCR</v>
      </c>
      <c r="Z335" s="42" t="str">
        <f>VLOOKUP(X335,'[1]Region&amp;ASM'!$B$2:$E$14,3,0)</f>
        <v>Abhishek Srivastava</v>
      </c>
      <c r="AA335" s="64">
        <v>96</v>
      </c>
      <c r="AB335" s="63" t="s">
        <v>63</v>
      </c>
      <c r="AC335" s="63"/>
    </row>
    <row r="336" spans="1:29" ht="15.75" thickBot="1" x14ac:dyDescent="0.3">
      <c r="A336" s="62">
        <v>45151.552893518521</v>
      </c>
      <c r="B336" s="70">
        <v>45151</v>
      </c>
      <c r="C336" s="85" t="s">
        <v>647</v>
      </c>
      <c r="D336" s="109" t="s">
        <v>1169</v>
      </c>
      <c r="F336" s="63" t="s">
        <v>1751</v>
      </c>
      <c r="G336" s="63"/>
      <c r="H336" s="102">
        <v>500</v>
      </c>
      <c r="I336" s="63" t="s">
        <v>1752</v>
      </c>
      <c r="L336" s="103">
        <v>200</v>
      </c>
      <c r="M336" s="63" t="s">
        <v>26</v>
      </c>
      <c r="N336" s="63" t="s">
        <v>1648</v>
      </c>
      <c r="P336" s="63" t="s">
        <v>1753</v>
      </c>
      <c r="Q336" s="63" t="s">
        <v>1648</v>
      </c>
      <c r="R336" s="104">
        <v>35</v>
      </c>
      <c r="S336" s="64">
        <v>1400</v>
      </c>
      <c r="U336" s="64">
        <v>144</v>
      </c>
      <c r="X336" s="63" t="s">
        <v>1747</v>
      </c>
      <c r="Y336" s="85" t="s">
        <v>26</v>
      </c>
      <c r="Z336" s="42" t="s">
        <v>8</v>
      </c>
      <c r="AA336" s="64">
        <v>158</v>
      </c>
      <c r="AB336" s="63" t="s">
        <v>62</v>
      </c>
      <c r="AC336" s="63" t="s">
        <v>1748</v>
      </c>
    </row>
    <row r="337" spans="1:29" ht="15.75" thickBot="1" x14ac:dyDescent="0.3">
      <c r="A337" s="62">
        <v>45152.342662037037</v>
      </c>
      <c r="B337" s="70">
        <v>45150</v>
      </c>
      <c r="C337" s="85" t="s">
        <v>647</v>
      </c>
      <c r="D337" s="109" t="s">
        <v>1169</v>
      </c>
      <c r="F337" s="63" t="s">
        <v>1754</v>
      </c>
      <c r="G337" s="64">
        <v>9560599239</v>
      </c>
      <c r="H337" s="102">
        <v>700</v>
      </c>
      <c r="I337" s="63" t="s">
        <v>1162</v>
      </c>
      <c r="L337" s="103">
        <v>350</v>
      </c>
      <c r="M337" s="63" t="s">
        <v>883</v>
      </c>
      <c r="N337" s="63" t="s">
        <v>1663</v>
      </c>
      <c r="P337" s="63" t="s">
        <v>798</v>
      </c>
      <c r="Q337" s="63" t="s">
        <v>1663</v>
      </c>
      <c r="R337" s="104">
        <v>85</v>
      </c>
      <c r="S337" s="64">
        <v>4200</v>
      </c>
      <c r="U337" s="64">
        <v>39</v>
      </c>
      <c r="X337" s="63" t="s">
        <v>7</v>
      </c>
      <c r="Y337" s="85" t="str">
        <f>VLOOKUP(X337,'[1]Region&amp;ASM'!$B$2:$D$14,2,0)</f>
        <v>NCR</v>
      </c>
      <c r="Z337" s="42" t="str">
        <f>VLOOKUP(X337,'[1]Region&amp;ASM'!$B$2:$E$14,3,0)</f>
        <v>Abhishek Srivastava</v>
      </c>
      <c r="AA337" s="64">
        <v>16</v>
      </c>
      <c r="AB337" s="63" t="s">
        <v>63</v>
      </c>
      <c r="AC337" s="63"/>
    </row>
    <row r="338" spans="1:29" ht="15.75" thickBot="1" x14ac:dyDescent="0.3">
      <c r="A338" s="62">
        <v>45151.75304398148</v>
      </c>
      <c r="B338" s="51">
        <v>45150</v>
      </c>
      <c r="C338" s="67" t="s">
        <v>647</v>
      </c>
      <c r="D338" s="67" t="s">
        <v>1169</v>
      </c>
      <c r="E338" s="64">
        <v>38</v>
      </c>
      <c r="F338" s="63" t="s">
        <v>1096</v>
      </c>
      <c r="G338" s="63" t="s">
        <v>1066</v>
      </c>
      <c r="H338" s="102">
        <v>200</v>
      </c>
      <c r="I338" s="63" t="s">
        <v>1103</v>
      </c>
      <c r="J338" s="63" t="s">
        <v>820</v>
      </c>
      <c r="K338" s="63" t="s">
        <v>1066</v>
      </c>
      <c r="L338" s="103">
        <v>1500</v>
      </c>
      <c r="M338" s="63"/>
      <c r="N338" s="63"/>
      <c r="O338" s="63"/>
      <c r="P338" s="63" t="s">
        <v>1097</v>
      </c>
      <c r="Q338" s="63" t="s">
        <v>1755</v>
      </c>
      <c r="R338" s="104">
        <v>40</v>
      </c>
      <c r="S338" s="63" t="s">
        <v>533</v>
      </c>
      <c r="T338" s="63"/>
      <c r="U338" s="63"/>
      <c r="V338" s="63"/>
      <c r="W338" s="105" t="s">
        <v>65</v>
      </c>
      <c r="X338" s="108" t="s">
        <v>66</v>
      </c>
      <c r="Y338" s="42" t="s">
        <v>25</v>
      </c>
      <c r="Z338" s="42" t="str">
        <f>VLOOKUP(X338,'[1]Region&amp;ASM'!$B$2:$D$14,3,0)</f>
        <v>Abhishek Srivastava</v>
      </c>
    </row>
  </sheetData>
  <autoFilter ref="A1:AC319"/>
  <hyperlinks>
    <hyperlink ref="T9" r:id="rId1"/>
    <hyperlink ref="T10" r:id="rId2"/>
    <hyperlink ref="T13" r:id="rId3"/>
    <hyperlink ref="T21" r:id="rId4"/>
    <hyperlink ref="T30" r:id="rId5"/>
    <hyperlink ref="T31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zoomScaleNormal="100" workbookViewId="0">
      <selection activeCell="F24" sqref="F24"/>
    </sheetView>
  </sheetViews>
  <sheetFormatPr defaultRowHeight="15" x14ac:dyDescent="0.25"/>
  <cols>
    <col min="1" max="1" width="31.28515625" customWidth="1"/>
    <col min="2" max="2" width="11.85546875" bestFit="1" customWidth="1"/>
    <col min="5" max="5" width="30.42578125" bestFit="1" customWidth="1"/>
    <col min="6" max="6" width="11.140625" customWidth="1"/>
    <col min="9" max="9" width="30.42578125" bestFit="1" customWidth="1"/>
    <col min="10" max="10" width="15.28515625" bestFit="1" customWidth="1"/>
    <col min="14" max="14" width="20.28515625" bestFit="1" customWidth="1"/>
    <col min="15" max="15" width="11.85546875" bestFit="1" customWidth="1"/>
    <col min="17" max="17" width="19.85546875" bestFit="1" customWidth="1"/>
    <col min="19" max="19" width="30" bestFit="1" customWidth="1"/>
    <col min="20" max="20" width="11.85546875" bestFit="1" customWidth="1"/>
    <col min="21" max="21" width="16.85546875" bestFit="1" customWidth="1"/>
    <col min="23" max="23" width="16.85546875" bestFit="1" customWidth="1"/>
  </cols>
  <sheetData>
    <row r="1" spans="1:25" x14ac:dyDescent="0.25">
      <c r="A1" s="208" t="s">
        <v>7</v>
      </c>
      <c r="B1" s="208"/>
      <c r="C1" s="208"/>
      <c r="E1" s="208" t="s">
        <v>126</v>
      </c>
      <c r="F1" s="208"/>
      <c r="G1" s="208"/>
      <c r="I1" s="208" t="s">
        <v>1209</v>
      </c>
      <c r="J1" s="208"/>
      <c r="K1" s="208"/>
      <c r="N1" s="208" t="s">
        <v>6</v>
      </c>
      <c r="O1" s="208"/>
      <c r="P1" s="208"/>
      <c r="S1" s="208" t="s">
        <v>8</v>
      </c>
      <c r="T1" s="208"/>
      <c r="U1" s="208"/>
    </row>
    <row r="2" spans="1:25" x14ac:dyDescent="0.25">
      <c r="A2" s="115" t="s">
        <v>1206</v>
      </c>
      <c r="B2" s="115" t="s">
        <v>1205</v>
      </c>
      <c r="C2" s="115" t="s">
        <v>1207</v>
      </c>
      <c r="E2" s="115" t="s">
        <v>1206</v>
      </c>
      <c r="F2" s="115" t="s">
        <v>1205</v>
      </c>
      <c r="G2" s="115" t="s">
        <v>1207</v>
      </c>
      <c r="I2" s="115" t="s">
        <v>1206</v>
      </c>
      <c r="J2" s="115" t="s">
        <v>1205</v>
      </c>
      <c r="K2" s="115" t="s">
        <v>1207</v>
      </c>
      <c r="N2" s="115" t="s">
        <v>1206</v>
      </c>
      <c r="O2" s="115" t="s">
        <v>1205</v>
      </c>
      <c r="P2" s="115" t="s">
        <v>1207</v>
      </c>
      <c r="S2" s="115" t="s">
        <v>1206</v>
      </c>
      <c r="T2" s="115" t="s">
        <v>1205</v>
      </c>
      <c r="U2" s="115" t="s">
        <v>1207</v>
      </c>
    </row>
    <row r="3" spans="1:25" x14ac:dyDescent="0.25">
      <c r="A3" s="10" t="s">
        <v>621</v>
      </c>
      <c r="B3" s="10">
        <v>0</v>
      </c>
      <c r="C3" s="10">
        <v>0</v>
      </c>
      <c r="E3" s="10" t="s">
        <v>379</v>
      </c>
      <c r="F3" s="10">
        <f>_xlfn.IFNA(VLOOKUP(E3,'Revenue Pivot'!$A$6:$C$11,2,0),0)</f>
        <v>2</v>
      </c>
      <c r="G3" s="127">
        <f>_xlfn.IFNA(VLOOKUP(E3,'Revenue Pivot'!$A$6:$C$11,3,0),0)</f>
        <v>900</v>
      </c>
      <c r="I3" s="10" t="s">
        <v>78</v>
      </c>
      <c r="J3" s="10">
        <v>0</v>
      </c>
      <c r="K3" s="4">
        <v>0</v>
      </c>
      <c r="N3" s="74" t="s">
        <v>405</v>
      </c>
      <c r="O3" s="74" t="s">
        <v>1156</v>
      </c>
      <c r="P3" s="75">
        <v>1</v>
      </c>
      <c r="Q3" s="75">
        <v>110</v>
      </c>
      <c r="S3" s="10" t="s">
        <v>478</v>
      </c>
      <c r="T3" s="10">
        <f>_xlfn.IFNA(VLOOKUP(S3,'Revenue Pivot'!$A$6:$C$16,2,0),0)</f>
        <v>0</v>
      </c>
      <c r="U3" s="10">
        <f>_xlfn.IFNA(VLOOKUP(S3,'Revenue Pivot'!$A$6:$C$16,3,0),0)</f>
        <v>0</v>
      </c>
      <c r="V3" s="75"/>
    </row>
    <row r="4" spans="1:25" x14ac:dyDescent="0.25">
      <c r="A4" s="10" t="s">
        <v>103</v>
      </c>
      <c r="B4" s="10">
        <v>4</v>
      </c>
      <c r="C4" s="10">
        <v>810</v>
      </c>
      <c r="E4" s="10" t="s">
        <v>144</v>
      </c>
      <c r="F4" s="10">
        <f>_xlfn.IFNA(VLOOKUP(E4,'Revenue Pivot'!$A$6:$C$11,2,0),0)</f>
        <v>0</v>
      </c>
      <c r="G4" s="127">
        <f>_xlfn.IFNA(VLOOKUP(E4,'Revenue Pivot'!$A$6:$C$11,3,0),0)</f>
        <v>0</v>
      </c>
      <c r="I4" s="10" t="s">
        <v>92</v>
      </c>
      <c r="J4" s="10">
        <v>0</v>
      </c>
      <c r="K4" s="4">
        <v>0</v>
      </c>
      <c r="N4" s="74" t="s">
        <v>425</v>
      </c>
      <c r="O4" s="124" t="s">
        <v>948</v>
      </c>
      <c r="P4" s="125">
        <v>1</v>
      </c>
      <c r="Q4" s="125">
        <v>1000</v>
      </c>
      <c r="S4" s="10" t="s">
        <v>657</v>
      </c>
      <c r="T4" s="10">
        <f>_xlfn.IFNA(VLOOKUP(S4,'Revenue Pivot'!$A$6:$C$16,2,0),0)</f>
        <v>0</v>
      </c>
      <c r="U4" s="10">
        <f>_xlfn.IFNA(VLOOKUP(S4,'Revenue Pivot'!$A$6:$C$16,3,0),0)</f>
        <v>0</v>
      </c>
      <c r="V4" s="75"/>
      <c r="W4" s="74"/>
      <c r="X4" s="75"/>
      <c r="Y4" s="75"/>
    </row>
    <row r="5" spans="1:25" x14ac:dyDescent="0.25">
      <c r="A5" s="10" t="s">
        <v>362</v>
      </c>
      <c r="B5" s="10">
        <v>0</v>
      </c>
      <c r="C5" s="10">
        <v>0</v>
      </c>
      <c r="E5" s="10" t="s">
        <v>265</v>
      </c>
      <c r="F5" s="10">
        <f>_xlfn.IFNA(VLOOKUP(E5,'Revenue Pivot'!$A$6:$C$11,2,0),0)</f>
        <v>9</v>
      </c>
      <c r="G5" s="127">
        <f>_xlfn.IFNA(VLOOKUP(E5,'Revenue Pivot'!$A$6:$C$11,3,0),0)</f>
        <v>2600</v>
      </c>
      <c r="I5" s="10" t="s">
        <v>85</v>
      </c>
      <c r="J5" s="10">
        <v>0</v>
      </c>
      <c r="K5" s="4">
        <v>0</v>
      </c>
      <c r="N5" s="74" t="s">
        <v>612</v>
      </c>
      <c r="O5" s="74" t="s">
        <v>1107</v>
      </c>
      <c r="P5" s="75">
        <v>1</v>
      </c>
      <c r="Q5" s="75">
        <v>100</v>
      </c>
      <c r="S5" s="10" t="s">
        <v>668</v>
      </c>
      <c r="T5" s="10">
        <f>_xlfn.IFNA(VLOOKUP(S5,'Revenue Pivot'!$A$6:$C$16,2,0),0)</f>
        <v>0</v>
      </c>
      <c r="U5" s="10">
        <f>_xlfn.IFNA(VLOOKUP(S5,'Revenue Pivot'!$A$6:$C$16,3,0),0)</f>
        <v>0</v>
      </c>
      <c r="V5" s="75"/>
      <c r="W5" s="74"/>
      <c r="X5" s="75"/>
      <c r="Y5" s="75"/>
    </row>
    <row r="6" spans="1:25" x14ac:dyDescent="0.25">
      <c r="A6" s="10" t="s">
        <v>112</v>
      </c>
      <c r="B6" s="10">
        <v>12</v>
      </c>
      <c r="C6" s="10">
        <v>3740</v>
      </c>
      <c r="E6" s="10" t="s">
        <v>689</v>
      </c>
      <c r="F6" s="10">
        <f>_xlfn.IFNA(VLOOKUP(E6,'Revenue Pivot'!$A$6:$C$11,2,0),0)</f>
        <v>0</v>
      </c>
      <c r="G6" s="127">
        <f>_xlfn.IFNA(VLOOKUP(E6,'Revenue Pivot'!$A$6:$C$11,3,0),0)</f>
        <v>0</v>
      </c>
      <c r="I6" s="10" t="s">
        <v>223</v>
      </c>
      <c r="J6" s="10">
        <v>19</v>
      </c>
      <c r="K6" s="4">
        <v>9850</v>
      </c>
      <c r="N6" s="74" t="s">
        <v>419</v>
      </c>
      <c r="O6" s="133" t="s">
        <v>849</v>
      </c>
      <c r="P6" s="134">
        <v>4</v>
      </c>
      <c r="Q6" s="134">
        <v>2900</v>
      </c>
      <c r="S6" s="10" t="s">
        <v>491</v>
      </c>
      <c r="T6" s="10">
        <f>_xlfn.IFNA(VLOOKUP(S6,'Revenue Pivot'!$A$6:$C$16,2,0),0)</f>
        <v>0</v>
      </c>
      <c r="U6" s="10">
        <f>_xlfn.IFNA(VLOOKUP(S6,'Revenue Pivot'!$A$6:$C$16,3,0),0)</f>
        <v>0</v>
      </c>
      <c r="V6" s="75"/>
    </row>
    <row r="7" spans="1:25" x14ac:dyDescent="0.25">
      <c r="A7" s="10" t="s">
        <v>211</v>
      </c>
      <c r="B7" s="10">
        <v>0</v>
      </c>
      <c r="C7" s="10">
        <v>0</v>
      </c>
      <c r="E7" s="10" t="s">
        <v>325</v>
      </c>
      <c r="F7" s="10">
        <f>_xlfn.IFNA(VLOOKUP(E7,'Revenue Pivot'!$A$6:$C$11,2,0),0)</f>
        <v>4</v>
      </c>
      <c r="G7" s="127">
        <f>_xlfn.IFNA(VLOOKUP(E7,'Revenue Pivot'!$A$6:$C$11,3,0),0)</f>
        <v>3100</v>
      </c>
      <c r="I7" s="10" t="s">
        <v>217</v>
      </c>
      <c r="J7" s="10">
        <v>0</v>
      </c>
      <c r="K7" s="4">
        <v>0</v>
      </c>
      <c r="N7" s="74" t="s">
        <v>457</v>
      </c>
      <c r="O7" s="74" t="s">
        <v>1109</v>
      </c>
      <c r="P7" s="75">
        <v>1</v>
      </c>
      <c r="Q7" s="75">
        <v>100</v>
      </c>
      <c r="S7" s="10" t="s">
        <v>570</v>
      </c>
      <c r="T7" s="10">
        <f>_xlfn.IFNA(VLOOKUP(S7,'Revenue Pivot'!$A$6:$C$16,2,0),0)</f>
        <v>0</v>
      </c>
      <c r="U7" s="10">
        <f>_xlfn.IFNA(VLOOKUP(S7,'Revenue Pivot'!$A$6:$C$16,3,0),0)</f>
        <v>0</v>
      </c>
      <c r="V7" s="75"/>
    </row>
    <row r="8" spans="1:25" x14ac:dyDescent="0.25">
      <c r="A8" s="10" t="s">
        <v>1018</v>
      </c>
      <c r="B8" s="10">
        <v>1</v>
      </c>
      <c r="C8" s="10">
        <v>350</v>
      </c>
      <c r="E8" s="10" t="s">
        <v>248</v>
      </c>
      <c r="F8" s="10">
        <f>_xlfn.IFNA(VLOOKUP(E8,'Revenue Pivot'!$A$6:$C$11,2,0),0)</f>
        <v>0</v>
      </c>
      <c r="G8" s="127">
        <f>_xlfn.IFNA(VLOOKUP(E8,'Revenue Pivot'!$A$6:$C$11,3,0),0)</f>
        <v>0</v>
      </c>
      <c r="I8" s="10" t="s">
        <v>55</v>
      </c>
      <c r="J8" s="10">
        <v>0</v>
      </c>
      <c r="K8" s="4">
        <v>0</v>
      </c>
      <c r="N8" s="74" t="s">
        <v>429</v>
      </c>
      <c r="O8" s="74" t="s">
        <v>1105</v>
      </c>
      <c r="P8" s="75">
        <v>1</v>
      </c>
      <c r="Q8" s="75">
        <v>100</v>
      </c>
      <c r="S8" s="10" t="s">
        <v>470</v>
      </c>
      <c r="T8" s="10">
        <f>_xlfn.IFNA(VLOOKUP(S8,'Revenue Pivot'!$A$6:$C$16,2,0),0)</f>
        <v>0</v>
      </c>
      <c r="U8" s="10">
        <f>_xlfn.IFNA(VLOOKUP(S8,'Revenue Pivot'!$A$6:$C$16,3,0),0)</f>
        <v>0</v>
      </c>
      <c r="V8" s="75"/>
      <c r="W8" s="74"/>
      <c r="X8" s="75"/>
      <c r="Y8" s="75"/>
    </row>
    <row r="9" spans="1:25" x14ac:dyDescent="0.25">
      <c r="A9" s="10" t="s">
        <v>194</v>
      </c>
      <c r="B9" s="10">
        <v>2</v>
      </c>
      <c r="C9" s="10">
        <v>500</v>
      </c>
      <c r="E9" s="10" t="s">
        <v>182</v>
      </c>
      <c r="F9" s="10">
        <f>_xlfn.IFNA(VLOOKUP(E9,'Revenue Pivot'!$A$6:$C$11,2,0),0)</f>
        <v>0</v>
      </c>
      <c r="G9" s="127">
        <f>_xlfn.IFNA(VLOOKUP(E9,'Revenue Pivot'!$A$6:$C$11,3,0),0)</f>
        <v>0</v>
      </c>
      <c r="I9" s="10" t="s">
        <v>228</v>
      </c>
      <c r="J9" s="10">
        <v>88</v>
      </c>
      <c r="K9" s="4">
        <v>59450</v>
      </c>
      <c r="N9" s="74" t="s">
        <v>527</v>
      </c>
      <c r="O9" s="74" t="s">
        <v>997</v>
      </c>
      <c r="P9" s="75">
        <v>1</v>
      </c>
      <c r="Q9" s="75">
        <v>300</v>
      </c>
      <c r="S9" s="10" t="s">
        <v>1120</v>
      </c>
      <c r="T9" s="10">
        <f>_xlfn.IFNA(VLOOKUP(S9,'Revenue Pivot'!$A$6:$C$16,2,0),0)</f>
        <v>0</v>
      </c>
      <c r="U9" s="10">
        <f>_xlfn.IFNA(VLOOKUP(S9,'Revenue Pivot'!$A$6:$C$16,3,0),0)</f>
        <v>0</v>
      </c>
      <c r="V9" s="75"/>
      <c r="W9" s="74"/>
      <c r="X9" s="75"/>
      <c r="Y9" s="75"/>
    </row>
    <row r="10" spans="1:25" x14ac:dyDescent="0.25">
      <c r="A10" s="10" t="s">
        <v>392</v>
      </c>
      <c r="B10" s="10">
        <v>0</v>
      </c>
      <c r="C10" s="10">
        <v>0</v>
      </c>
      <c r="E10" s="10" t="s">
        <v>272</v>
      </c>
      <c r="F10" s="10">
        <f>_xlfn.IFNA(VLOOKUP(E10,'Revenue Pivot'!$A$6:$C$11,2,0),0)</f>
        <v>16</v>
      </c>
      <c r="G10" s="127">
        <f>_xlfn.IFNA(VLOOKUP(E10,'Revenue Pivot'!$A$6:$C$11,3,0),0)</f>
        <v>4650</v>
      </c>
      <c r="I10" s="10" t="s">
        <v>205</v>
      </c>
      <c r="J10" s="10">
        <v>0</v>
      </c>
      <c r="K10" s="4">
        <v>0</v>
      </c>
      <c r="N10" s="74" t="s">
        <v>598</v>
      </c>
      <c r="O10" s="74" t="s">
        <v>1185</v>
      </c>
      <c r="P10" s="75">
        <v>1</v>
      </c>
      <c r="Q10" s="75">
        <v>90</v>
      </c>
      <c r="S10" s="10" t="s">
        <v>558</v>
      </c>
      <c r="T10" s="10">
        <f>_xlfn.IFNA(VLOOKUP(S10,'Revenue Pivot'!$A$6:$C$16,2,0),0)</f>
        <v>0</v>
      </c>
      <c r="U10" s="10">
        <f>_xlfn.IFNA(VLOOKUP(S10,'Revenue Pivot'!$A$6:$C$16,3,0),0)</f>
        <v>0</v>
      </c>
      <c r="V10" s="75"/>
      <c r="W10" s="74"/>
      <c r="X10" s="75"/>
      <c r="Y10" s="75"/>
    </row>
    <row r="11" spans="1:25" x14ac:dyDescent="0.25">
      <c r="A11" s="10" t="s">
        <v>358</v>
      </c>
      <c r="B11" s="10">
        <v>0</v>
      </c>
      <c r="C11" s="10">
        <v>0</v>
      </c>
      <c r="E11" s="10" t="s">
        <v>119</v>
      </c>
      <c r="F11" s="10">
        <f>_xlfn.IFNA(VLOOKUP(E11,'Revenue Pivot'!$A$6:$C$11,2,0),0)</f>
        <v>0</v>
      </c>
      <c r="G11" s="127">
        <f>_xlfn.IFNA(VLOOKUP(E11,'Revenue Pivot'!$A$6:$C$11,3,0),0)</f>
        <v>0</v>
      </c>
      <c r="I11" s="10" t="s">
        <v>69</v>
      </c>
      <c r="J11" s="10">
        <v>0</v>
      </c>
      <c r="K11" s="4">
        <v>0</v>
      </c>
      <c r="N11" s="74" t="s">
        <v>462</v>
      </c>
      <c r="O11" s="74" t="s">
        <v>1175</v>
      </c>
      <c r="P11" s="75">
        <v>1</v>
      </c>
      <c r="Q11" s="75">
        <v>100</v>
      </c>
      <c r="S11" s="10" t="s">
        <v>576</v>
      </c>
      <c r="T11" s="10">
        <f>_xlfn.IFNA(VLOOKUP(S11,'Revenue Pivot'!$A$6:$C$16,2,0),0)</f>
        <v>0</v>
      </c>
      <c r="U11" s="10">
        <f>_xlfn.IFNA(VLOOKUP(S11,'Revenue Pivot'!$A$6:$C$16,3,0),0)</f>
        <v>0</v>
      </c>
      <c r="V11" s="75"/>
    </row>
    <row r="12" spans="1:25" x14ac:dyDescent="0.25">
      <c r="A12" s="10" t="s">
        <v>235</v>
      </c>
      <c r="B12" s="10">
        <v>8</v>
      </c>
      <c r="C12" s="10">
        <v>1350</v>
      </c>
      <c r="E12" s="10" t="s">
        <v>136</v>
      </c>
      <c r="F12" s="10">
        <f>_xlfn.IFNA(VLOOKUP(E12,'Revenue Pivot'!$A$6:$C$11,2,0),0)</f>
        <v>0</v>
      </c>
      <c r="G12" s="127">
        <f>_xlfn.IFNA(VLOOKUP(E12,'Revenue Pivot'!$A$6:$C$11,3,0),0)</f>
        <v>0</v>
      </c>
      <c r="I12" s="10" t="s">
        <v>367</v>
      </c>
      <c r="J12" s="10">
        <v>0</v>
      </c>
      <c r="K12" s="4">
        <v>0</v>
      </c>
      <c r="N12" s="74" t="s">
        <v>396</v>
      </c>
      <c r="O12" s="74" t="s">
        <v>1188</v>
      </c>
      <c r="P12" s="75">
        <v>1</v>
      </c>
      <c r="Q12" s="75">
        <v>500</v>
      </c>
      <c r="S12" s="10" t="s">
        <v>564</v>
      </c>
      <c r="T12" s="10">
        <f>_xlfn.IFNA(VLOOKUP(S12,'Revenue Pivot'!$A$6:$C$16,2,0),0)</f>
        <v>0</v>
      </c>
      <c r="U12" s="10">
        <f>_xlfn.IFNA(VLOOKUP(S12,'Revenue Pivot'!$A$6:$C$16,3,0),0)</f>
        <v>0</v>
      </c>
      <c r="V12" s="75"/>
      <c r="W12" s="74"/>
      <c r="X12" s="75"/>
      <c r="Y12" s="75"/>
    </row>
    <row r="13" spans="1:25" x14ac:dyDescent="0.25">
      <c r="A13" s="10" t="s">
        <v>187</v>
      </c>
      <c r="B13" s="10">
        <v>3</v>
      </c>
      <c r="C13" s="10">
        <v>800</v>
      </c>
      <c r="E13" s="10" t="s">
        <v>151</v>
      </c>
      <c r="F13" s="10">
        <f>_xlfn.IFNA(VLOOKUP(E13,'Revenue Pivot'!$A$6:$C$11,2,0),0)</f>
        <v>0</v>
      </c>
      <c r="G13" s="127">
        <f>_xlfn.IFNA(VLOOKUP(E13,'Revenue Pivot'!$A$6:$C$11,3,0),0)</f>
        <v>0</v>
      </c>
      <c r="I13" s="10" t="s">
        <v>97</v>
      </c>
      <c r="J13" s="10">
        <v>0</v>
      </c>
      <c r="K13" s="4">
        <v>0</v>
      </c>
      <c r="N13" s="74" t="s">
        <v>586</v>
      </c>
      <c r="O13" s="74" t="s">
        <v>1160</v>
      </c>
      <c r="P13" s="75">
        <v>1</v>
      </c>
      <c r="Q13" s="75">
        <v>500</v>
      </c>
      <c r="S13" s="10" t="s">
        <v>515</v>
      </c>
      <c r="T13" s="10">
        <f>_xlfn.IFNA(VLOOKUP(S13,'Revenue Pivot'!$A$6:$C$16,2,0),0)</f>
        <v>0</v>
      </c>
      <c r="U13" s="10">
        <f>_xlfn.IFNA(VLOOKUP(S13,'Revenue Pivot'!$A$6:$C$16,3,0),0)</f>
        <v>0</v>
      </c>
      <c r="V13" s="75"/>
    </row>
    <row r="14" spans="1:25" x14ac:dyDescent="0.25">
      <c r="A14" s="10" t="s">
        <v>196</v>
      </c>
      <c r="B14" s="10">
        <v>2</v>
      </c>
      <c r="C14" s="10">
        <v>420</v>
      </c>
      <c r="E14" s="10" t="s">
        <v>199</v>
      </c>
      <c r="F14" s="10">
        <f>_xlfn.IFNA(VLOOKUP(E14,'Revenue Pivot'!$A$6:$C$11,2,0),0)</f>
        <v>0</v>
      </c>
      <c r="G14" s="127">
        <f>_xlfn.IFNA(VLOOKUP(E14,'Revenue Pivot'!$A$6:$C$11,3,0),0)</f>
        <v>0</v>
      </c>
      <c r="I14" s="87" t="s">
        <v>209</v>
      </c>
      <c r="J14" s="119">
        <v>1</v>
      </c>
      <c r="K14" s="119">
        <v>1600</v>
      </c>
      <c r="N14" s="74" t="s">
        <v>449</v>
      </c>
      <c r="O14" s="116" t="s">
        <v>819</v>
      </c>
      <c r="P14" s="117">
        <v>6</v>
      </c>
      <c r="Q14" s="117">
        <v>4500</v>
      </c>
      <c r="S14" s="10" t="s">
        <v>661</v>
      </c>
      <c r="T14" s="10">
        <f>_xlfn.IFNA(VLOOKUP(S14,'Revenue Pivot'!$A$6:$C$16,2,0),0)</f>
        <v>0</v>
      </c>
      <c r="U14" s="10">
        <f>_xlfn.IFNA(VLOOKUP(S14,'Revenue Pivot'!$A$6:$C$16,3,0),0)</f>
        <v>0</v>
      </c>
    </row>
    <row r="15" spans="1:25" x14ac:dyDescent="0.25">
      <c r="A15" s="10" t="s">
        <v>172</v>
      </c>
      <c r="B15" s="10">
        <v>0</v>
      </c>
      <c r="C15" s="10">
        <v>0</v>
      </c>
      <c r="E15" s="10" t="s">
        <v>159</v>
      </c>
      <c r="F15" s="10">
        <f>_xlfn.IFNA(VLOOKUP(E15,'Revenue Pivot'!$A$6:$C$11,2,0),0)</f>
        <v>0</v>
      </c>
      <c r="G15" s="127">
        <f>_xlfn.IFNA(VLOOKUP(E15,'Revenue Pivot'!$A$6:$C$11,3,0),0)</f>
        <v>0</v>
      </c>
      <c r="I15" s="36" t="s">
        <v>17</v>
      </c>
      <c r="J15" s="36">
        <f>SUM(J3:J14)</f>
        <v>108</v>
      </c>
      <c r="K15" s="36">
        <f>SUM(K3:K14)</f>
        <v>70900</v>
      </c>
      <c r="N15" s="74" t="s">
        <v>648</v>
      </c>
      <c r="O15" s="116" t="s">
        <v>444</v>
      </c>
      <c r="P15" s="117">
        <v>18</v>
      </c>
      <c r="Q15" s="117">
        <v>10540</v>
      </c>
      <c r="S15" s="10" t="s">
        <v>628</v>
      </c>
      <c r="T15" s="10">
        <f>_xlfn.IFNA(VLOOKUP(S15,'Revenue Pivot'!$A$6:$C$16,2,0),0)</f>
        <v>0</v>
      </c>
      <c r="U15" s="10">
        <f>_xlfn.IFNA(VLOOKUP(S15,'Revenue Pivot'!$A$6:$C$16,3,0),0)</f>
        <v>0</v>
      </c>
    </row>
    <row r="16" spans="1:25" x14ac:dyDescent="0.25">
      <c r="A16" s="10" t="s">
        <v>192</v>
      </c>
      <c r="B16" s="10">
        <v>5</v>
      </c>
      <c r="C16" s="10">
        <v>1300</v>
      </c>
      <c r="E16" s="10" t="s">
        <v>177</v>
      </c>
      <c r="F16" s="10">
        <f>_xlfn.IFNA(VLOOKUP(E16,'Revenue Pivot'!$A$6:$C$11,2,0),0)</f>
        <v>0</v>
      </c>
      <c r="G16" s="127">
        <f>_xlfn.IFNA(VLOOKUP(E16,'Revenue Pivot'!$A$6:$C$11,3,0),0)</f>
        <v>0</v>
      </c>
      <c r="N16" s="74" t="s">
        <v>531</v>
      </c>
      <c r="O16" s="74" t="s">
        <v>498</v>
      </c>
      <c r="P16" s="75">
        <v>1</v>
      </c>
      <c r="Q16" s="75">
        <v>300</v>
      </c>
      <c r="S16" s="10" t="s">
        <v>635</v>
      </c>
      <c r="T16" s="10">
        <f>_xlfn.IFNA(VLOOKUP(S16,'Revenue Pivot'!$A$6:$C$16,2,0),0)</f>
        <v>0</v>
      </c>
      <c r="U16" s="10">
        <f>_xlfn.IFNA(VLOOKUP(S16,'Revenue Pivot'!$A$6:$C$16,3,0),0)</f>
        <v>0</v>
      </c>
    </row>
    <row r="17" spans="1:21" x14ac:dyDescent="0.25">
      <c r="A17" s="10" t="s">
        <v>374</v>
      </c>
      <c r="B17" s="10">
        <v>0</v>
      </c>
      <c r="C17" s="10">
        <v>0</v>
      </c>
      <c r="E17" s="10" t="s">
        <v>128</v>
      </c>
      <c r="F17" s="10">
        <f>_xlfn.IFNA(VLOOKUP(E17,'Revenue Pivot'!$A$6:$C$11,2,0),0)</f>
        <v>0</v>
      </c>
      <c r="G17" s="127">
        <f>_xlfn.IFNA(VLOOKUP(E17,'Revenue Pivot'!$A$6:$C$11,3,0),0)</f>
        <v>0</v>
      </c>
      <c r="N17" s="74" t="s">
        <v>601</v>
      </c>
      <c r="O17" s="74" t="s">
        <v>505</v>
      </c>
      <c r="P17" s="75">
        <v>1</v>
      </c>
      <c r="Q17" s="75">
        <v>300</v>
      </c>
      <c r="S17" s="10" t="s">
        <v>641</v>
      </c>
      <c r="T17" s="10">
        <f>_xlfn.IFNA(VLOOKUP(S17,'Revenue Pivot'!$A$6:$C$16,2,0),0)</f>
        <v>0</v>
      </c>
      <c r="U17" s="10">
        <f>_xlfn.IFNA(VLOOKUP(S17,'Revenue Pivot'!$A$6:$C$16,3,0),0)</f>
        <v>0</v>
      </c>
    </row>
    <row r="18" spans="1:21" x14ac:dyDescent="0.25">
      <c r="A18" s="10" t="s">
        <v>1208</v>
      </c>
      <c r="B18" s="10">
        <v>1</v>
      </c>
      <c r="C18" s="10">
        <v>150</v>
      </c>
      <c r="E18" s="10" t="s">
        <v>165</v>
      </c>
      <c r="F18" s="10">
        <f>_xlfn.IFNA(VLOOKUP(E18,'Revenue Pivot'!$A$6:$C$11,2,0),0)</f>
        <v>0</v>
      </c>
      <c r="G18" s="127">
        <f>_xlfn.IFNA(VLOOKUP(E18,'Revenue Pivot'!$A$6:$C$11,3,0),0)</f>
        <v>0</v>
      </c>
      <c r="N18" s="74" t="s">
        <v>535</v>
      </c>
      <c r="O18" s="74" t="s">
        <v>1114</v>
      </c>
      <c r="P18" s="75">
        <v>1</v>
      </c>
      <c r="Q18" s="75">
        <v>100</v>
      </c>
      <c r="S18" s="10" t="s">
        <v>552</v>
      </c>
      <c r="T18" s="10">
        <f>_xlfn.IFNA(VLOOKUP(S18,'Revenue Pivot'!$A$6:$C$16,2,0),0)</f>
        <v>0</v>
      </c>
      <c r="U18" s="10">
        <f>_xlfn.IFNA(VLOOKUP(S18,'Revenue Pivot'!$A$6:$C$16,3,0),0)</f>
        <v>0</v>
      </c>
    </row>
    <row r="19" spans="1:21" x14ac:dyDescent="0.25">
      <c r="A19" s="10" t="s">
        <v>340</v>
      </c>
      <c r="B19" s="10">
        <v>2</v>
      </c>
      <c r="C19" s="10">
        <v>200</v>
      </c>
      <c r="E19" s="10" t="s">
        <v>257</v>
      </c>
      <c r="F19" s="10">
        <f>_xlfn.IFNA(VLOOKUP(E19,'Revenue Pivot'!$A$6:$C$11,2,0),0)</f>
        <v>1</v>
      </c>
      <c r="G19" s="127">
        <f>_xlfn.IFNA(VLOOKUP(E19,'Revenue Pivot'!$A$6:$C$11,3,0),0)</f>
        <v>1500</v>
      </c>
      <c r="N19" s="74" t="s">
        <v>593</v>
      </c>
      <c r="O19" s="74" t="s">
        <v>1048</v>
      </c>
      <c r="P19" s="75">
        <v>1</v>
      </c>
      <c r="Q19" s="75">
        <v>240</v>
      </c>
      <c r="S19" s="10" t="s">
        <v>509</v>
      </c>
      <c r="T19" s="10">
        <f>_xlfn.IFNA(VLOOKUP(S19,'Revenue Pivot'!$A$6:$C$16,2,0),0)</f>
        <v>0</v>
      </c>
      <c r="U19" s="10">
        <f>_xlfn.IFNA(VLOOKUP(S19,'Revenue Pivot'!$A$6:$C$16,3,0),0)</f>
        <v>0</v>
      </c>
    </row>
    <row r="20" spans="1:21" x14ac:dyDescent="0.25">
      <c r="A20" s="10" t="s">
        <v>333</v>
      </c>
      <c r="B20" s="10">
        <v>1</v>
      </c>
      <c r="C20" s="10">
        <v>120</v>
      </c>
      <c r="E20" s="128" t="s">
        <v>790</v>
      </c>
      <c r="F20" s="129">
        <v>42</v>
      </c>
      <c r="G20" s="167">
        <f>_xlfn.IFNA(VLOOKUP(E20,'Revenue Pivot'!$A$6:$C$11,3,0),0)</f>
        <v>28930</v>
      </c>
      <c r="N20" s="74" t="s">
        <v>544</v>
      </c>
      <c r="O20" s="74" t="s">
        <v>1124</v>
      </c>
      <c r="P20" s="75">
        <v>1</v>
      </c>
      <c r="Q20" s="75">
        <v>400</v>
      </c>
      <c r="S20" s="10" t="s">
        <v>580</v>
      </c>
      <c r="T20" s="10">
        <f>_xlfn.IFNA(VLOOKUP(S20,'Revenue Pivot'!$A$6:$C$16,2,0),0)</f>
        <v>0</v>
      </c>
      <c r="U20" s="10">
        <f>_xlfn.IFNA(VLOOKUP(S20,'Revenue Pivot'!$A$6:$C$16,3,0),0)</f>
        <v>0</v>
      </c>
    </row>
    <row r="21" spans="1:21" x14ac:dyDescent="0.25">
      <c r="A21" s="10" t="s">
        <v>346</v>
      </c>
      <c r="B21" s="10">
        <v>0</v>
      </c>
      <c r="C21" s="10">
        <v>0</v>
      </c>
      <c r="E21" s="36" t="s">
        <v>17</v>
      </c>
      <c r="F21" s="36">
        <f>SUM(F3:F20)</f>
        <v>74</v>
      </c>
      <c r="G21" s="36">
        <f>SUM(G3:G20)</f>
        <v>41680</v>
      </c>
      <c r="N21" s="74" t="s">
        <v>697</v>
      </c>
      <c r="S21" s="10" t="s">
        <v>1056</v>
      </c>
      <c r="T21" s="4">
        <v>3</v>
      </c>
      <c r="U21" s="4">
        <v>280</v>
      </c>
    </row>
    <row r="22" spans="1:21" x14ac:dyDescent="0.25">
      <c r="A22" s="10" t="s">
        <v>351</v>
      </c>
      <c r="B22" s="10">
        <v>1</v>
      </c>
      <c r="C22" s="10">
        <v>700</v>
      </c>
      <c r="N22" s="74" t="s">
        <v>548</v>
      </c>
      <c r="S22" s="10" t="s">
        <v>1088</v>
      </c>
      <c r="T22" s="4">
        <v>1</v>
      </c>
      <c r="U22" s="4">
        <v>120</v>
      </c>
    </row>
    <row r="23" spans="1:21" x14ac:dyDescent="0.25">
      <c r="A23" s="87" t="s">
        <v>804</v>
      </c>
      <c r="B23" s="119">
        <v>1</v>
      </c>
      <c r="C23" s="119">
        <v>400</v>
      </c>
      <c r="N23" s="74" t="s">
        <v>439</v>
      </c>
      <c r="S23" s="10" t="s">
        <v>933</v>
      </c>
      <c r="T23" s="4">
        <v>1</v>
      </c>
      <c r="U23" s="4">
        <v>20</v>
      </c>
    </row>
    <row r="24" spans="1:21" x14ac:dyDescent="0.25">
      <c r="A24" s="87" t="s">
        <v>1001</v>
      </c>
      <c r="B24" s="119">
        <v>1</v>
      </c>
      <c r="C24" s="119">
        <v>1000</v>
      </c>
      <c r="N24" s="74" t="s">
        <v>652</v>
      </c>
      <c r="S24" s="10" t="s">
        <v>166</v>
      </c>
      <c r="T24" s="4">
        <v>1</v>
      </c>
      <c r="U24" s="4">
        <v>100</v>
      </c>
    </row>
    <row r="25" spans="1:21" x14ac:dyDescent="0.25">
      <c r="A25" s="87" t="s">
        <v>798</v>
      </c>
      <c r="B25" s="119">
        <v>1</v>
      </c>
      <c r="C25" s="119">
        <v>350</v>
      </c>
      <c r="N25" s="74" t="s">
        <v>444</v>
      </c>
      <c r="S25" s="10" t="s">
        <v>1170</v>
      </c>
      <c r="T25" s="4">
        <v>1</v>
      </c>
      <c r="U25" s="4">
        <v>240</v>
      </c>
    </row>
    <row r="26" spans="1:21" x14ac:dyDescent="0.25">
      <c r="A26" s="121" t="s">
        <v>790</v>
      </c>
      <c r="B26" s="122">
        <v>2</v>
      </c>
      <c r="C26" s="122">
        <v>2100</v>
      </c>
      <c r="N26" s="74" t="s">
        <v>539</v>
      </c>
      <c r="S26" s="115" t="s">
        <v>17</v>
      </c>
      <c r="T26" s="36">
        <f>SUM(T3:T25)</f>
        <v>7</v>
      </c>
      <c r="U26" s="36">
        <f>SUM(U3:U25)</f>
        <v>760</v>
      </c>
    </row>
    <row r="27" spans="1:21" x14ac:dyDescent="0.25">
      <c r="A27" s="123" t="s">
        <v>17</v>
      </c>
      <c r="B27" s="120">
        <f>SUM(B3:B26)</f>
        <v>47</v>
      </c>
      <c r="C27" s="120">
        <f>SUM(C3:C26)</f>
        <v>14290</v>
      </c>
      <c r="N27" s="74" t="s">
        <v>466</v>
      </c>
    </row>
    <row r="28" spans="1:21" x14ac:dyDescent="0.25">
      <c r="N28" s="74" t="s">
        <v>590</v>
      </c>
    </row>
    <row r="29" spans="1:21" x14ac:dyDescent="0.25">
      <c r="N29" s="74" t="s">
        <v>706</v>
      </c>
    </row>
    <row r="30" spans="1:21" x14ac:dyDescent="0.25">
      <c r="N30" s="74" t="s">
        <v>701</v>
      </c>
    </row>
    <row r="31" spans="1:21" x14ac:dyDescent="0.25">
      <c r="N31" s="74" t="s">
        <v>617</v>
      </c>
    </row>
    <row r="32" spans="1:21" x14ac:dyDescent="0.25">
      <c r="N32" s="74" t="s">
        <v>433</v>
      </c>
    </row>
    <row r="33" spans="14:14" x14ac:dyDescent="0.25">
      <c r="N33" s="74" t="s">
        <v>595</v>
      </c>
    </row>
    <row r="34" spans="14:14" x14ac:dyDescent="0.25">
      <c r="N34" s="74" t="s">
        <v>498</v>
      </c>
    </row>
    <row r="35" spans="14:14" x14ac:dyDescent="0.25">
      <c r="N35" s="74" t="s">
        <v>505</v>
      </c>
    </row>
    <row r="36" spans="14:14" x14ac:dyDescent="0.25">
      <c r="N36" s="74" t="s">
        <v>453</v>
      </c>
    </row>
    <row r="37" spans="14:14" x14ac:dyDescent="0.25">
      <c r="N37" s="74" t="s">
        <v>412</v>
      </c>
    </row>
    <row r="38" spans="14:14" x14ac:dyDescent="0.25">
      <c r="N38" s="74" t="s">
        <v>607</v>
      </c>
    </row>
  </sheetData>
  <autoFilter ref="S2:U20"/>
  <mergeCells count="5">
    <mergeCell ref="A1:C1"/>
    <mergeCell ref="E1:G1"/>
    <mergeCell ref="I1:K1"/>
    <mergeCell ref="N1:P1"/>
    <mergeCell ref="S1:U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6" sqref="B6:B17"/>
    </sheetView>
  </sheetViews>
  <sheetFormatPr defaultRowHeight="15" x14ac:dyDescent="0.25"/>
  <cols>
    <col min="1" max="1" width="27" customWidth="1"/>
    <col min="2" max="2" width="18.28515625" customWidth="1"/>
    <col min="3" max="3" width="26.42578125" customWidth="1"/>
  </cols>
  <sheetData>
    <row r="1" spans="1:3" x14ac:dyDescent="0.25">
      <c r="A1" s="73" t="s">
        <v>3</v>
      </c>
      <c r="B1" t="s">
        <v>762</v>
      </c>
    </row>
    <row r="2" spans="1:3" x14ac:dyDescent="0.25">
      <c r="A2" s="73" t="s">
        <v>28</v>
      </c>
      <c r="B2" t="s">
        <v>762</v>
      </c>
    </row>
    <row r="3" spans="1:3" x14ac:dyDescent="0.25">
      <c r="A3" s="73" t="s">
        <v>1595</v>
      </c>
      <c r="B3" t="s">
        <v>8</v>
      </c>
    </row>
    <row r="5" spans="1:3" x14ac:dyDescent="0.25">
      <c r="A5" s="73" t="s">
        <v>763</v>
      </c>
      <c r="B5" t="s">
        <v>1712</v>
      </c>
      <c r="C5" t="s">
        <v>1713</v>
      </c>
    </row>
    <row r="6" spans="1:3" x14ac:dyDescent="0.25">
      <c r="A6" s="74">
        <v>23</v>
      </c>
      <c r="B6" s="75">
        <v>5</v>
      </c>
      <c r="C6" s="75">
        <v>1060</v>
      </c>
    </row>
    <row r="7" spans="1:3" x14ac:dyDescent="0.25">
      <c r="A7" s="74">
        <v>26</v>
      </c>
      <c r="B7" s="75">
        <v>1</v>
      </c>
      <c r="C7" s="75">
        <v>230</v>
      </c>
    </row>
    <row r="8" spans="1:3" x14ac:dyDescent="0.25">
      <c r="A8" s="74">
        <v>27</v>
      </c>
      <c r="B8" s="75">
        <v>1</v>
      </c>
      <c r="C8" s="75">
        <v>215</v>
      </c>
    </row>
    <row r="9" spans="1:3" x14ac:dyDescent="0.25">
      <c r="A9" s="74">
        <v>28</v>
      </c>
      <c r="B9" s="75">
        <v>3</v>
      </c>
      <c r="C9" s="75">
        <v>332</v>
      </c>
    </row>
    <row r="10" spans="1:3" x14ac:dyDescent="0.25">
      <c r="A10" s="74">
        <v>31</v>
      </c>
      <c r="B10" s="75">
        <v>1</v>
      </c>
      <c r="C10" s="75">
        <v>50</v>
      </c>
    </row>
    <row r="11" spans="1:3" x14ac:dyDescent="0.25">
      <c r="A11" s="74">
        <v>33</v>
      </c>
      <c r="B11" s="75">
        <v>2</v>
      </c>
      <c r="C11" s="75">
        <v>370</v>
      </c>
    </row>
    <row r="12" spans="1:3" x14ac:dyDescent="0.25">
      <c r="A12" s="74">
        <v>34</v>
      </c>
      <c r="B12" s="75">
        <v>1</v>
      </c>
      <c r="C12" s="75">
        <v>200</v>
      </c>
    </row>
    <row r="13" spans="1:3" x14ac:dyDescent="0.25">
      <c r="A13" s="74">
        <v>50</v>
      </c>
      <c r="B13" s="75">
        <v>1</v>
      </c>
      <c r="C13" s="75">
        <v>100</v>
      </c>
    </row>
    <row r="14" spans="1:3" x14ac:dyDescent="0.25">
      <c r="A14" s="74">
        <v>64</v>
      </c>
      <c r="B14" s="75">
        <v>1</v>
      </c>
      <c r="C14" s="75">
        <v>200</v>
      </c>
    </row>
    <row r="15" spans="1:3" x14ac:dyDescent="0.25">
      <c r="A15" s="74">
        <v>71</v>
      </c>
      <c r="B15" s="75">
        <v>1</v>
      </c>
      <c r="C15" s="75">
        <v>50</v>
      </c>
    </row>
    <row r="16" spans="1:3" x14ac:dyDescent="0.25">
      <c r="A16" s="74">
        <v>73</v>
      </c>
      <c r="B16" s="75">
        <v>1</v>
      </c>
      <c r="C16" s="75">
        <v>240</v>
      </c>
    </row>
    <row r="17" spans="1:3" x14ac:dyDescent="0.25">
      <c r="A17" s="74">
        <v>85</v>
      </c>
      <c r="B17" s="75">
        <v>1</v>
      </c>
      <c r="C17" s="75">
        <v>180</v>
      </c>
    </row>
    <row r="18" spans="1:3" x14ac:dyDescent="0.25">
      <c r="A18" s="74" t="s">
        <v>1212</v>
      </c>
      <c r="B18" s="75"/>
      <c r="C18" s="75">
        <v>20</v>
      </c>
    </row>
    <row r="19" spans="1:3" x14ac:dyDescent="0.25">
      <c r="A19" s="74" t="s">
        <v>764</v>
      </c>
      <c r="B19" s="75">
        <v>19</v>
      </c>
      <c r="C19" s="75">
        <v>3247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3"/>
  <sheetViews>
    <sheetView workbookViewId="0">
      <selection activeCell="F19" sqref="F19"/>
    </sheetView>
  </sheetViews>
  <sheetFormatPr defaultRowHeight="15" x14ac:dyDescent="0.25"/>
  <cols>
    <col min="1" max="1" width="15.5703125" style="88" bestFit="1" customWidth="1"/>
    <col min="2" max="2" width="11.42578125" style="88" bestFit="1" customWidth="1"/>
    <col min="3" max="4" width="11.42578125" style="88" customWidth="1"/>
    <col min="5" max="5" width="28.85546875" style="88" bestFit="1" customWidth="1"/>
    <col min="6" max="6" width="28.7109375" style="88" bestFit="1" customWidth="1"/>
    <col min="7" max="7" width="32.85546875" style="88" bestFit="1" customWidth="1"/>
    <col min="8" max="8" width="28.5703125" style="88" bestFit="1" customWidth="1"/>
    <col min="9" max="9" width="113.5703125" style="88" bestFit="1" customWidth="1"/>
    <col min="10" max="10" width="33.42578125" style="155" bestFit="1" customWidth="1"/>
    <col min="11" max="11" width="17.42578125" style="88" bestFit="1" customWidth="1"/>
    <col min="12" max="12" width="22.28515625" style="88" bestFit="1" customWidth="1"/>
    <col min="13" max="13" width="18.140625" style="156" bestFit="1" customWidth="1"/>
    <col min="14" max="14" width="17.42578125" style="88" bestFit="1" customWidth="1"/>
    <col min="15" max="15" width="32.140625" style="88" bestFit="1" customWidth="1"/>
    <col min="16" max="16" width="25.42578125" style="88" bestFit="1" customWidth="1"/>
    <col min="17" max="17" width="17.85546875" style="88" bestFit="1" customWidth="1"/>
    <col min="18" max="18" width="24.85546875" style="157" bestFit="1" customWidth="1"/>
    <col min="19" max="19" width="15.140625" style="88" bestFit="1" customWidth="1"/>
    <col min="20" max="20" width="20.5703125" style="88" bestFit="1" customWidth="1"/>
    <col min="21" max="22" width="20.5703125" style="88" customWidth="1"/>
    <col min="23" max="23" width="17.42578125" style="88" bestFit="1" customWidth="1"/>
    <col min="24" max="16384" width="9.140625" style="88"/>
  </cols>
  <sheetData>
    <row r="1" spans="1:25" x14ac:dyDescent="0.25">
      <c r="A1" s="152" t="s">
        <v>27</v>
      </c>
      <c r="B1" s="153" t="s">
        <v>3</v>
      </c>
      <c r="C1" s="153" t="s">
        <v>28</v>
      </c>
      <c r="D1" s="153" t="s">
        <v>2</v>
      </c>
      <c r="E1" s="152" t="s">
        <v>1585</v>
      </c>
      <c r="F1" s="152" t="s">
        <v>1586</v>
      </c>
      <c r="G1" s="152" t="s">
        <v>1587</v>
      </c>
      <c r="H1" s="152" t="s">
        <v>1588</v>
      </c>
      <c r="I1" s="152" t="s">
        <v>1589</v>
      </c>
      <c r="J1" s="79" t="s">
        <v>1590</v>
      </c>
      <c r="K1" s="152" t="s">
        <v>1220</v>
      </c>
      <c r="L1" s="152" t="s">
        <v>1591</v>
      </c>
      <c r="M1" s="76" t="s">
        <v>1592</v>
      </c>
      <c r="N1" s="152" t="s">
        <v>1214</v>
      </c>
      <c r="O1" s="152" t="s">
        <v>1216</v>
      </c>
      <c r="P1" s="152" t="s">
        <v>1221</v>
      </c>
      <c r="Q1" s="152" t="s">
        <v>1593</v>
      </c>
      <c r="R1" s="77" t="s">
        <v>1594</v>
      </c>
      <c r="S1" s="152" t="s">
        <v>765</v>
      </c>
      <c r="T1" s="152" t="s">
        <v>1595</v>
      </c>
      <c r="U1" s="153" t="s">
        <v>783</v>
      </c>
      <c r="V1" s="153" t="s">
        <v>1596</v>
      </c>
      <c r="W1" s="152" t="s">
        <v>785</v>
      </c>
      <c r="X1" s="152" t="s">
        <v>1597</v>
      </c>
      <c r="Y1" s="154" t="s">
        <v>1598</v>
      </c>
    </row>
    <row r="2" spans="1:25" x14ac:dyDescent="0.25">
      <c r="A2" s="41">
        <v>45107.688148148147</v>
      </c>
      <c r="B2" s="42">
        <v>45112</v>
      </c>
      <c r="C2" s="42" t="s">
        <v>373</v>
      </c>
      <c r="D2" s="42" t="s">
        <v>922</v>
      </c>
      <c r="E2" s="43" t="s">
        <v>933</v>
      </c>
      <c r="F2" s="43" t="s">
        <v>934</v>
      </c>
      <c r="G2" s="43" t="s">
        <v>935</v>
      </c>
      <c r="H2" s="43" t="s">
        <v>1599</v>
      </c>
      <c r="I2" s="43" t="s">
        <v>1600</v>
      </c>
      <c r="J2" s="83">
        <v>2.5</v>
      </c>
      <c r="K2" s="43" t="s">
        <v>26</v>
      </c>
      <c r="L2" s="43" t="s">
        <v>26</v>
      </c>
      <c r="M2" s="80">
        <v>100</v>
      </c>
      <c r="N2" s="43" t="s">
        <v>962</v>
      </c>
      <c r="O2" s="43" t="s">
        <v>1489</v>
      </c>
      <c r="P2" s="43" t="s">
        <v>1601</v>
      </c>
      <c r="Q2" s="43">
        <v>250</v>
      </c>
      <c r="R2" s="81">
        <v>20</v>
      </c>
      <c r="S2" s="10">
        <v>0</v>
      </c>
      <c r="T2" s="54" t="s">
        <v>8</v>
      </c>
      <c r="U2" s="42" t="s">
        <v>26</v>
      </c>
      <c r="V2" s="42" t="str">
        <f>VLOOKUP(T2,'[1]Region&amp;ASM'!$B$2:$D$14,3,0)</f>
        <v>Rahul Rai</v>
      </c>
      <c r="W2" s="10"/>
      <c r="X2" s="10"/>
      <c r="Y2" s="10"/>
    </row>
    <row r="3" spans="1:25" x14ac:dyDescent="0.25">
      <c r="A3" s="41">
        <v>45113.501076388886</v>
      </c>
      <c r="B3" s="42">
        <v>45112</v>
      </c>
      <c r="C3" s="42" t="s">
        <v>373</v>
      </c>
      <c r="D3" s="42" t="s">
        <v>922</v>
      </c>
      <c r="E3" s="43" t="s">
        <v>1096</v>
      </c>
      <c r="F3" s="43">
        <v>919667090212</v>
      </c>
      <c r="G3" s="43" t="s">
        <v>936</v>
      </c>
      <c r="H3" s="43" t="s">
        <v>1097</v>
      </c>
      <c r="I3" s="43" t="s">
        <v>941</v>
      </c>
      <c r="J3" s="83">
        <v>25</v>
      </c>
      <c r="K3" s="43" t="s">
        <v>871</v>
      </c>
      <c r="L3" s="43" t="s">
        <v>533</v>
      </c>
      <c r="M3" s="80">
        <v>300</v>
      </c>
      <c r="N3" s="43" t="s">
        <v>966</v>
      </c>
      <c r="O3" s="43" t="s">
        <v>1602</v>
      </c>
      <c r="P3" s="43">
        <v>919667090212</v>
      </c>
      <c r="Q3" s="43">
        <v>900</v>
      </c>
      <c r="R3" s="81">
        <v>0</v>
      </c>
      <c r="S3" s="54">
        <v>38</v>
      </c>
      <c r="T3" s="10" t="s">
        <v>66</v>
      </c>
      <c r="U3" s="42" t="s">
        <v>25</v>
      </c>
      <c r="V3" s="42" t="str">
        <f>VLOOKUP(T3,'[1]Region&amp;ASM'!$B$2:$D$14,3,0)</f>
        <v>Abhishek Srivastava</v>
      </c>
      <c r="W3" s="10"/>
      <c r="X3" s="10"/>
      <c r="Y3" s="10"/>
    </row>
    <row r="4" spans="1:25" x14ac:dyDescent="0.25">
      <c r="A4" s="41">
        <v>45113.927893518521</v>
      </c>
      <c r="B4" s="55">
        <v>45113</v>
      </c>
      <c r="C4" s="42" t="s">
        <v>373</v>
      </c>
      <c r="D4" s="42" t="s">
        <v>922</v>
      </c>
      <c r="E4" s="43" t="s">
        <v>925</v>
      </c>
      <c r="F4" s="43" t="s">
        <v>926</v>
      </c>
      <c r="G4" s="43" t="s">
        <v>95</v>
      </c>
      <c r="H4" s="43" t="s">
        <v>927</v>
      </c>
      <c r="I4" s="43" t="s">
        <v>866</v>
      </c>
      <c r="J4" s="83">
        <v>30</v>
      </c>
      <c r="K4" s="43" t="s">
        <v>533</v>
      </c>
      <c r="L4" s="43" t="s">
        <v>1069</v>
      </c>
      <c r="M4" s="80">
        <v>200</v>
      </c>
      <c r="N4" s="43" t="s">
        <v>966</v>
      </c>
      <c r="O4" s="43" t="s">
        <v>1602</v>
      </c>
      <c r="P4" s="43" t="s">
        <v>1603</v>
      </c>
      <c r="Q4" s="43">
        <v>1000</v>
      </c>
      <c r="R4" s="81">
        <v>100</v>
      </c>
      <c r="S4" s="43">
        <v>62</v>
      </c>
      <c r="T4" s="10" t="s">
        <v>66</v>
      </c>
      <c r="U4" s="42" t="s">
        <v>25</v>
      </c>
      <c r="V4" s="42" t="str">
        <f>VLOOKUP(T4,'[1]Region&amp;ASM'!$B$2:$D$14,3,0)</f>
        <v>Abhishek Srivastava</v>
      </c>
      <c r="W4" s="10"/>
      <c r="X4" s="10"/>
      <c r="Y4" s="10"/>
    </row>
    <row r="5" spans="1:25" x14ac:dyDescent="0.25">
      <c r="A5" s="41">
        <v>45113.929201388892</v>
      </c>
      <c r="B5" s="55">
        <v>45113</v>
      </c>
      <c r="C5" s="42" t="s">
        <v>373</v>
      </c>
      <c r="D5" s="42" t="s">
        <v>922</v>
      </c>
      <c r="E5" s="43" t="s">
        <v>925</v>
      </c>
      <c r="F5" s="43"/>
      <c r="G5" s="43" t="s">
        <v>95</v>
      </c>
      <c r="H5" s="43" t="s">
        <v>927</v>
      </c>
      <c r="I5" s="43" t="s">
        <v>938</v>
      </c>
      <c r="J5" s="83">
        <v>18</v>
      </c>
      <c r="K5" s="43" t="s">
        <v>533</v>
      </c>
      <c r="L5" s="43" t="s">
        <v>533</v>
      </c>
      <c r="M5" s="80">
        <v>100</v>
      </c>
      <c r="N5" s="43" t="s">
        <v>966</v>
      </c>
      <c r="O5" s="43" t="s">
        <v>1602</v>
      </c>
      <c r="P5" s="43" t="s">
        <v>1603</v>
      </c>
      <c r="Q5" s="43">
        <v>500</v>
      </c>
      <c r="R5" s="81">
        <v>50</v>
      </c>
      <c r="S5" s="43">
        <v>62</v>
      </c>
      <c r="T5" s="10" t="s">
        <v>66</v>
      </c>
      <c r="U5" s="42" t="s">
        <v>25</v>
      </c>
      <c r="V5" s="42" t="str">
        <f>VLOOKUP(T5,'[1]Region&amp;ASM'!$B$2:$D$14,3,0)</f>
        <v>Abhishek Srivastava</v>
      </c>
      <c r="W5" s="10"/>
      <c r="X5" s="10"/>
      <c r="Y5" s="10"/>
    </row>
    <row r="6" spans="1:25" x14ac:dyDescent="0.25">
      <c r="A6" s="41">
        <v>45113.946192129632</v>
      </c>
      <c r="B6" s="55">
        <v>45113</v>
      </c>
      <c r="C6" s="42" t="s">
        <v>373</v>
      </c>
      <c r="D6" s="42" t="s">
        <v>922</v>
      </c>
      <c r="E6" s="43" t="s">
        <v>790</v>
      </c>
      <c r="F6" s="43">
        <v>9625446093</v>
      </c>
      <c r="G6" s="43" t="s">
        <v>262</v>
      </c>
      <c r="H6" s="43" t="s">
        <v>844</v>
      </c>
      <c r="I6" s="43" t="s">
        <v>939</v>
      </c>
      <c r="J6" s="83">
        <v>26</v>
      </c>
      <c r="K6" s="43" t="s">
        <v>696</v>
      </c>
      <c r="L6" s="43" t="s">
        <v>866</v>
      </c>
      <c r="M6" s="80">
        <v>700</v>
      </c>
      <c r="N6" s="43" t="s">
        <v>962</v>
      </c>
      <c r="O6" s="43" t="s">
        <v>1385</v>
      </c>
      <c r="P6" s="43">
        <v>6397918528</v>
      </c>
      <c r="Q6" s="43">
        <v>1300</v>
      </c>
      <c r="R6" s="81">
        <v>130</v>
      </c>
      <c r="S6" s="43">
        <v>11</v>
      </c>
      <c r="T6" s="43" t="s">
        <v>126</v>
      </c>
      <c r="U6" s="42" t="s">
        <v>25</v>
      </c>
      <c r="V6" s="42" t="str">
        <f>VLOOKUP(T6,'[1]Region&amp;ASM'!$B$2:$D$14,3,0)</f>
        <v>Abhishek Srivastava</v>
      </c>
      <c r="W6" s="10"/>
      <c r="X6" s="10"/>
      <c r="Y6" s="10"/>
    </row>
    <row r="7" spans="1:25" x14ac:dyDescent="0.25">
      <c r="A7" s="41">
        <v>45113.952719907407</v>
      </c>
      <c r="B7" s="55">
        <v>45113</v>
      </c>
      <c r="C7" s="42" t="s">
        <v>373</v>
      </c>
      <c r="D7" s="42" t="s">
        <v>922</v>
      </c>
      <c r="E7" s="43" t="s">
        <v>790</v>
      </c>
      <c r="F7" s="43">
        <v>9625446093</v>
      </c>
      <c r="G7" s="43" t="s">
        <v>262</v>
      </c>
      <c r="H7" s="43" t="s">
        <v>1604</v>
      </c>
      <c r="I7" s="43" t="s">
        <v>844</v>
      </c>
      <c r="J7" s="83">
        <v>11</v>
      </c>
      <c r="K7" s="43" t="s">
        <v>866</v>
      </c>
      <c r="L7" s="43" t="s">
        <v>696</v>
      </c>
      <c r="M7" s="80">
        <v>100</v>
      </c>
      <c r="N7" s="43" t="s">
        <v>962</v>
      </c>
      <c r="O7" s="43" t="s">
        <v>1385</v>
      </c>
      <c r="P7" s="43">
        <v>6397918528</v>
      </c>
      <c r="Q7" s="43">
        <v>500</v>
      </c>
      <c r="R7" s="81">
        <v>50</v>
      </c>
      <c r="S7" s="43">
        <v>11</v>
      </c>
      <c r="T7" s="43" t="s">
        <v>126</v>
      </c>
      <c r="U7" s="42" t="s">
        <v>25</v>
      </c>
      <c r="V7" s="42" t="str">
        <f>VLOOKUP(T7,'[1]Region&amp;ASM'!$B$2:$D$14,3,0)</f>
        <v>Abhishek Srivastava</v>
      </c>
      <c r="W7" s="10"/>
      <c r="X7" s="10"/>
      <c r="Y7" s="10"/>
    </row>
    <row r="8" spans="1:25" x14ac:dyDescent="0.25">
      <c r="A8" s="41">
        <v>45114.499525462961</v>
      </c>
      <c r="B8" s="55">
        <v>45113</v>
      </c>
      <c r="C8" s="42" t="s">
        <v>373</v>
      </c>
      <c r="D8" s="42" t="s">
        <v>922</v>
      </c>
      <c r="E8" s="43" t="s">
        <v>1605</v>
      </c>
      <c r="F8" s="43">
        <v>8851709860</v>
      </c>
      <c r="G8" s="43" t="s">
        <v>940</v>
      </c>
      <c r="H8" s="43" t="s">
        <v>1606</v>
      </c>
      <c r="I8" s="43" t="s">
        <v>941</v>
      </c>
      <c r="J8" s="83">
        <v>45</v>
      </c>
      <c r="K8" s="43" t="s">
        <v>883</v>
      </c>
      <c r="L8" s="43" t="s">
        <v>533</v>
      </c>
      <c r="M8" s="80">
        <v>700</v>
      </c>
      <c r="N8" s="43" t="s">
        <v>962</v>
      </c>
      <c r="O8" s="43" t="s">
        <v>1607</v>
      </c>
      <c r="P8" s="43">
        <v>7355925620</v>
      </c>
      <c r="Q8" s="43">
        <v>1800</v>
      </c>
      <c r="R8" s="81">
        <v>200</v>
      </c>
      <c r="S8" s="43">
        <v>39</v>
      </c>
      <c r="T8" s="43" t="s">
        <v>7</v>
      </c>
      <c r="U8" s="42" t="s">
        <v>25</v>
      </c>
      <c r="V8" s="42" t="str">
        <f>VLOOKUP(T8,'[1]Region&amp;ASM'!$B$2:$D$14,3,0)</f>
        <v>Abhishek Srivastava</v>
      </c>
      <c r="W8" s="10"/>
      <c r="X8" s="10"/>
      <c r="Y8" s="10"/>
    </row>
    <row r="9" spans="1:25" x14ac:dyDescent="0.25">
      <c r="A9" s="41">
        <v>45114.882939814815</v>
      </c>
      <c r="B9" s="55">
        <v>45114</v>
      </c>
      <c r="C9" s="42" t="s">
        <v>373</v>
      </c>
      <c r="D9" s="42" t="s">
        <v>942</v>
      </c>
      <c r="E9" s="43" t="s">
        <v>1605</v>
      </c>
      <c r="F9" s="43">
        <v>8851709860</v>
      </c>
      <c r="G9" s="43" t="s">
        <v>945</v>
      </c>
      <c r="H9" s="43" t="s">
        <v>1608</v>
      </c>
      <c r="I9" s="43" t="s">
        <v>946</v>
      </c>
      <c r="J9" s="83">
        <v>16</v>
      </c>
      <c r="K9" s="43" t="s">
        <v>883</v>
      </c>
      <c r="L9" s="43" t="s">
        <v>957</v>
      </c>
      <c r="M9" s="80">
        <v>100</v>
      </c>
      <c r="N9" s="43" t="s">
        <v>966</v>
      </c>
      <c r="O9" s="43" t="s">
        <v>1609</v>
      </c>
      <c r="P9" s="43">
        <v>8368041133</v>
      </c>
      <c r="Q9" s="43">
        <v>500</v>
      </c>
      <c r="R9" s="81">
        <v>50</v>
      </c>
      <c r="S9" s="43">
        <v>39</v>
      </c>
      <c r="T9" s="43" t="s">
        <v>7</v>
      </c>
      <c r="U9" s="42" t="s">
        <v>25</v>
      </c>
      <c r="V9" s="42" t="str">
        <f>VLOOKUP(T9,'[1]Region&amp;ASM'!$B$2:$D$14,3,0)</f>
        <v>Abhishek Srivastava</v>
      </c>
      <c r="W9" s="10"/>
      <c r="X9" s="10"/>
      <c r="Y9" s="10"/>
    </row>
    <row r="10" spans="1:25" x14ac:dyDescent="0.25">
      <c r="A10" s="41">
        <v>45114.885104166664</v>
      </c>
      <c r="B10" s="55">
        <v>45114</v>
      </c>
      <c r="C10" s="42" t="s">
        <v>373</v>
      </c>
      <c r="D10" s="42" t="s">
        <v>942</v>
      </c>
      <c r="E10" s="43" t="s">
        <v>1605</v>
      </c>
      <c r="F10" s="43">
        <v>8851709860</v>
      </c>
      <c r="G10" s="43" t="s">
        <v>945</v>
      </c>
      <c r="H10" s="43" t="s">
        <v>1608</v>
      </c>
      <c r="I10" s="43" t="s">
        <v>946</v>
      </c>
      <c r="J10" s="83">
        <v>17</v>
      </c>
      <c r="K10" s="43" t="s">
        <v>883</v>
      </c>
      <c r="L10" s="43" t="s">
        <v>957</v>
      </c>
      <c r="M10" s="80">
        <v>100</v>
      </c>
      <c r="N10" s="43" t="s">
        <v>966</v>
      </c>
      <c r="O10" s="43" t="s">
        <v>1609</v>
      </c>
      <c r="P10" s="43">
        <v>8368041133</v>
      </c>
      <c r="Q10" s="43">
        <v>500</v>
      </c>
      <c r="R10" s="81">
        <v>50</v>
      </c>
      <c r="S10" s="43">
        <v>39</v>
      </c>
      <c r="T10" s="43" t="s">
        <v>7</v>
      </c>
      <c r="U10" s="42" t="s">
        <v>25</v>
      </c>
      <c r="V10" s="42" t="str">
        <f>VLOOKUP(T10,'[1]Region&amp;ASM'!$B$2:$D$14,3,0)</f>
        <v>Abhishek Srivastava</v>
      </c>
      <c r="W10" s="10"/>
      <c r="X10" s="10"/>
      <c r="Y10" s="10"/>
    </row>
    <row r="11" spans="1:25" x14ac:dyDescent="0.25">
      <c r="A11" s="41">
        <v>45114.962847222225</v>
      </c>
      <c r="B11" s="55">
        <v>45114</v>
      </c>
      <c r="C11" s="42" t="s">
        <v>373</v>
      </c>
      <c r="D11" s="42" t="s">
        <v>942</v>
      </c>
      <c r="E11" s="43" t="s">
        <v>379</v>
      </c>
      <c r="F11" s="43">
        <v>8527928175</v>
      </c>
      <c r="G11" s="43" t="s">
        <v>262</v>
      </c>
      <c r="H11" s="43" t="s">
        <v>1610</v>
      </c>
      <c r="I11" s="43" t="s">
        <v>947</v>
      </c>
      <c r="J11" s="83">
        <v>40</v>
      </c>
      <c r="K11" s="43" t="s">
        <v>696</v>
      </c>
      <c r="L11" s="43" t="s">
        <v>866</v>
      </c>
      <c r="M11" s="80">
        <v>1800</v>
      </c>
      <c r="N11" s="43" t="s">
        <v>965</v>
      </c>
      <c r="O11" s="43" t="s">
        <v>1381</v>
      </c>
      <c r="P11" s="43">
        <v>8750915280</v>
      </c>
      <c r="Q11" s="43">
        <v>2200</v>
      </c>
      <c r="R11" s="81">
        <v>200</v>
      </c>
      <c r="S11" s="43">
        <v>64</v>
      </c>
      <c r="T11" s="43" t="s">
        <v>126</v>
      </c>
      <c r="U11" s="42" t="s">
        <v>25</v>
      </c>
      <c r="V11" s="42" t="str">
        <f>VLOOKUP(T11,'[1]Region&amp;ASM'!$B$2:$D$14,3,0)</f>
        <v>Abhishek Srivastava</v>
      </c>
      <c r="W11" s="10"/>
      <c r="X11" s="10"/>
      <c r="Y11" s="10"/>
    </row>
    <row r="12" spans="1:25" x14ac:dyDescent="0.25">
      <c r="A12" s="41">
        <v>45114.966782407406</v>
      </c>
      <c r="B12" s="55">
        <v>45114</v>
      </c>
      <c r="C12" s="42" t="s">
        <v>373</v>
      </c>
      <c r="D12" s="42" t="s">
        <v>942</v>
      </c>
      <c r="E12" s="43" t="s">
        <v>272</v>
      </c>
      <c r="F12" s="43">
        <v>7417925777</v>
      </c>
      <c r="G12" s="43" t="s">
        <v>109</v>
      </c>
      <c r="H12" s="43" t="s">
        <v>897</v>
      </c>
      <c r="I12" s="43" t="s">
        <v>911</v>
      </c>
      <c r="J12" s="83">
        <v>16</v>
      </c>
      <c r="K12" s="43" t="s">
        <v>696</v>
      </c>
      <c r="L12" s="43" t="s">
        <v>696</v>
      </c>
      <c r="M12" s="80">
        <v>450</v>
      </c>
      <c r="N12" s="43" t="s">
        <v>962</v>
      </c>
      <c r="O12" s="43" t="s">
        <v>1385</v>
      </c>
      <c r="P12" s="43">
        <v>6397918528</v>
      </c>
      <c r="Q12" s="43">
        <v>800</v>
      </c>
      <c r="R12" s="81">
        <v>100</v>
      </c>
      <c r="S12" s="43">
        <v>44</v>
      </c>
      <c r="T12" s="43" t="s">
        <v>126</v>
      </c>
      <c r="U12" s="42" t="s">
        <v>25</v>
      </c>
      <c r="V12" s="42" t="str">
        <f>VLOOKUP(T12,'[1]Region&amp;ASM'!$B$2:$D$14,3,0)</f>
        <v>Abhishek Srivastava</v>
      </c>
      <c r="W12" s="10"/>
      <c r="X12" s="10"/>
      <c r="Y12" s="10"/>
    </row>
    <row r="13" spans="1:25" x14ac:dyDescent="0.25">
      <c r="A13" s="41">
        <v>45115.470729166664</v>
      </c>
      <c r="B13" s="55">
        <v>45114</v>
      </c>
      <c r="C13" s="42" t="s">
        <v>373</v>
      </c>
      <c r="D13" s="42" t="s">
        <v>942</v>
      </c>
      <c r="E13" s="43" t="s">
        <v>948</v>
      </c>
      <c r="F13" s="43">
        <v>9205133965</v>
      </c>
      <c r="G13" s="43" t="s">
        <v>949</v>
      </c>
      <c r="H13" s="43" t="s">
        <v>1097</v>
      </c>
      <c r="I13" s="43" t="s">
        <v>1611</v>
      </c>
      <c r="J13" s="83">
        <v>101</v>
      </c>
      <c r="K13" s="43" t="s">
        <v>841</v>
      </c>
      <c r="L13" s="43" t="s">
        <v>1612</v>
      </c>
      <c r="M13" s="80">
        <v>300</v>
      </c>
      <c r="N13" s="43" t="s">
        <v>965</v>
      </c>
      <c r="O13" s="43" t="s">
        <v>974</v>
      </c>
      <c r="P13" s="43" t="s">
        <v>974</v>
      </c>
      <c r="Q13" s="43">
        <v>5000</v>
      </c>
      <c r="R13" s="81">
        <v>1000</v>
      </c>
      <c r="S13" s="43">
        <v>75</v>
      </c>
      <c r="T13" s="43" t="s">
        <v>6</v>
      </c>
      <c r="U13" s="42" t="s">
        <v>25</v>
      </c>
      <c r="V13" s="42" t="str">
        <f>VLOOKUP(T13,'[1]Region&amp;ASM'!$B$2:$D$14,3,0)</f>
        <v>Abhishek Srivastava</v>
      </c>
      <c r="W13" s="10"/>
      <c r="X13" s="10"/>
      <c r="Y13" s="10"/>
    </row>
    <row r="14" spans="1:25" x14ac:dyDescent="0.25">
      <c r="A14" s="41">
        <v>45117.434837962966</v>
      </c>
      <c r="B14" s="55">
        <v>45115</v>
      </c>
      <c r="C14" s="42" t="s">
        <v>373</v>
      </c>
      <c r="D14" s="42" t="s">
        <v>942</v>
      </c>
      <c r="E14" s="43" t="s">
        <v>1605</v>
      </c>
      <c r="F14" s="43"/>
      <c r="G14" s="43" t="s">
        <v>945</v>
      </c>
      <c r="H14" s="43" t="s">
        <v>798</v>
      </c>
      <c r="I14" s="43" t="s">
        <v>1613</v>
      </c>
      <c r="J14" s="83">
        <v>17</v>
      </c>
      <c r="K14" s="43" t="s">
        <v>883</v>
      </c>
      <c r="L14" s="43" t="s">
        <v>883</v>
      </c>
      <c r="M14" s="80">
        <v>75</v>
      </c>
      <c r="N14" s="43" t="s">
        <v>966</v>
      </c>
      <c r="O14" s="43" t="s">
        <v>1614</v>
      </c>
      <c r="P14" s="43">
        <v>919971530644</v>
      </c>
      <c r="Q14" s="43">
        <v>500</v>
      </c>
      <c r="R14" s="81">
        <v>50</v>
      </c>
      <c r="S14" s="43">
        <v>39</v>
      </c>
      <c r="T14" s="43" t="s">
        <v>7</v>
      </c>
      <c r="U14" s="42" t="s">
        <v>25</v>
      </c>
      <c r="V14" s="42" t="str">
        <f>VLOOKUP(T14,'[1]Region&amp;ASM'!$B$2:$D$14,3,0)</f>
        <v>Abhishek Srivastava</v>
      </c>
      <c r="W14" s="10"/>
      <c r="X14" s="10"/>
      <c r="Y14" s="10"/>
    </row>
    <row r="15" spans="1:25" x14ac:dyDescent="0.25">
      <c r="A15" s="41">
        <v>45117.486111111109</v>
      </c>
      <c r="B15" s="55">
        <v>45115</v>
      </c>
      <c r="C15" s="42" t="s">
        <v>373</v>
      </c>
      <c r="D15" s="42" t="s">
        <v>942</v>
      </c>
      <c r="E15" s="43" t="s">
        <v>790</v>
      </c>
      <c r="F15" s="43">
        <v>9625446093</v>
      </c>
      <c r="G15" s="43" t="s">
        <v>262</v>
      </c>
      <c r="H15" s="43" t="s">
        <v>844</v>
      </c>
      <c r="I15" s="43" t="s">
        <v>1615</v>
      </c>
      <c r="J15" s="83">
        <v>14</v>
      </c>
      <c r="K15" s="43" t="s">
        <v>696</v>
      </c>
      <c r="L15" s="43" t="s">
        <v>696</v>
      </c>
      <c r="M15" s="80">
        <v>423</v>
      </c>
      <c r="N15" s="43" t="s">
        <v>962</v>
      </c>
      <c r="O15" s="43" t="s">
        <v>1385</v>
      </c>
      <c r="P15" s="43">
        <v>6397918528</v>
      </c>
      <c r="Q15" s="43">
        <v>700</v>
      </c>
      <c r="R15" s="81">
        <v>100</v>
      </c>
      <c r="S15" s="43">
        <v>11</v>
      </c>
      <c r="T15" s="43" t="s">
        <v>126</v>
      </c>
      <c r="U15" s="42" t="s">
        <v>25</v>
      </c>
      <c r="V15" s="42" t="str">
        <f>VLOOKUP(T15,'[1]Region&amp;ASM'!$B$2:$D$14,3,0)</f>
        <v>Abhishek Srivastava</v>
      </c>
      <c r="W15" s="10"/>
      <c r="X15" s="10"/>
      <c r="Y15" s="10"/>
    </row>
    <row r="16" spans="1:25" x14ac:dyDescent="0.25">
      <c r="A16" s="41">
        <v>45117.488298611112</v>
      </c>
      <c r="B16" s="55">
        <v>45115</v>
      </c>
      <c r="C16" s="42" t="s">
        <v>373</v>
      </c>
      <c r="D16" s="42" t="s">
        <v>942</v>
      </c>
      <c r="E16" s="43" t="s">
        <v>790</v>
      </c>
      <c r="F16" s="43">
        <v>9625446093</v>
      </c>
      <c r="G16" s="43" t="s">
        <v>262</v>
      </c>
      <c r="H16" s="43" t="s">
        <v>844</v>
      </c>
      <c r="I16" s="43" t="s">
        <v>793</v>
      </c>
      <c r="J16" s="83">
        <v>10</v>
      </c>
      <c r="K16" s="43" t="s">
        <v>696</v>
      </c>
      <c r="L16" s="43" t="s">
        <v>696</v>
      </c>
      <c r="M16" s="80">
        <v>200</v>
      </c>
      <c r="N16" s="43" t="s">
        <v>962</v>
      </c>
      <c r="O16" s="43" t="s">
        <v>1385</v>
      </c>
      <c r="P16" s="43">
        <v>6397918528</v>
      </c>
      <c r="Q16" s="43">
        <v>500</v>
      </c>
      <c r="R16" s="81">
        <v>50</v>
      </c>
      <c r="S16" s="43">
        <v>11</v>
      </c>
      <c r="T16" s="43" t="s">
        <v>126</v>
      </c>
      <c r="U16" s="42" t="s">
        <v>25</v>
      </c>
      <c r="V16" s="42" t="str">
        <f>VLOOKUP(T16,'[1]Region&amp;ASM'!$B$2:$D$14,3,0)</f>
        <v>Abhishek Srivastava</v>
      </c>
      <c r="W16" s="10"/>
      <c r="X16" s="10"/>
      <c r="Y16" s="10"/>
    </row>
    <row r="17" spans="1:25" x14ac:dyDescent="0.25">
      <c r="A17" s="41">
        <v>45117.490081018521</v>
      </c>
      <c r="B17" s="55">
        <v>45115</v>
      </c>
      <c r="C17" s="42" t="s">
        <v>373</v>
      </c>
      <c r="D17" s="42" t="s">
        <v>942</v>
      </c>
      <c r="E17" s="43" t="s">
        <v>1616</v>
      </c>
      <c r="F17" s="43">
        <v>8505803872</v>
      </c>
      <c r="G17" s="43" t="s">
        <v>503</v>
      </c>
      <c r="H17" s="43" t="s">
        <v>1617</v>
      </c>
      <c r="I17" s="43" t="s">
        <v>938</v>
      </c>
      <c r="J17" s="83">
        <v>2.4</v>
      </c>
      <c r="K17" s="43" t="s">
        <v>1187</v>
      </c>
      <c r="L17" s="43" t="s">
        <v>1618</v>
      </c>
      <c r="M17" s="80">
        <v>50</v>
      </c>
      <c r="N17" s="43" t="s">
        <v>962</v>
      </c>
      <c r="O17" s="43" t="s">
        <v>1619</v>
      </c>
      <c r="P17" s="43">
        <v>9852415261</v>
      </c>
      <c r="Q17" s="43">
        <v>500</v>
      </c>
      <c r="R17" s="81">
        <v>50</v>
      </c>
      <c r="S17" s="43">
        <v>0</v>
      </c>
      <c r="T17" s="43" t="s">
        <v>6</v>
      </c>
      <c r="U17" s="42" t="s">
        <v>25</v>
      </c>
      <c r="V17" s="42" t="str">
        <f>VLOOKUP(T17,'[1]Region&amp;ASM'!$B$2:$D$14,3,0)</f>
        <v>Abhishek Srivastava</v>
      </c>
      <c r="W17" s="10"/>
      <c r="X17" s="10"/>
      <c r="Y17" s="10"/>
    </row>
    <row r="18" spans="1:25" x14ac:dyDescent="0.25">
      <c r="A18" s="41">
        <v>45117.977326388886</v>
      </c>
      <c r="B18" s="55">
        <v>45117</v>
      </c>
      <c r="C18" s="42" t="s">
        <v>373</v>
      </c>
      <c r="D18" s="42" t="s">
        <v>942</v>
      </c>
      <c r="E18" s="43" t="s">
        <v>272</v>
      </c>
      <c r="F18" s="43">
        <v>7417925777</v>
      </c>
      <c r="G18" s="43" t="s">
        <v>914</v>
      </c>
      <c r="H18" s="43" t="s">
        <v>897</v>
      </c>
      <c r="I18" s="43" t="s">
        <v>1620</v>
      </c>
      <c r="J18" s="83">
        <v>10</v>
      </c>
      <c r="K18" s="43" t="s">
        <v>696</v>
      </c>
      <c r="L18" s="43" t="s">
        <v>696</v>
      </c>
      <c r="M18" s="80">
        <v>100</v>
      </c>
      <c r="N18" s="43" t="s">
        <v>962</v>
      </c>
      <c r="O18" s="43" t="s">
        <v>1381</v>
      </c>
      <c r="P18" s="43">
        <v>8750915280</v>
      </c>
      <c r="Q18" s="43">
        <v>500</v>
      </c>
      <c r="R18" s="81">
        <v>50</v>
      </c>
      <c r="S18" s="43">
        <v>44</v>
      </c>
      <c r="T18" s="43" t="s">
        <v>126</v>
      </c>
      <c r="U18" s="42" t="s">
        <v>25</v>
      </c>
      <c r="V18" s="42" t="str">
        <f>VLOOKUP(T18,'[1]Region&amp;ASM'!$B$2:$D$14,3,0)</f>
        <v>Abhishek Srivastava</v>
      </c>
      <c r="W18" s="10"/>
      <c r="X18" s="10"/>
      <c r="Y18" s="10"/>
    </row>
    <row r="19" spans="1:25" x14ac:dyDescent="0.25">
      <c r="A19" s="41">
        <v>45117.97928240741</v>
      </c>
      <c r="B19" s="55">
        <v>45117</v>
      </c>
      <c r="C19" s="42" t="s">
        <v>373</v>
      </c>
      <c r="D19" s="42" t="s">
        <v>942</v>
      </c>
      <c r="E19" s="43" t="s">
        <v>272</v>
      </c>
      <c r="F19" s="43">
        <v>7417925777</v>
      </c>
      <c r="G19" s="43" t="s">
        <v>169</v>
      </c>
      <c r="H19" s="43" t="s">
        <v>897</v>
      </c>
      <c r="I19" s="43" t="s">
        <v>793</v>
      </c>
      <c r="J19" s="83">
        <v>15</v>
      </c>
      <c r="K19" s="43" t="s">
        <v>696</v>
      </c>
      <c r="L19" s="43" t="s">
        <v>696</v>
      </c>
      <c r="M19" s="80">
        <v>400</v>
      </c>
      <c r="N19" s="43" t="s">
        <v>962</v>
      </c>
      <c r="O19" s="43" t="s">
        <v>1381</v>
      </c>
      <c r="P19" s="43">
        <v>8750915280</v>
      </c>
      <c r="Q19" s="43">
        <v>750</v>
      </c>
      <c r="R19" s="81">
        <v>100</v>
      </c>
      <c r="S19" s="43">
        <v>44</v>
      </c>
      <c r="T19" s="43" t="s">
        <v>126</v>
      </c>
      <c r="U19" s="42" t="s">
        <v>25</v>
      </c>
      <c r="V19" s="42" t="str">
        <f>VLOOKUP(T19,'[1]Region&amp;ASM'!$B$2:$D$14,3,0)</f>
        <v>Abhishek Srivastava</v>
      </c>
      <c r="W19" s="10"/>
      <c r="X19" s="10"/>
      <c r="Y19" s="10"/>
    </row>
    <row r="20" spans="1:25" x14ac:dyDescent="0.25">
      <c r="A20" s="41">
        <v>45117.989641203705</v>
      </c>
      <c r="B20" s="55">
        <v>45117</v>
      </c>
      <c r="C20" s="42" t="s">
        <v>373</v>
      </c>
      <c r="D20" s="42" t="s">
        <v>942</v>
      </c>
      <c r="E20" s="43" t="s">
        <v>1616</v>
      </c>
      <c r="F20" s="43">
        <v>8505803872</v>
      </c>
      <c r="G20" s="43" t="s">
        <v>889</v>
      </c>
      <c r="H20" s="43" t="s">
        <v>1097</v>
      </c>
      <c r="I20" s="43" t="s">
        <v>1611</v>
      </c>
      <c r="J20" s="83">
        <v>104</v>
      </c>
      <c r="K20" s="43" t="s">
        <v>841</v>
      </c>
      <c r="L20" s="43" t="s">
        <v>961</v>
      </c>
      <c r="M20" s="80">
        <v>500</v>
      </c>
      <c r="N20" s="43" t="s">
        <v>962</v>
      </c>
      <c r="O20" s="43" t="s">
        <v>974</v>
      </c>
      <c r="P20" s="43">
        <v>8505803872</v>
      </c>
      <c r="Q20" s="43">
        <v>5000</v>
      </c>
      <c r="R20" s="81">
        <v>1000</v>
      </c>
      <c r="S20" s="43">
        <v>75</v>
      </c>
      <c r="T20" s="43" t="s">
        <v>6</v>
      </c>
      <c r="U20" s="42" t="s">
        <v>25</v>
      </c>
      <c r="V20" s="42" t="str">
        <f>VLOOKUP(T20,'[1]Region&amp;ASM'!$B$2:$D$14,3,0)</f>
        <v>Abhishek Srivastava</v>
      </c>
      <c r="W20" s="10"/>
      <c r="X20" s="10"/>
      <c r="Y20" s="10"/>
    </row>
    <row r="21" spans="1:25" x14ac:dyDescent="0.25">
      <c r="A21" s="41">
        <v>45117.990624999999</v>
      </c>
      <c r="B21" s="55">
        <v>45117</v>
      </c>
      <c r="C21" s="42" t="s">
        <v>373</v>
      </c>
      <c r="D21" s="42" t="s">
        <v>942</v>
      </c>
      <c r="E21" s="43" t="s">
        <v>1616</v>
      </c>
      <c r="F21" s="43">
        <v>8505803872</v>
      </c>
      <c r="G21" s="43" t="s">
        <v>954</v>
      </c>
      <c r="H21" s="43" t="s">
        <v>1621</v>
      </c>
      <c r="I21" s="43" t="s">
        <v>1622</v>
      </c>
      <c r="J21" s="83">
        <v>25</v>
      </c>
      <c r="K21" s="43" t="s">
        <v>1623</v>
      </c>
      <c r="L21" s="43" t="s">
        <v>841</v>
      </c>
      <c r="M21" s="80">
        <v>250</v>
      </c>
      <c r="N21" s="43" t="s">
        <v>962</v>
      </c>
      <c r="O21" s="43" t="s">
        <v>974</v>
      </c>
      <c r="P21" s="43">
        <v>8505803872</v>
      </c>
      <c r="Q21" s="43">
        <v>1000</v>
      </c>
      <c r="R21" s="81">
        <v>500</v>
      </c>
      <c r="S21" s="43">
        <v>75</v>
      </c>
      <c r="T21" s="43" t="s">
        <v>6</v>
      </c>
      <c r="U21" s="42" t="s">
        <v>25</v>
      </c>
      <c r="V21" s="42" t="str">
        <f>VLOOKUP(T21,'[1]Region&amp;ASM'!$B$2:$D$14,3,0)</f>
        <v>Abhishek Srivastava</v>
      </c>
      <c r="W21" s="10"/>
      <c r="X21" s="10"/>
      <c r="Y21" s="10"/>
    </row>
    <row r="22" spans="1:25" x14ac:dyDescent="0.25">
      <c r="A22" s="41">
        <v>45118.279340277775</v>
      </c>
      <c r="B22" s="55">
        <v>45117</v>
      </c>
      <c r="C22" s="42" t="s">
        <v>373</v>
      </c>
      <c r="D22" s="42" t="s">
        <v>942</v>
      </c>
      <c r="E22" s="43" t="s">
        <v>955</v>
      </c>
      <c r="F22" s="43"/>
      <c r="G22" s="43" t="s">
        <v>117</v>
      </c>
      <c r="H22" s="43" t="s">
        <v>798</v>
      </c>
      <c r="I22" s="43" t="s">
        <v>830</v>
      </c>
      <c r="J22" s="83">
        <v>15</v>
      </c>
      <c r="K22" s="43" t="s">
        <v>883</v>
      </c>
      <c r="L22" s="43" t="s">
        <v>883</v>
      </c>
      <c r="M22" s="80">
        <v>200</v>
      </c>
      <c r="N22" s="43" t="s">
        <v>966</v>
      </c>
      <c r="O22" s="43" t="s">
        <v>1624</v>
      </c>
      <c r="P22" s="43">
        <v>919971530644</v>
      </c>
      <c r="Q22" s="43">
        <v>600</v>
      </c>
      <c r="R22" s="81">
        <v>60</v>
      </c>
      <c r="S22" s="43">
        <v>18</v>
      </c>
      <c r="T22" s="43" t="s">
        <v>7</v>
      </c>
      <c r="U22" s="42" t="s">
        <v>25</v>
      </c>
      <c r="V22" s="42" t="str">
        <f>VLOOKUP(T22,'[1]Region&amp;ASM'!$B$2:$D$14,3,0)</f>
        <v>Abhishek Srivastava</v>
      </c>
      <c r="W22" s="10"/>
      <c r="X22" s="10"/>
      <c r="Y22" s="10"/>
    </row>
    <row r="23" spans="1:25" x14ac:dyDescent="0.25">
      <c r="A23" s="41">
        <v>45118.281157407408</v>
      </c>
      <c r="B23" s="55">
        <v>45117</v>
      </c>
      <c r="C23" s="42" t="s">
        <v>373</v>
      </c>
      <c r="D23" s="42" t="s">
        <v>942</v>
      </c>
      <c r="E23" s="56" t="s">
        <v>1625</v>
      </c>
      <c r="F23" s="43"/>
      <c r="G23" s="43" t="s">
        <v>101</v>
      </c>
      <c r="H23" s="43" t="s">
        <v>798</v>
      </c>
      <c r="I23" s="43" t="s">
        <v>1626</v>
      </c>
      <c r="J23" s="83">
        <v>21</v>
      </c>
      <c r="K23" s="43" t="s">
        <v>883</v>
      </c>
      <c r="L23" s="43" t="s">
        <v>883</v>
      </c>
      <c r="M23" s="80">
        <v>150</v>
      </c>
      <c r="N23" s="43" t="s">
        <v>966</v>
      </c>
      <c r="O23" s="43" t="s">
        <v>1624</v>
      </c>
      <c r="P23" s="43">
        <v>919971530644</v>
      </c>
      <c r="Q23" s="43">
        <v>900</v>
      </c>
      <c r="R23" s="81">
        <v>90</v>
      </c>
      <c r="S23" s="43">
        <v>19</v>
      </c>
      <c r="T23" s="43" t="s">
        <v>7</v>
      </c>
      <c r="U23" s="42" t="s">
        <v>25</v>
      </c>
      <c r="V23" s="42" t="str">
        <f>VLOOKUP(T23,'[1]Region&amp;ASM'!$B$2:$D$14,3,0)</f>
        <v>Abhishek Srivastava</v>
      </c>
      <c r="W23" s="10"/>
      <c r="X23" s="10"/>
      <c r="Y23" s="10"/>
    </row>
    <row r="24" spans="1:25" x14ac:dyDescent="0.25">
      <c r="A24" s="41">
        <v>45118.99900462963</v>
      </c>
      <c r="B24" s="55">
        <v>45118</v>
      </c>
      <c r="C24" s="42" t="s">
        <v>373</v>
      </c>
      <c r="D24" s="42" t="s">
        <v>942</v>
      </c>
      <c r="E24" s="43" t="s">
        <v>1616</v>
      </c>
      <c r="F24" s="43">
        <v>8505803872</v>
      </c>
      <c r="G24" s="43" t="s">
        <v>956</v>
      </c>
      <c r="H24" s="43" t="s">
        <v>1627</v>
      </c>
      <c r="I24" s="43" t="s">
        <v>1627</v>
      </c>
      <c r="J24" s="83">
        <v>24</v>
      </c>
      <c r="K24" s="43" t="s">
        <v>1628</v>
      </c>
      <c r="L24" s="43" t="s">
        <v>1187</v>
      </c>
      <c r="M24" s="80">
        <v>500</v>
      </c>
      <c r="N24" s="43" t="s">
        <v>962</v>
      </c>
      <c r="O24" s="43">
        <v>1111111111</v>
      </c>
      <c r="P24" s="43">
        <v>1111111</v>
      </c>
      <c r="Q24" s="43">
        <v>1100</v>
      </c>
      <c r="R24" s="81">
        <v>500</v>
      </c>
      <c r="S24" s="43">
        <v>75</v>
      </c>
      <c r="T24" s="43" t="s">
        <v>6</v>
      </c>
      <c r="U24" s="42" t="s">
        <v>25</v>
      </c>
      <c r="V24" s="42" t="str">
        <f>VLOOKUP(T24,'[1]Region&amp;ASM'!$B$2:$D$14,3,0)</f>
        <v>Abhishek Srivastava</v>
      </c>
      <c r="W24" s="10"/>
      <c r="X24" s="10"/>
      <c r="Y24" s="10"/>
    </row>
    <row r="25" spans="1:25" x14ac:dyDescent="0.25">
      <c r="A25" s="41">
        <v>45119.360937500001</v>
      </c>
      <c r="B25" s="55">
        <v>45118</v>
      </c>
      <c r="C25" s="42" t="s">
        <v>373</v>
      </c>
      <c r="D25" s="42" t="s">
        <v>942</v>
      </c>
      <c r="E25" s="43" t="s">
        <v>798</v>
      </c>
      <c r="F25" s="43">
        <v>8851709860</v>
      </c>
      <c r="G25" s="43" t="s">
        <v>117</v>
      </c>
      <c r="H25" s="43" t="s">
        <v>798</v>
      </c>
      <c r="I25" s="43" t="s">
        <v>957</v>
      </c>
      <c r="J25" s="83">
        <v>28</v>
      </c>
      <c r="K25" s="43" t="s">
        <v>883</v>
      </c>
      <c r="L25" s="43" t="s">
        <v>883</v>
      </c>
      <c r="M25" s="80">
        <v>275</v>
      </c>
      <c r="N25" s="43" t="s">
        <v>965</v>
      </c>
      <c r="O25" s="43" t="s">
        <v>1629</v>
      </c>
      <c r="P25" s="43">
        <v>9654265772</v>
      </c>
      <c r="Q25" s="43">
        <v>3500</v>
      </c>
      <c r="R25" s="81">
        <v>350</v>
      </c>
      <c r="S25" s="43">
        <v>25</v>
      </c>
      <c r="T25" s="43" t="s">
        <v>7</v>
      </c>
      <c r="U25" s="42" t="s">
        <v>25</v>
      </c>
      <c r="V25" s="42" t="str">
        <f>VLOOKUP(T25,'[1]Region&amp;ASM'!$B$2:$D$14,3,0)</f>
        <v>Abhishek Srivastava</v>
      </c>
      <c r="W25" s="10"/>
      <c r="X25" s="10"/>
      <c r="Y25" s="10"/>
    </row>
    <row r="26" spans="1:25" x14ac:dyDescent="0.25">
      <c r="A26" s="41">
        <v>45120.00984953704</v>
      </c>
      <c r="B26" s="55">
        <v>45119</v>
      </c>
      <c r="C26" s="42" t="s">
        <v>373</v>
      </c>
      <c r="D26" s="42" t="s">
        <v>958</v>
      </c>
      <c r="E26" s="43" t="s">
        <v>444</v>
      </c>
      <c r="F26" s="43">
        <v>8505803872</v>
      </c>
      <c r="G26" s="43" t="s">
        <v>1630</v>
      </c>
      <c r="H26" s="43" t="s">
        <v>1631</v>
      </c>
      <c r="I26" s="43" t="s">
        <v>1611</v>
      </c>
      <c r="J26" s="83">
        <v>104</v>
      </c>
      <c r="K26" s="43" t="s">
        <v>1041</v>
      </c>
      <c r="L26" s="43" t="s">
        <v>961</v>
      </c>
      <c r="M26" s="80">
        <v>650</v>
      </c>
      <c r="N26" s="43" t="s">
        <v>962</v>
      </c>
      <c r="O26" s="43" t="s">
        <v>974</v>
      </c>
      <c r="P26" s="43">
        <v>8505803872</v>
      </c>
      <c r="Q26" s="43">
        <v>5000</v>
      </c>
      <c r="R26" s="81">
        <v>1000</v>
      </c>
      <c r="S26" s="43">
        <v>76</v>
      </c>
      <c r="T26" s="43" t="s">
        <v>6</v>
      </c>
      <c r="U26" s="42" t="s">
        <v>25</v>
      </c>
      <c r="V26" s="42" t="str">
        <f>VLOOKUP(T26,'[1]Region&amp;ASM'!$B$2:$D$14,3,0)</f>
        <v>Abhishek Srivastava</v>
      </c>
      <c r="W26" s="10"/>
      <c r="X26" s="10"/>
      <c r="Y26" s="10"/>
    </row>
    <row r="27" spans="1:25" x14ac:dyDescent="0.25">
      <c r="A27" s="41">
        <v>45120.011053240742</v>
      </c>
      <c r="B27" s="55">
        <v>45119</v>
      </c>
      <c r="C27" s="42" t="s">
        <v>373</v>
      </c>
      <c r="D27" s="42" t="s">
        <v>958</v>
      </c>
      <c r="E27" s="43" t="s">
        <v>444</v>
      </c>
      <c r="F27" s="43">
        <v>8505803872</v>
      </c>
      <c r="G27" s="43" t="s">
        <v>1632</v>
      </c>
      <c r="H27" s="43" t="s">
        <v>1633</v>
      </c>
      <c r="I27" s="43" t="s">
        <v>1627</v>
      </c>
      <c r="J27" s="83">
        <v>24</v>
      </c>
      <c r="K27" s="43" t="s">
        <v>1634</v>
      </c>
      <c r="L27" s="43" t="s">
        <v>832</v>
      </c>
      <c r="M27" s="80">
        <v>300</v>
      </c>
      <c r="N27" s="43" t="s">
        <v>962</v>
      </c>
      <c r="O27" s="43" t="s">
        <v>974</v>
      </c>
      <c r="P27" s="43">
        <v>8505803872</v>
      </c>
      <c r="Q27" s="43">
        <v>1500</v>
      </c>
      <c r="R27" s="81">
        <v>500</v>
      </c>
      <c r="S27" s="43">
        <v>76</v>
      </c>
      <c r="T27" s="43" t="s">
        <v>6</v>
      </c>
      <c r="U27" s="42" t="s">
        <v>25</v>
      </c>
      <c r="V27" s="42" t="str">
        <f>VLOOKUP(T27,'[1]Region&amp;ASM'!$B$2:$D$14,3,0)</f>
        <v>Abhishek Srivastava</v>
      </c>
      <c r="W27" s="10"/>
      <c r="X27" s="10"/>
      <c r="Y27" s="10"/>
    </row>
    <row r="28" spans="1:25" x14ac:dyDescent="0.25">
      <c r="A28" s="41">
        <v>45120.792048611111</v>
      </c>
      <c r="B28" s="55">
        <v>45119</v>
      </c>
      <c r="C28" s="42" t="s">
        <v>373</v>
      </c>
      <c r="D28" s="42" t="s">
        <v>958</v>
      </c>
      <c r="E28" s="43" t="s">
        <v>1096</v>
      </c>
      <c r="F28" s="43" t="s">
        <v>876</v>
      </c>
      <c r="G28" s="43" t="s">
        <v>169</v>
      </c>
      <c r="H28" s="43" t="s">
        <v>1097</v>
      </c>
      <c r="I28" s="43" t="s">
        <v>811</v>
      </c>
      <c r="J28" s="83">
        <v>26</v>
      </c>
      <c r="K28" s="43" t="s">
        <v>871</v>
      </c>
      <c r="L28" s="43" t="s">
        <v>533</v>
      </c>
      <c r="M28" s="80">
        <v>300</v>
      </c>
      <c r="N28" s="43" t="s">
        <v>966</v>
      </c>
      <c r="O28" s="43" t="s">
        <v>1635</v>
      </c>
      <c r="P28" s="43" t="s">
        <v>876</v>
      </c>
      <c r="Q28" s="43">
        <v>1000</v>
      </c>
      <c r="R28" s="81">
        <v>100</v>
      </c>
      <c r="S28" s="43">
        <v>38</v>
      </c>
      <c r="T28" s="10" t="s">
        <v>66</v>
      </c>
      <c r="U28" s="42" t="s">
        <v>25</v>
      </c>
      <c r="V28" s="42" t="str">
        <f>VLOOKUP(T28,'[1]Region&amp;ASM'!$B$2:$D$14,3,0)</f>
        <v>Abhishek Srivastava</v>
      </c>
      <c r="W28" s="10"/>
      <c r="X28" s="10"/>
      <c r="Y28" s="10"/>
    </row>
    <row r="29" spans="1:25" x14ac:dyDescent="0.25">
      <c r="A29" s="41">
        <v>45120.79347222222</v>
      </c>
      <c r="B29" s="55">
        <v>45120</v>
      </c>
      <c r="C29" s="42" t="s">
        <v>373</v>
      </c>
      <c r="D29" s="42" t="s">
        <v>958</v>
      </c>
      <c r="E29" s="43" t="s">
        <v>1096</v>
      </c>
      <c r="F29" s="43" t="s">
        <v>876</v>
      </c>
      <c r="G29" s="43" t="s">
        <v>820</v>
      </c>
      <c r="H29" s="43" t="s">
        <v>1097</v>
      </c>
      <c r="I29" s="43" t="s">
        <v>970</v>
      </c>
      <c r="J29" s="83">
        <v>21</v>
      </c>
      <c r="K29" s="43" t="s">
        <v>871</v>
      </c>
      <c r="L29" s="43" t="s">
        <v>533</v>
      </c>
      <c r="M29" s="80">
        <v>200</v>
      </c>
      <c r="N29" s="43" t="s">
        <v>966</v>
      </c>
      <c r="O29" s="43" t="s">
        <v>1636</v>
      </c>
      <c r="P29" s="43" t="s">
        <v>876</v>
      </c>
      <c r="Q29" s="43">
        <v>700</v>
      </c>
      <c r="R29" s="81">
        <v>70</v>
      </c>
      <c r="S29" s="43">
        <v>30</v>
      </c>
      <c r="T29" s="10" t="s">
        <v>66</v>
      </c>
      <c r="U29" s="42" t="s">
        <v>25</v>
      </c>
      <c r="V29" s="42" t="str">
        <f>VLOOKUP(T29,'[1]Region&amp;ASM'!$B$2:$D$14,3,0)</f>
        <v>Abhishek Srivastava</v>
      </c>
      <c r="W29" s="10"/>
      <c r="X29" s="10"/>
      <c r="Y29" s="10"/>
    </row>
    <row r="30" spans="1:25" x14ac:dyDescent="0.25">
      <c r="A30" s="41">
        <v>45121.364814814813</v>
      </c>
      <c r="B30" s="55">
        <v>45120</v>
      </c>
      <c r="C30" s="42" t="s">
        <v>373</v>
      </c>
      <c r="D30" s="42" t="s">
        <v>958</v>
      </c>
      <c r="E30" s="43" t="s">
        <v>194</v>
      </c>
      <c r="F30" s="43">
        <v>9560599239</v>
      </c>
      <c r="G30" s="43" t="s">
        <v>1637</v>
      </c>
      <c r="H30" s="43" t="s">
        <v>798</v>
      </c>
      <c r="I30" s="43" t="s">
        <v>971</v>
      </c>
      <c r="J30" s="83">
        <v>55</v>
      </c>
      <c r="K30" s="43" t="s">
        <v>883</v>
      </c>
      <c r="L30" s="43" t="s">
        <v>883</v>
      </c>
      <c r="M30" s="80">
        <v>1.25</v>
      </c>
      <c r="N30" s="43" t="s">
        <v>965</v>
      </c>
      <c r="O30" s="43" t="s">
        <v>1638</v>
      </c>
      <c r="P30" s="43">
        <v>8826945987</v>
      </c>
      <c r="Q30" s="43">
        <v>2350</v>
      </c>
      <c r="R30" s="81">
        <v>350</v>
      </c>
      <c r="S30" s="43">
        <v>31</v>
      </c>
      <c r="T30" s="43" t="s">
        <v>7</v>
      </c>
      <c r="U30" s="42" t="s">
        <v>25</v>
      </c>
      <c r="V30" s="42" t="str">
        <f>VLOOKUP(T30,'[1]Region&amp;ASM'!$B$2:$D$14,3,0)</f>
        <v>Abhishek Srivastava</v>
      </c>
      <c r="W30" s="10"/>
      <c r="X30" s="10"/>
      <c r="Y30" s="10"/>
    </row>
    <row r="31" spans="1:25" x14ac:dyDescent="0.25">
      <c r="A31" s="41">
        <v>45121.457291666666</v>
      </c>
      <c r="B31" s="55">
        <v>45120</v>
      </c>
      <c r="C31" s="42" t="s">
        <v>373</v>
      </c>
      <c r="D31" s="42" t="s">
        <v>958</v>
      </c>
      <c r="E31" s="43" t="s">
        <v>1096</v>
      </c>
      <c r="F31" s="43" t="s">
        <v>876</v>
      </c>
      <c r="G31" s="43" t="s">
        <v>820</v>
      </c>
      <c r="H31" s="43" t="s">
        <v>1097</v>
      </c>
      <c r="I31" s="43" t="s">
        <v>907</v>
      </c>
      <c r="J31" s="83">
        <v>8</v>
      </c>
      <c r="K31" s="43" t="s">
        <v>841</v>
      </c>
      <c r="L31" s="43" t="s">
        <v>841</v>
      </c>
      <c r="M31" s="80">
        <v>100</v>
      </c>
      <c r="N31" s="43" t="s">
        <v>966</v>
      </c>
      <c r="O31" s="43" t="s">
        <v>1639</v>
      </c>
      <c r="P31" s="43" t="s">
        <v>876</v>
      </c>
      <c r="Q31" s="43">
        <v>300</v>
      </c>
      <c r="R31" s="81">
        <v>30</v>
      </c>
      <c r="S31" s="43">
        <v>30</v>
      </c>
      <c r="T31" s="10" t="s">
        <v>66</v>
      </c>
      <c r="U31" s="42" t="s">
        <v>25</v>
      </c>
      <c r="V31" s="42" t="str">
        <f>VLOOKUP(T31,'[1]Region&amp;ASM'!$B$2:$D$14,3,0)</f>
        <v>Abhishek Srivastava</v>
      </c>
      <c r="W31" s="10"/>
      <c r="X31" s="10"/>
      <c r="Y31" s="10"/>
    </row>
    <row r="32" spans="1:25" x14ac:dyDescent="0.25">
      <c r="A32" s="41">
        <v>45121.47148148148</v>
      </c>
      <c r="B32" s="55">
        <v>45119</v>
      </c>
      <c r="C32" s="42" t="s">
        <v>373</v>
      </c>
      <c r="D32" s="42" t="s">
        <v>958</v>
      </c>
      <c r="E32" s="43" t="s">
        <v>790</v>
      </c>
      <c r="F32" s="43">
        <v>9625446093</v>
      </c>
      <c r="G32" s="43" t="s">
        <v>262</v>
      </c>
      <c r="H32" s="43" t="s">
        <v>844</v>
      </c>
      <c r="I32" s="43" t="s">
        <v>793</v>
      </c>
      <c r="J32" s="83">
        <v>13</v>
      </c>
      <c r="K32" s="43" t="s">
        <v>696</v>
      </c>
      <c r="L32" s="43" t="s">
        <v>696</v>
      </c>
      <c r="M32" s="80">
        <v>200</v>
      </c>
      <c r="N32" s="43" t="s">
        <v>962</v>
      </c>
      <c r="O32" s="43" t="s">
        <v>1385</v>
      </c>
      <c r="P32" s="43">
        <v>6397918528</v>
      </c>
      <c r="Q32" s="43">
        <v>1500</v>
      </c>
      <c r="R32" s="81">
        <v>200</v>
      </c>
      <c r="S32" s="43">
        <v>11</v>
      </c>
      <c r="T32" s="43" t="s">
        <v>126</v>
      </c>
      <c r="U32" s="42" t="s">
        <v>25</v>
      </c>
      <c r="V32" s="42" t="str">
        <f>VLOOKUP(T32,'[1]Region&amp;ASM'!$B$2:$D$14,3,0)</f>
        <v>Abhishek Srivastava</v>
      </c>
      <c r="W32" s="10"/>
      <c r="X32" s="10"/>
      <c r="Y32" s="10"/>
    </row>
    <row r="33" spans="1:25" x14ac:dyDescent="0.25">
      <c r="A33" s="41">
        <v>45121.475763888891</v>
      </c>
      <c r="B33" s="55">
        <v>45119</v>
      </c>
      <c r="C33" s="42" t="s">
        <v>373</v>
      </c>
      <c r="D33" s="42" t="s">
        <v>958</v>
      </c>
      <c r="E33" s="43" t="s">
        <v>1640</v>
      </c>
      <c r="F33" s="43">
        <v>7417925777</v>
      </c>
      <c r="G33" s="43" t="s">
        <v>918</v>
      </c>
      <c r="H33" s="43" t="s">
        <v>897</v>
      </c>
      <c r="I33" s="43" t="s">
        <v>901</v>
      </c>
      <c r="J33" s="83">
        <v>12</v>
      </c>
      <c r="K33" s="43" t="s">
        <v>696</v>
      </c>
      <c r="L33" s="43" t="s">
        <v>696</v>
      </c>
      <c r="M33" s="80">
        <v>400</v>
      </c>
      <c r="N33" s="43" t="s">
        <v>964</v>
      </c>
      <c r="O33" s="43" t="s">
        <v>1385</v>
      </c>
      <c r="P33" s="43">
        <v>6397918528</v>
      </c>
      <c r="Q33" s="43">
        <v>1500</v>
      </c>
      <c r="R33" s="81">
        <v>150</v>
      </c>
      <c r="S33" s="43">
        <v>46</v>
      </c>
      <c r="T33" s="43" t="s">
        <v>126</v>
      </c>
      <c r="U33" s="42" t="s">
        <v>25</v>
      </c>
      <c r="V33" s="42" t="str">
        <f>VLOOKUP(T33,'[1]Region&amp;ASM'!$B$2:$D$14,3,0)</f>
        <v>Abhishek Srivastava</v>
      </c>
      <c r="W33" s="10"/>
      <c r="X33" s="10"/>
      <c r="Y33" s="10"/>
    </row>
    <row r="34" spans="1:25" x14ac:dyDescent="0.25">
      <c r="A34" s="41">
        <v>45121.498495370368</v>
      </c>
      <c r="B34" s="55">
        <v>45119</v>
      </c>
      <c r="C34" s="42" t="s">
        <v>373</v>
      </c>
      <c r="D34" s="42" t="s">
        <v>958</v>
      </c>
      <c r="E34" s="43" t="s">
        <v>187</v>
      </c>
      <c r="F34" s="43">
        <v>9362531613</v>
      </c>
      <c r="G34" s="43" t="s">
        <v>561</v>
      </c>
      <c r="H34" s="43" t="s">
        <v>798</v>
      </c>
      <c r="I34" s="43" t="s">
        <v>957</v>
      </c>
      <c r="J34" s="83">
        <v>27</v>
      </c>
      <c r="K34" s="43" t="s">
        <v>883</v>
      </c>
      <c r="L34" s="43" t="s">
        <v>883</v>
      </c>
      <c r="M34" s="80">
        <v>1.5</v>
      </c>
      <c r="N34" s="43" t="s">
        <v>965</v>
      </c>
      <c r="O34" s="43" t="s">
        <v>1641</v>
      </c>
      <c r="P34" s="43">
        <v>918650799650</v>
      </c>
      <c r="Q34" s="43">
        <v>2500</v>
      </c>
      <c r="R34" s="81">
        <v>250</v>
      </c>
      <c r="S34" s="43">
        <v>30</v>
      </c>
      <c r="T34" s="43" t="s">
        <v>7</v>
      </c>
      <c r="U34" s="42" t="s">
        <v>25</v>
      </c>
      <c r="V34" s="42" t="str">
        <f>VLOOKUP(T34,'[1]Region&amp;ASM'!$B$2:$D$14,3,0)</f>
        <v>Abhishek Srivastava</v>
      </c>
      <c r="W34" s="10"/>
      <c r="X34" s="10"/>
      <c r="Y34" s="10"/>
    </row>
    <row r="35" spans="1:25" x14ac:dyDescent="0.25">
      <c r="A35" s="41">
        <v>45123.799155092594</v>
      </c>
      <c r="B35" s="55">
        <v>45122</v>
      </c>
      <c r="C35" s="42" t="s">
        <v>373</v>
      </c>
      <c r="D35" s="42" t="s">
        <v>958</v>
      </c>
      <c r="E35" s="43" t="s">
        <v>444</v>
      </c>
      <c r="F35" s="43">
        <v>8505803872</v>
      </c>
      <c r="G35" s="43" t="s">
        <v>410</v>
      </c>
      <c r="H35" s="43" t="s">
        <v>1633</v>
      </c>
      <c r="I35" s="43" t="s">
        <v>832</v>
      </c>
      <c r="J35" s="83">
        <v>24</v>
      </c>
      <c r="K35" s="43" t="s">
        <v>973</v>
      </c>
      <c r="L35" s="43" t="s">
        <v>533</v>
      </c>
      <c r="M35" s="80">
        <v>100</v>
      </c>
      <c r="N35" s="43" t="s">
        <v>962</v>
      </c>
      <c r="O35" s="43" t="s">
        <v>974</v>
      </c>
      <c r="P35" s="43">
        <v>8505803872</v>
      </c>
      <c r="Q35" s="43">
        <v>1100</v>
      </c>
      <c r="R35" s="81">
        <v>500</v>
      </c>
      <c r="S35" s="43">
        <v>75</v>
      </c>
      <c r="T35" s="43" t="s">
        <v>6</v>
      </c>
      <c r="U35" s="42" t="s">
        <v>25</v>
      </c>
      <c r="V35" s="42" t="str">
        <f>VLOOKUP(T35,'[1]Region&amp;ASM'!$B$2:$D$14,3,0)</f>
        <v>Abhishek Srivastava</v>
      </c>
      <c r="W35" s="43">
        <v>75</v>
      </c>
      <c r="X35" s="10"/>
      <c r="Y35" s="10"/>
    </row>
    <row r="36" spans="1:25" x14ac:dyDescent="0.25">
      <c r="A36" s="41">
        <v>45123.802303240744</v>
      </c>
      <c r="B36" s="55">
        <v>45122</v>
      </c>
      <c r="C36" s="42" t="s">
        <v>373</v>
      </c>
      <c r="D36" s="42" t="s">
        <v>958</v>
      </c>
      <c r="E36" s="43" t="s">
        <v>444</v>
      </c>
      <c r="F36" s="43">
        <v>8505803872</v>
      </c>
      <c r="G36" s="43" t="s">
        <v>975</v>
      </c>
      <c r="H36" s="43" t="s">
        <v>1097</v>
      </c>
      <c r="I36" s="43" t="s">
        <v>1642</v>
      </c>
      <c r="J36" s="83">
        <v>161</v>
      </c>
      <c r="K36" s="43" t="s">
        <v>973</v>
      </c>
      <c r="L36" s="43" t="s">
        <v>1643</v>
      </c>
      <c r="M36" s="80">
        <v>650</v>
      </c>
      <c r="N36" s="43" t="s">
        <v>965</v>
      </c>
      <c r="O36" s="43" t="s">
        <v>976</v>
      </c>
      <c r="P36" s="43">
        <v>8505803872</v>
      </c>
      <c r="Q36" s="43">
        <v>10000</v>
      </c>
      <c r="R36" s="81">
        <v>1000</v>
      </c>
      <c r="S36" s="43">
        <v>75</v>
      </c>
      <c r="T36" s="43" t="s">
        <v>6</v>
      </c>
      <c r="U36" s="42" t="s">
        <v>25</v>
      </c>
      <c r="V36" s="42" t="str">
        <f>VLOOKUP(T36,'[1]Region&amp;ASM'!$B$2:$D$14,3,0)</f>
        <v>Abhishek Srivastava</v>
      </c>
      <c r="W36" s="43">
        <v>75</v>
      </c>
      <c r="X36" s="10"/>
      <c r="Y36" s="10"/>
    </row>
    <row r="37" spans="1:25" x14ac:dyDescent="0.25">
      <c r="A37" s="41">
        <v>45124.435949074075</v>
      </c>
      <c r="B37" s="55">
        <v>45122</v>
      </c>
      <c r="C37" s="42" t="s">
        <v>373</v>
      </c>
      <c r="D37" s="42" t="s">
        <v>958</v>
      </c>
      <c r="E37" s="43" t="s">
        <v>977</v>
      </c>
      <c r="F37" s="43">
        <v>9718826697</v>
      </c>
      <c r="G37" s="43" t="s">
        <v>109</v>
      </c>
      <c r="H37" s="43" t="s">
        <v>1644</v>
      </c>
      <c r="I37" s="43" t="s">
        <v>1645</v>
      </c>
      <c r="J37" s="83">
        <v>35</v>
      </c>
      <c r="K37" s="43" t="s">
        <v>883</v>
      </c>
      <c r="L37" s="43" t="s">
        <v>883</v>
      </c>
      <c r="M37" s="80">
        <v>1500</v>
      </c>
      <c r="N37" s="43" t="s">
        <v>965</v>
      </c>
      <c r="O37" s="43" t="s">
        <v>978</v>
      </c>
      <c r="P37" s="43">
        <v>9990441549</v>
      </c>
      <c r="Q37" s="43">
        <v>1550</v>
      </c>
      <c r="R37" s="81">
        <v>150</v>
      </c>
      <c r="S37" s="43">
        <v>65</v>
      </c>
      <c r="T37" s="43" t="s">
        <v>7</v>
      </c>
      <c r="U37" s="42" t="s">
        <v>25</v>
      </c>
      <c r="V37" s="42" t="str">
        <f>VLOOKUP(T37,'[1]Region&amp;ASM'!$B$2:$D$14,3,0)</f>
        <v>Abhishek Srivastava</v>
      </c>
      <c r="W37" s="43" t="s">
        <v>978</v>
      </c>
      <c r="X37" s="10"/>
      <c r="Y37" s="10"/>
    </row>
    <row r="38" spans="1:25" x14ac:dyDescent="0.25">
      <c r="A38" s="41">
        <v>45124.460428240738</v>
      </c>
      <c r="B38" s="55">
        <v>45122</v>
      </c>
      <c r="C38" s="42" t="s">
        <v>373</v>
      </c>
      <c r="D38" s="42" t="s">
        <v>958</v>
      </c>
      <c r="E38" s="43" t="s">
        <v>979</v>
      </c>
      <c r="F38" s="43">
        <v>9956751666</v>
      </c>
      <c r="G38" s="43" t="s">
        <v>968</v>
      </c>
      <c r="H38" s="43" t="s">
        <v>1646</v>
      </c>
      <c r="I38" s="43" t="s">
        <v>1647</v>
      </c>
      <c r="J38" s="83">
        <v>48</v>
      </c>
      <c r="K38" s="43" t="s">
        <v>26</v>
      </c>
      <c r="L38" s="43" t="s">
        <v>1648</v>
      </c>
      <c r="M38" s="80">
        <v>2000</v>
      </c>
      <c r="N38" s="43" t="s">
        <v>980</v>
      </c>
      <c r="O38" s="43" t="s">
        <v>981</v>
      </c>
      <c r="P38" s="43">
        <v>9935056464</v>
      </c>
      <c r="Q38" s="43">
        <v>1000</v>
      </c>
      <c r="R38" s="81">
        <v>100</v>
      </c>
      <c r="S38" s="43">
        <v>81</v>
      </c>
      <c r="T38" s="54" t="s">
        <v>8</v>
      </c>
      <c r="U38" s="85" t="s">
        <v>26</v>
      </c>
      <c r="V38" s="42" t="str">
        <f>VLOOKUP(T38,'[1]Region&amp;ASM'!$B$2:$D$14,3,0)</f>
        <v>Rahul Rai</v>
      </c>
      <c r="W38" s="43">
        <v>23</v>
      </c>
      <c r="X38" s="10"/>
      <c r="Y38" s="10"/>
    </row>
    <row r="39" spans="1:25" x14ac:dyDescent="0.25">
      <c r="A39" s="41">
        <v>45124.469328703701</v>
      </c>
      <c r="B39" s="55">
        <v>45120</v>
      </c>
      <c r="C39" s="42" t="s">
        <v>373</v>
      </c>
      <c r="D39" s="42" t="s">
        <v>958</v>
      </c>
      <c r="E39" s="43" t="s">
        <v>967</v>
      </c>
      <c r="F39" s="43">
        <v>9956751666</v>
      </c>
      <c r="G39" s="43" t="s">
        <v>968</v>
      </c>
      <c r="H39" s="43" t="s">
        <v>1649</v>
      </c>
      <c r="I39" s="43" t="s">
        <v>1016</v>
      </c>
      <c r="J39" s="83">
        <v>30</v>
      </c>
      <c r="K39" s="43" t="s">
        <v>26</v>
      </c>
      <c r="L39" s="43" t="s">
        <v>26</v>
      </c>
      <c r="M39" s="80">
        <v>2500</v>
      </c>
      <c r="N39" s="43" t="s">
        <v>965</v>
      </c>
      <c r="O39" s="43" t="s">
        <v>969</v>
      </c>
      <c r="P39" s="43">
        <v>9935056464</v>
      </c>
      <c r="Q39" s="43">
        <v>800</v>
      </c>
      <c r="R39" s="81">
        <v>500</v>
      </c>
      <c r="S39" s="43">
        <v>81</v>
      </c>
      <c r="T39" s="54" t="s">
        <v>8</v>
      </c>
      <c r="U39" s="85" t="s">
        <v>26</v>
      </c>
      <c r="V39" s="42" t="str">
        <f>VLOOKUP(T39,'[1]Region&amp;ASM'!$B$2:$D$14,3,0)</f>
        <v>Rahul Rai</v>
      </c>
      <c r="W39" s="43">
        <v>23</v>
      </c>
      <c r="X39" s="10"/>
      <c r="Y39" s="10"/>
    </row>
    <row r="40" spans="1:25" x14ac:dyDescent="0.25">
      <c r="A40" s="41">
        <v>45125.434664351851</v>
      </c>
      <c r="B40" s="55">
        <v>45124</v>
      </c>
      <c r="C40" s="42" t="s">
        <v>373</v>
      </c>
      <c r="D40" s="42" t="s">
        <v>958</v>
      </c>
      <c r="E40" s="43" t="s">
        <v>444</v>
      </c>
      <c r="F40" s="43">
        <v>8505803872</v>
      </c>
      <c r="G40" s="43" t="s">
        <v>166</v>
      </c>
      <c r="H40" s="43" t="s">
        <v>982</v>
      </c>
      <c r="I40" s="43" t="s">
        <v>983</v>
      </c>
      <c r="J40" s="83">
        <v>27</v>
      </c>
      <c r="K40" s="43" t="s">
        <v>533</v>
      </c>
      <c r="L40" s="43" t="s">
        <v>533</v>
      </c>
      <c r="M40" s="80">
        <v>101</v>
      </c>
      <c r="N40" s="43" t="s">
        <v>965</v>
      </c>
      <c r="O40" s="43" t="s">
        <v>1650</v>
      </c>
      <c r="P40" s="43">
        <v>8505803872</v>
      </c>
      <c r="Q40" s="43">
        <v>1100</v>
      </c>
      <c r="R40" s="81">
        <v>100</v>
      </c>
      <c r="S40" s="43">
        <v>75</v>
      </c>
      <c r="T40" s="43" t="s">
        <v>6</v>
      </c>
      <c r="U40" s="42" t="s">
        <v>25</v>
      </c>
      <c r="V40" s="42" t="str">
        <f>VLOOKUP(T40,'[1]Region&amp;ASM'!$B$2:$D$14,3,0)</f>
        <v>Abhishek Srivastava</v>
      </c>
      <c r="W40" s="43">
        <v>75</v>
      </c>
      <c r="X40" s="10"/>
      <c r="Y40" s="10"/>
    </row>
    <row r="41" spans="1:25" x14ac:dyDescent="0.25">
      <c r="A41" s="41">
        <v>45125.447210648148</v>
      </c>
      <c r="B41" s="55">
        <v>45124</v>
      </c>
      <c r="C41" s="42" t="s">
        <v>373</v>
      </c>
      <c r="D41" s="42" t="s">
        <v>958</v>
      </c>
      <c r="E41" s="43" t="s">
        <v>187</v>
      </c>
      <c r="F41" s="43">
        <v>9560599239</v>
      </c>
      <c r="G41" s="43" t="s">
        <v>166</v>
      </c>
      <c r="H41" s="43" t="s">
        <v>984</v>
      </c>
      <c r="I41" s="43" t="s">
        <v>985</v>
      </c>
      <c r="J41" s="83">
        <v>65</v>
      </c>
      <c r="K41" s="43" t="s">
        <v>696</v>
      </c>
      <c r="L41" s="43" t="s">
        <v>883</v>
      </c>
      <c r="M41" s="80">
        <v>700</v>
      </c>
      <c r="N41" s="43" t="s">
        <v>965</v>
      </c>
      <c r="O41" s="43" t="s">
        <v>1275</v>
      </c>
      <c r="P41" s="43">
        <v>8802141490</v>
      </c>
      <c r="Q41" s="43">
        <v>2100</v>
      </c>
      <c r="R41" s="81">
        <v>200</v>
      </c>
      <c r="S41" s="43">
        <v>30</v>
      </c>
      <c r="T41" s="43" t="s">
        <v>7</v>
      </c>
      <c r="U41" s="42" t="s">
        <v>25</v>
      </c>
      <c r="V41" s="42" t="str">
        <f>VLOOKUP(T41,'[1]Region&amp;ASM'!$B$2:$D$14,3,0)</f>
        <v>Abhishek Srivastava</v>
      </c>
      <c r="W41" s="43" t="s">
        <v>986</v>
      </c>
      <c r="X41" s="10"/>
      <c r="Y41" s="10"/>
    </row>
    <row r="42" spans="1:25" x14ac:dyDescent="0.25">
      <c r="A42" s="41">
        <v>45125.81925925926</v>
      </c>
      <c r="B42" s="55">
        <v>45125</v>
      </c>
      <c r="C42" s="42" t="s">
        <v>373</v>
      </c>
      <c r="D42" s="42" t="s">
        <v>958</v>
      </c>
      <c r="E42" s="43" t="s">
        <v>1096</v>
      </c>
      <c r="F42" s="43" t="s">
        <v>876</v>
      </c>
      <c r="G42" s="43" t="s">
        <v>169</v>
      </c>
      <c r="H42" s="43" t="s">
        <v>1097</v>
      </c>
      <c r="I42" s="43" t="s">
        <v>1651</v>
      </c>
      <c r="J42" s="83">
        <v>4</v>
      </c>
      <c r="K42" s="43" t="s">
        <v>988</v>
      </c>
      <c r="L42" s="43" t="s">
        <v>988</v>
      </c>
      <c r="M42" s="80">
        <v>100</v>
      </c>
      <c r="N42" s="43" t="s">
        <v>962</v>
      </c>
      <c r="O42" s="43" t="s">
        <v>1652</v>
      </c>
      <c r="P42" s="43" t="s">
        <v>1653</v>
      </c>
      <c r="Q42" s="43">
        <v>300</v>
      </c>
      <c r="R42" s="81">
        <v>30</v>
      </c>
      <c r="S42" s="43">
        <v>38</v>
      </c>
      <c r="T42" s="10" t="s">
        <v>66</v>
      </c>
      <c r="U42" s="42" t="s">
        <v>25</v>
      </c>
      <c r="V42" s="42" t="str">
        <f>VLOOKUP(T42,'[1]Region&amp;ASM'!$B$2:$D$14,3,0)</f>
        <v>Abhishek Srivastava</v>
      </c>
      <c r="W42" s="43">
        <v>12</v>
      </c>
      <c r="X42" s="10"/>
      <c r="Y42" s="10"/>
    </row>
    <row r="43" spans="1:25" x14ac:dyDescent="0.25">
      <c r="A43" s="41">
        <v>45125.820613425924</v>
      </c>
      <c r="B43" s="55">
        <v>45125</v>
      </c>
      <c r="C43" s="42" t="s">
        <v>373</v>
      </c>
      <c r="D43" s="42" t="s">
        <v>958</v>
      </c>
      <c r="E43" s="43" t="s">
        <v>1096</v>
      </c>
      <c r="F43" s="43" t="s">
        <v>876</v>
      </c>
      <c r="G43" s="43" t="s">
        <v>820</v>
      </c>
      <c r="H43" s="43" t="s">
        <v>1097</v>
      </c>
      <c r="I43" s="43" t="s">
        <v>907</v>
      </c>
      <c r="J43" s="83">
        <v>6</v>
      </c>
      <c r="K43" s="43" t="s">
        <v>988</v>
      </c>
      <c r="L43" s="43" t="s">
        <v>988</v>
      </c>
      <c r="M43" s="80">
        <v>200</v>
      </c>
      <c r="N43" s="43" t="s">
        <v>962</v>
      </c>
      <c r="O43" s="43" t="s">
        <v>1654</v>
      </c>
      <c r="P43" s="43" t="s">
        <v>1655</v>
      </c>
      <c r="Q43" s="43">
        <v>400</v>
      </c>
      <c r="R43" s="81">
        <v>40</v>
      </c>
      <c r="S43" s="43">
        <v>38</v>
      </c>
      <c r="T43" s="10" t="s">
        <v>66</v>
      </c>
      <c r="U43" s="42" t="s">
        <v>25</v>
      </c>
      <c r="V43" s="42" t="str">
        <f>VLOOKUP(T43,'[1]Region&amp;ASM'!$B$2:$D$14,3,0)</f>
        <v>Abhishek Srivastava</v>
      </c>
      <c r="W43" s="43">
        <v>12</v>
      </c>
      <c r="X43" s="10"/>
      <c r="Y43" s="10"/>
    </row>
    <row r="44" spans="1:25" x14ac:dyDescent="0.25">
      <c r="A44" s="41">
        <v>45125.821770833332</v>
      </c>
      <c r="B44" s="55">
        <v>45125</v>
      </c>
      <c r="C44" s="42" t="s">
        <v>373</v>
      </c>
      <c r="D44" s="42" t="s">
        <v>958</v>
      </c>
      <c r="E44" s="43" t="s">
        <v>1096</v>
      </c>
      <c r="F44" s="43" t="s">
        <v>876</v>
      </c>
      <c r="G44" s="43" t="s">
        <v>820</v>
      </c>
      <c r="H44" s="43" t="s">
        <v>1097</v>
      </c>
      <c r="I44" s="43" t="s">
        <v>838</v>
      </c>
      <c r="J44" s="83">
        <v>4</v>
      </c>
      <c r="K44" s="43" t="s">
        <v>988</v>
      </c>
      <c r="L44" s="43" t="s">
        <v>988</v>
      </c>
      <c r="M44" s="80">
        <v>200</v>
      </c>
      <c r="N44" s="43" t="s">
        <v>980</v>
      </c>
      <c r="O44" s="43" t="s">
        <v>1022</v>
      </c>
      <c r="P44" s="43" t="s">
        <v>1656</v>
      </c>
      <c r="Q44" s="43">
        <v>300</v>
      </c>
      <c r="R44" s="81">
        <v>30</v>
      </c>
      <c r="S44" s="43">
        <v>38</v>
      </c>
      <c r="T44" s="10" t="s">
        <v>66</v>
      </c>
      <c r="U44" s="42" t="s">
        <v>25</v>
      </c>
      <c r="V44" s="42" t="str">
        <f>VLOOKUP(T44,'[1]Region&amp;ASM'!$B$2:$D$14,3,0)</f>
        <v>Abhishek Srivastava</v>
      </c>
      <c r="W44" s="43">
        <v>13</v>
      </c>
      <c r="X44" s="10"/>
      <c r="Y44" s="10"/>
    </row>
    <row r="45" spans="1:25" x14ac:dyDescent="0.25">
      <c r="A45" s="41">
        <v>45125.839571759258</v>
      </c>
      <c r="B45" s="55">
        <v>45125</v>
      </c>
      <c r="C45" s="42" t="s">
        <v>373</v>
      </c>
      <c r="D45" s="42" t="s">
        <v>958</v>
      </c>
      <c r="E45" s="43" t="s">
        <v>166</v>
      </c>
      <c r="F45" s="43" t="s">
        <v>989</v>
      </c>
      <c r="G45" s="43" t="s">
        <v>166</v>
      </c>
      <c r="H45" s="43" t="s">
        <v>1015</v>
      </c>
      <c r="I45" s="43" t="s">
        <v>1657</v>
      </c>
      <c r="J45" s="83">
        <v>65</v>
      </c>
      <c r="K45" s="43" t="s">
        <v>26</v>
      </c>
      <c r="L45" s="43" t="s">
        <v>990</v>
      </c>
      <c r="M45" s="80">
        <v>500</v>
      </c>
      <c r="N45" s="43" t="s">
        <v>980</v>
      </c>
      <c r="O45" s="43" t="s">
        <v>1658</v>
      </c>
      <c r="P45" s="43">
        <v>9935056464</v>
      </c>
      <c r="Q45" s="43">
        <v>1200</v>
      </c>
      <c r="R45" s="81">
        <v>100</v>
      </c>
      <c r="S45" s="43">
        <v>81</v>
      </c>
      <c r="T45" s="54" t="s">
        <v>8</v>
      </c>
      <c r="U45" s="10" t="s">
        <v>26</v>
      </c>
      <c r="V45" s="42" t="str">
        <f>VLOOKUP(T45,'[1]Region&amp;ASM'!$B$2:$D$14,3,0)</f>
        <v>Rahul Rai</v>
      </c>
      <c r="W45" s="43">
        <v>23</v>
      </c>
      <c r="X45" s="10"/>
      <c r="Y45" s="10"/>
    </row>
    <row r="46" spans="1:25" x14ac:dyDescent="0.25">
      <c r="A46" s="41">
        <v>45125.937476851854</v>
      </c>
      <c r="B46" s="55">
        <v>45125</v>
      </c>
      <c r="C46" s="42" t="s">
        <v>373</v>
      </c>
      <c r="D46" s="42" t="s">
        <v>958</v>
      </c>
      <c r="E46" s="43" t="s">
        <v>192</v>
      </c>
      <c r="F46" s="43">
        <v>8092382720</v>
      </c>
      <c r="G46" s="43" t="s">
        <v>166</v>
      </c>
      <c r="H46" s="43" t="s">
        <v>883</v>
      </c>
      <c r="I46" s="43" t="s">
        <v>696</v>
      </c>
      <c r="J46" s="83">
        <v>65</v>
      </c>
      <c r="K46" s="43" t="s">
        <v>991</v>
      </c>
      <c r="L46" s="43" t="s">
        <v>992</v>
      </c>
      <c r="M46" s="80">
        <v>300</v>
      </c>
      <c r="N46" s="43" t="s">
        <v>962</v>
      </c>
      <c r="O46" s="43" t="s">
        <v>1319</v>
      </c>
      <c r="P46" s="43">
        <v>9717486831</v>
      </c>
      <c r="Q46" s="43">
        <v>4500</v>
      </c>
      <c r="R46" s="81">
        <v>500</v>
      </c>
      <c r="S46" s="43">
        <v>16</v>
      </c>
      <c r="T46" s="43" t="s">
        <v>7</v>
      </c>
      <c r="U46" s="85" t="s">
        <v>25</v>
      </c>
      <c r="V46" s="42" t="str">
        <f>VLOOKUP(T46,'[1]Region&amp;ASM'!$B$2:$D$14,3,0)</f>
        <v>Abhishek Srivastava</v>
      </c>
      <c r="W46" s="43" t="s">
        <v>986</v>
      </c>
      <c r="X46" s="10"/>
      <c r="Y46" s="10"/>
    </row>
    <row r="47" spans="1:25" x14ac:dyDescent="0.25">
      <c r="A47" s="41">
        <v>45126.435208333336</v>
      </c>
      <c r="B47" s="55">
        <v>45125</v>
      </c>
      <c r="C47" s="42" t="s">
        <v>373</v>
      </c>
      <c r="D47" s="42" t="s">
        <v>958</v>
      </c>
      <c r="E47" s="43" t="s">
        <v>498</v>
      </c>
      <c r="F47" s="43">
        <v>9749134510</v>
      </c>
      <c r="G47" s="43" t="s">
        <v>503</v>
      </c>
      <c r="H47" s="43" t="s">
        <v>1633</v>
      </c>
      <c r="I47" s="43" t="s">
        <v>983</v>
      </c>
      <c r="J47" s="83">
        <v>26</v>
      </c>
      <c r="K47" s="43" t="s">
        <v>533</v>
      </c>
      <c r="L47" s="43" t="s">
        <v>533</v>
      </c>
      <c r="M47" s="80">
        <v>90</v>
      </c>
      <c r="N47" s="43" t="s">
        <v>962</v>
      </c>
      <c r="O47" s="43" t="s">
        <v>1659</v>
      </c>
      <c r="P47" s="43" t="s">
        <v>1331</v>
      </c>
      <c r="Q47" s="43">
        <v>3000</v>
      </c>
      <c r="R47" s="81">
        <v>300</v>
      </c>
      <c r="S47" s="43">
        <v>85</v>
      </c>
      <c r="T47" s="43" t="s">
        <v>6</v>
      </c>
      <c r="U47" s="85" t="s">
        <v>25</v>
      </c>
      <c r="V47" s="42" t="str">
        <f>VLOOKUP(T47,'[1]Region&amp;ASM'!$B$2:$D$14,3,0)</f>
        <v>Abhishek Srivastava</v>
      </c>
      <c r="W47" s="43">
        <v>40</v>
      </c>
      <c r="X47" s="10"/>
      <c r="Y47" s="10"/>
    </row>
    <row r="48" spans="1:25" x14ac:dyDescent="0.25">
      <c r="A48" s="41">
        <v>45126.436168981483</v>
      </c>
      <c r="B48" s="55">
        <v>45125</v>
      </c>
      <c r="C48" s="42" t="s">
        <v>373</v>
      </c>
      <c r="D48" s="42" t="s">
        <v>958</v>
      </c>
      <c r="E48" s="43" t="s">
        <v>505</v>
      </c>
      <c r="F48" s="43">
        <v>9739134510</v>
      </c>
      <c r="G48" s="43" t="s">
        <v>993</v>
      </c>
      <c r="H48" s="43" t="s">
        <v>1660</v>
      </c>
      <c r="I48" s="43" t="s">
        <v>1661</v>
      </c>
      <c r="J48" s="83">
        <v>25</v>
      </c>
      <c r="K48" s="43" t="s">
        <v>533</v>
      </c>
      <c r="L48" s="43" t="s">
        <v>533</v>
      </c>
      <c r="M48" s="80">
        <v>400</v>
      </c>
      <c r="N48" s="43" t="s">
        <v>964</v>
      </c>
      <c r="O48" s="43" t="s">
        <v>1333</v>
      </c>
      <c r="P48" s="43">
        <v>9379234510</v>
      </c>
      <c r="Q48" s="43">
        <v>2300</v>
      </c>
      <c r="R48" s="81">
        <v>300</v>
      </c>
      <c r="S48" s="43">
        <v>86</v>
      </c>
      <c r="T48" s="43" t="s">
        <v>6</v>
      </c>
      <c r="U48" s="85" t="s">
        <v>25</v>
      </c>
      <c r="V48" s="42" t="str">
        <f>VLOOKUP(T48,'[1]Region&amp;ASM'!$B$2:$D$14,3,0)</f>
        <v>Abhishek Srivastava</v>
      </c>
      <c r="W48" s="43">
        <v>41</v>
      </c>
      <c r="X48" s="10"/>
      <c r="Y48" s="10"/>
    </row>
    <row r="49" spans="1:25" x14ac:dyDescent="0.25">
      <c r="A49" s="41">
        <v>45126.578425925924</v>
      </c>
      <c r="B49" s="55">
        <v>45126</v>
      </c>
      <c r="C49" s="42" t="s">
        <v>373</v>
      </c>
      <c r="D49" s="42" t="s">
        <v>994</v>
      </c>
      <c r="E49" s="43" t="s">
        <v>257</v>
      </c>
      <c r="F49" s="43">
        <v>9821000310</v>
      </c>
      <c r="G49" s="43" t="s">
        <v>166</v>
      </c>
      <c r="H49" s="43" t="s">
        <v>1662</v>
      </c>
      <c r="I49" s="43" t="s">
        <v>995</v>
      </c>
      <c r="J49" s="83">
        <v>980</v>
      </c>
      <c r="K49" s="43" t="s">
        <v>533</v>
      </c>
      <c r="L49" s="43" t="s">
        <v>995</v>
      </c>
      <c r="M49" s="80">
        <v>9000</v>
      </c>
      <c r="N49" s="43" t="s">
        <v>964</v>
      </c>
      <c r="O49" s="43" t="s">
        <v>1033</v>
      </c>
      <c r="P49" s="43">
        <v>7683044386</v>
      </c>
      <c r="Q49" s="43">
        <v>55000</v>
      </c>
      <c r="R49" s="81">
        <v>4800</v>
      </c>
      <c r="S49" s="43">
        <v>42</v>
      </c>
      <c r="T49" s="43" t="s">
        <v>996</v>
      </c>
      <c r="U49" s="85" t="s">
        <v>25</v>
      </c>
      <c r="V49" s="42" t="str">
        <f>VLOOKUP(T49,'[1]Region&amp;ASM'!$B$2:$D$14,3,0)</f>
        <v>Abhishek Srivastava</v>
      </c>
      <c r="W49" s="43">
        <v>42</v>
      </c>
      <c r="X49" s="10"/>
      <c r="Y49" s="10"/>
    </row>
    <row r="50" spans="1:25" x14ac:dyDescent="0.25">
      <c r="A50" s="41">
        <v>45126.800208333334</v>
      </c>
      <c r="B50" s="55">
        <v>45126</v>
      </c>
      <c r="C50" s="42" t="s">
        <v>373</v>
      </c>
      <c r="D50" s="42" t="s">
        <v>994</v>
      </c>
      <c r="E50" s="43" t="s">
        <v>1096</v>
      </c>
      <c r="F50" s="43"/>
      <c r="G50" s="43" t="s">
        <v>820</v>
      </c>
      <c r="H50" s="43" t="s">
        <v>1097</v>
      </c>
      <c r="I50" s="43" t="s">
        <v>1663</v>
      </c>
      <c r="J50" s="83">
        <v>65</v>
      </c>
      <c r="K50" s="43" t="s">
        <v>988</v>
      </c>
      <c r="L50" s="43" t="s">
        <v>988</v>
      </c>
      <c r="M50" s="80">
        <v>700</v>
      </c>
      <c r="N50" s="43" t="s">
        <v>962</v>
      </c>
      <c r="O50" s="43" t="s">
        <v>1664</v>
      </c>
      <c r="P50" s="43" t="s">
        <v>1012</v>
      </c>
      <c r="Q50" s="43">
        <v>3000</v>
      </c>
      <c r="R50" s="81">
        <v>300</v>
      </c>
      <c r="S50" s="43">
        <v>38</v>
      </c>
      <c r="T50" s="10" t="s">
        <v>66</v>
      </c>
      <c r="U50" s="85" t="s">
        <v>25</v>
      </c>
      <c r="V50" s="42" t="str">
        <f>VLOOKUP(T50,'[1]Region&amp;ASM'!$B$2:$D$14,3,0)</f>
        <v>Abhishek Srivastava</v>
      </c>
      <c r="W50" s="43">
        <v>12</v>
      </c>
      <c r="X50" s="10"/>
      <c r="Y50" s="10"/>
    </row>
    <row r="51" spans="1:25" x14ac:dyDescent="0.25">
      <c r="A51" s="41">
        <v>45126.975729166668</v>
      </c>
      <c r="B51" s="55">
        <v>45126</v>
      </c>
      <c r="C51" s="42" t="s">
        <v>373</v>
      </c>
      <c r="D51" s="42" t="s">
        <v>994</v>
      </c>
      <c r="E51" s="43" t="s">
        <v>997</v>
      </c>
      <c r="F51" s="43">
        <v>9473812482</v>
      </c>
      <c r="G51" s="43" t="s">
        <v>471</v>
      </c>
      <c r="H51" s="43" t="s">
        <v>1097</v>
      </c>
      <c r="I51" s="43" t="s">
        <v>1663</v>
      </c>
      <c r="J51" s="83">
        <v>55</v>
      </c>
      <c r="K51" s="43" t="s">
        <v>973</v>
      </c>
      <c r="L51" s="43" t="s">
        <v>998</v>
      </c>
      <c r="M51" s="80">
        <v>30</v>
      </c>
      <c r="N51" s="43" t="s">
        <v>962</v>
      </c>
      <c r="O51" s="43" t="s">
        <v>1270</v>
      </c>
      <c r="P51" s="43">
        <v>9849323410</v>
      </c>
      <c r="Q51" s="43">
        <v>3000</v>
      </c>
      <c r="R51" s="81">
        <v>300</v>
      </c>
      <c r="S51" s="43">
        <v>75</v>
      </c>
      <c r="T51" s="43" t="s">
        <v>6</v>
      </c>
      <c r="U51" s="85" t="s">
        <v>25</v>
      </c>
      <c r="V51" s="42" t="str">
        <f>VLOOKUP(T51,'[1]Region&amp;ASM'!$B$2:$D$14,3,0)</f>
        <v>Abhishek Srivastava</v>
      </c>
      <c r="W51" s="43">
        <v>41</v>
      </c>
      <c r="X51" s="10"/>
      <c r="Y51" s="10"/>
    </row>
    <row r="52" spans="1:25" x14ac:dyDescent="0.25">
      <c r="A52" s="41">
        <v>45127.289814814816</v>
      </c>
      <c r="B52" s="55">
        <v>45126</v>
      </c>
      <c r="C52" s="42" t="s">
        <v>373</v>
      </c>
      <c r="D52" s="42" t="s">
        <v>994</v>
      </c>
      <c r="E52" s="43" t="s">
        <v>196</v>
      </c>
      <c r="F52" s="43">
        <v>8851709860</v>
      </c>
      <c r="G52" s="43" t="s">
        <v>999</v>
      </c>
      <c r="H52" s="43" t="s">
        <v>1644</v>
      </c>
      <c r="I52" s="43" t="s">
        <v>1665</v>
      </c>
      <c r="J52" s="83">
        <v>75</v>
      </c>
      <c r="K52" s="43" t="s">
        <v>883</v>
      </c>
      <c r="L52" s="43" t="s">
        <v>537</v>
      </c>
      <c r="M52" s="80">
        <v>200</v>
      </c>
      <c r="N52" s="43" t="s">
        <v>962</v>
      </c>
      <c r="O52" s="43" t="s">
        <v>1354</v>
      </c>
      <c r="P52" s="43">
        <v>9917514583</v>
      </c>
      <c r="Q52" s="43">
        <v>3000</v>
      </c>
      <c r="R52" s="81">
        <v>300</v>
      </c>
      <c r="S52" s="43">
        <v>32</v>
      </c>
      <c r="T52" s="43" t="s">
        <v>7</v>
      </c>
      <c r="U52" s="85" t="s">
        <v>25</v>
      </c>
      <c r="V52" s="42" t="str">
        <f>VLOOKUP(T52,'[1]Region&amp;ASM'!$B$2:$D$14,3,0)</f>
        <v>Abhishek Srivastava</v>
      </c>
      <c r="W52" s="43" t="s">
        <v>1000</v>
      </c>
      <c r="X52" s="10"/>
      <c r="Y52" s="10"/>
    </row>
    <row r="53" spans="1:25" x14ac:dyDescent="0.25">
      <c r="A53" s="41">
        <v>45128.344629629632</v>
      </c>
      <c r="B53" s="55">
        <v>45127</v>
      </c>
      <c r="C53" s="42" t="s">
        <v>373</v>
      </c>
      <c r="D53" s="42" t="s">
        <v>994</v>
      </c>
      <c r="E53" s="43" t="s">
        <v>194</v>
      </c>
      <c r="F53" s="43">
        <v>9170129678</v>
      </c>
      <c r="G53" s="43" t="s">
        <v>1003</v>
      </c>
      <c r="H53" s="43" t="s">
        <v>798</v>
      </c>
      <c r="I53" s="43" t="s">
        <v>1004</v>
      </c>
      <c r="J53" s="83">
        <v>27</v>
      </c>
      <c r="K53" s="43" t="s">
        <v>883</v>
      </c>
      <c r="L53" s="43" t="s">
        <v>883</v>
      </c>
      <c r="M53" s="80">
        <v>80</v>
      </c>
      <c r="N53" s="43" t="s">
        <v>966</v>
      </c>
      <c r="O53" s="43" t="s">
        <v>1666</v>
      </c>
      <c r="P53" s="43">
        <v>8168378244</v>
      </c>
      <c r="Q53" s="43">
        <v>1500</v>
      </c>
      <c r="R53" s="81">
        <v>150</v>
      </c>
      <c r="S53" s="43">
        <v>31</v>
      </c>
      <c r="T53" s="43" t="s">
        <v>7</v>
      </c>
      <c r="U53" s="85" t="s">
        <v>25</v>
      </c>
      <c r="V53" s="42" t="str">
        <f>VLOOKUP(T53,'[1]Region&amp;ASM'!$B$2:$D$14,3,0)</f>
        <v>Abhishek Srivastava</v>
      </c>
      <c r="W53" s="43" t="s">
        <v>1000</v>
      </c>
      <c r="X53" s="10"/>
      <c r="Y53" s="10"/>
    </row>
    <row r="54" spans="1:25" x14ac:dyDescent="0.25">
      <c r="A54" s="41">
        <v>45128.434965277775</v>
      </c>
      <c r="B54" s="55">
        <v>45127</v>
      </c>
      <c r="C54" s="42" t="s">
        <v>373</v>
      </c>
      <c r="D54" s="42" t="s">
        <v>994</v>
      </c>
      <c r="E54" s="43" t="s">
        <v>1005</v>
      </c>
      <c r="F54" s="43"/>
      <c r="G54" s="43" t="s">
        <v>1006</v>
      </c>
      <c r="H54" s="43" t="s">
        <v>1015</v>
      </c>
      <c r="I54" s="43" t="s">
        <v>1007</v>
      </c>
      <c r="J54" s="83">
        <v>4</v>
      </c>
      <c r="K54" s="43" t="s">
        <v>26</v>
      </c>
      <c r="L54" s="43" t="s">
        <v>26</v>
      </c>
      <c r="M54" s="80">
        <v>2000</v>
      </c>
      <c r="N54" s="43" t="s">
        <v>965</v>
      </c>
      <c r="O54" s="43" t="s">
        <v>1008</v>
      </c>
      <c r="P54" s="43" t="s">
        <v>1009</v>
      </c>
      <c r="Q54" s="43">
        <v>800</v>
      </c>
      <c r="R54" s="81">
        <v>0</v>
      </c>
      <c r="S54" s="43">
        <v>81</v>
      </c>
      <c r="T54" s="54" t="s">
        <v>8</v>
      </c>
      <c r="U54" s="85" t="s">
        <v>26</v>
      </c>
      <c r="V54" s="42" t="str">
        <f>VLOOKUP(T54,'[1]Region&amp;ASM'!$B$2:$D$14,3,0)</f>
        <v>Rahul Rai</v>
      </c>
      <c r="W54" s="43">
        <v>28</v>
      </c>
      <c r="X54" s="10"/>
      <c r="Y54" s="10"/>
    </row>
    <row r="55" spans="1:25" x14ac:dyDescent="0.25">
      <c r="A55" s="41">
        <v>45128.790914351855</v>
      </c>
      <c r="B55" s="55">
        <v>45128</v>
      </c>
      <c r="C55" s="42" t="s">
        <v>373</v>
      </c>
      <c r="D55" s="42" t="s">
        <v>994</v>
      </c>
      <c r="E55" s="43" t="s">
        <v>1096</v>
      </c>
      <c r="F55" s="43" t="s">
        <v>876</v>
      </c>
      <c r="G55" s="43" t="s">
        <v>1010</v>
      </c>
      <c r="H55" s="43" t="s">
        <v>1097</v>
      </c>
      <c r="I55" s="43" t="s">
        <v>1011</v>
      </c>
      <c r="J55" s="83">
        <v>26</v>
      </c>
      <c r="K55" s="43" t="s">
        <v>988</v>
      </c>
      <c r="L55" s="43" t="s">
        <v>533</v>
      </c>
      <c r="M55" s="80">
        <v>200</v>
      </c>
      <c r="N55" s="43" t="s">
        <v>966</v>
      </c>
      <c r="O55" s="43" t="s">
        <v>1012</v>
      </c>
      <c r="P55" s="43" t="s">
        <v>1667</v>
      </c>
      <c r="Q55" s="43">
        <v>1000</v>
      </c>
      <c r="R55" s="81">
        <v>100</v>
      </c>
      <c r="S55" s="43">
        <v>38</v>
      </c>
      <c r="T55" s="10" t="s">
        <v>66</v>
      </c>
      <c r="U55" s="85" t="s">
        <v>25</v>
      </c>
      <c r="V55" s="42" t="str">
        <f>VLOOKUP(T55,'[1]Region&amp;ASM'!$B$2:$D$14,3,0)</f>
        <v>Abhishek Srivastava</v>
      </c>
      <c r="W55" s="43">
        <v>11</v>
      </c>
      <c r="X55" s="43"/>
      <c r="Y55" s="43"/>
    </row>
    <row r="56" spans="1:25" x14ac:dyDescent="0.25">
      <c r="A56" s="41">
        <v>45128.791921296295</v>
      </c>
      <c r="B56" s="55">
        <v>45128</v>
      </c>
      <c r="C56" s="42" t="s">
        <v>373</v>
      </c>
      <c r="D56" s="42" t="s">
        <v>994</v>
      </c>
      <c r="E56" s="43" t="s">
        <v>1096</v>
      </c>
      <c r="F56" s="43" t="s">
        <v>876</v>
      </c>
      <c r="G56" s="43" t="s">
        <v>999</v>
      </c>
      <c r="H56" s="43" t="s">
        <v>1097</v>
      </c>
      <c r="I56" s="43" t="s">
        <v>866</v>
      </c>
      <c r="J56" s="83">
        <v>29</v>
      </c>
      <c r="K56" s="43" t="s">
        <v>988</v>
      </c>
      <c r="L56" s="43" t="s">
        <v>533</v>
      </c>
      <c r="M56" s="80">
        <v>200</v>
      </c>
      <c r="N56" s="43" t="s">
        <v>966</v>
      </c>
      <c r="O56" s="43" t="s">
        <v>1012</v>
      </c>
      <c r="P56" s="43" t="s">
        <v>1664</v>
      </c>
      <c r="Q56" s="43">
        <v>1000</v>
      </c>
      <c r="R56" s="81">
        <v>100</v>
      </c>
      <c r="S56" s="43">
        <v>38</v>
      </c>
      <c r="T56" s="10" t="s">
        <v>66</v>
      </c>
      <c r="U56" s="85" t="s">
        <v>25</v>
      </c>
      <c r="V56" s="42" t="str">
        <f>VLOOKUP(T56,'[1]Region&amp;ASM'!$B$2:$D$14,3,0)</f>
        <v>Abhishek Srivastava</v>
      </c>
      <c r="W56" s="43">
        <v>12</v>
      </c>
      <c r="X56" s="43"/>
      <c r="Y56" s="43"/>
    </row>
    <row r="57" spans="1:25" x14ac:dyDescent="0.25">
      <c r="A57" s="41">
        <v>45128.793356481481</v>
      </c>
      <c r="B57" s="55">
        <v>45128</v>
      </c>
      <c r="C57" s="42" t="s">
        <v>373</v>
      </c>
      <c r="D57" s="42" t="s">
        <v>994</v>
      </c>
      <c r="E57" s="43" t="s">
        <v>1096</v>
      </c>
      <c r="F57" s="43" t="s">
        <v>876</v>
      </c>
      <c r="G57" s="43" t="s">
        <v>1013</v>
      </c>
      <c r="H57" s="43" t="s">
        <v>1097</v>
      </c>
      <c r="I57" s="43" t="s">
        <v>811</v>
      </c>
      <c r="J57" s="83">
        <v>27</v>
      </c>
      <c r="K57" s="43" t="s">
        <v>988</v>
      </c>
      <c r="L57" s="43" t="s">
        <v>533</v>
      </c>
      <c r="M57" s="80">
        <v>100</v>
      </c>
      <c r="N57" s="43" t="s">
        <v>966</v>
      </c>
      <c r="O57" s="43" t="s">
        <v>1014</v>
      </c>
      <c r="P57" s="43" t="s">
        <v>1012</v>
      </c>
      <c r="Q57" s="43">
        <v>1000</v>
      </c>
      <c r="R57" s="81">
        <v>100</v>
      </c>
      <c r="S57" s="43">
        <v>38</v>
      </c>
      <c r="T57" s="10" t="s">
        <v>66</v>
      </c>
      <c r="U57" s="85" t="s">
        <v>25</v>
      </c>
      <c r="V57" s="42" t="str">
        <f>VLOOKUP(T57,'[1]Region&amp;ASM'!$B$2:$D$14,3,0)</f>
        <v>Abhishek Srivastava</v>
      </c>
      <c r="W57" s="43">
        <v>13</v>
      </c>
      <c r="X57" s="43"/>
      <c r="Y57" s="43"/>
    </row>
    <row r="58" spans="1:25" x14ac:dyDescent="0.25">
      <c r="A58" s="41">
        <v>45128.798819444448</v>
      </c>
      <c r="B58" s="55">
        <v>45128</v>
      </c>
      <c r="C58" s="42" t="s">
        <v>373</v>
      </c>
      <c r="D58" s="42" t="s">
        <v>994</v>
      </c>
      <c r="E58" s="43" t="s">
        <v>967</v>
      </c>
      <c r="F58" s="43"/>
      <c r="G58" s="43" t="s">
        <v>1006</v>
      </c>
      <c r="H58" s="43" t="s">
        <v>1015</v>
      </c>
      <c r="I58" s="43" t="s">
        <v>1016</v>
      </c>
      <c r="J58" s="83">
        <v>60</v>
      </c>
      <c r="K58" s="43" t="s">
        <v>1017</v>
      </c>
      <c r="L58" s="43" t="s">
        <v>26</v>
      </c>
      <c r="M58" s="80">
        <v>3000</v>
      </c>
      <c r="N58" s="43" t="s">
        <v>965</v>
      </c>
      <c r="O58" s="43" t="s">
        <v>1008</v>
      </c>
      <c r="P58" s="43" t="s">
        <v>1009</v>
      </c>
      <c r="Q58" s="43">
        <v>1160</v>
      </c>
      <c r="R58" s="81">
        <v>232</v>
      </c>
      <c r="S58" s="43">
        <v>81</v>
      </c>
      <c r="T58" s="54" t="s">
        <v>8</v>
      </c>
      <c r="U58" s="10" t="s">
        <v>26</v>
      </c>
      <c r="V58" s="42" t="str">
        <f>VLOOKUP(T58,'[1]Region&amp;ASM'!$B$2:$D$14,3,0)</f>
        <v>Rahul Rai</v>
      </c>
      <c r="W58" s="43">
        <v>28</v>
      </c>
      <c r="X58" s="43"/>
      <c r="Y58" s="43"/>
    </row>
    <row r="59" spans="1:25" x14ac:dyDescent="0.25">
      <c r="A59" s="41">
        <v>45129.29928240741</v>
      </c>
      <c r="B59" s="55">
        <v>45128</v>
      </c>
      <c r="C59" s="42" t="s">
        <v>373</v>
      </c>
      <c r="D59" s="42" t="s">
        <v>994</v>
      </c>
      <c r="E59" s="43" t="s">
        <v>1018</v>
      </c>
      <c r="F59" s="43">
        <v>9560599239</v>
      </c>
      <c r="G59" s="43" t="s">
        <v>166</v>
      </c>
      <c r="H59" s="43" t="s">
        <v>525</v>
      </c>
      <c r="I59" s="43" t="s">
        <v>957</v>
      </c>
      <c r="J59" s="83">
        <v>35</v>
      </c>
      <c r="K59" s="43" t="s">
        <v>1019</v>
      </c>
      <c r="L59" s="43" t="s">
        <v>1020</v>
      </c>
      <c r="M59" s="80">
        <v>500</v>
      </c>
      <c r="N59" s="43" t="s">
        <v>962</v>
      </c>
      <c r="O59" s="43" t="s">
        <v>1021</v>
      </c>
      <c r="P59" s="43">
        <v>7292093778</v>
      </c>
      <c r="Q59" s="43">
        <v>3500</v>
      </c>
      <c r="R59" s="81">
        <v>350</v>
      </c>
      <c r="S59" s="43">
        <v>89</v>
      </c>
      <c r="T59" s="43" t="s">
        <v>7</v>
      </c>
      <c r="U59" s="85" t="s">
        <v>25</v>
      </c>
      <c r="V59" s="42" t="str">
        <f>VLOOKUP(T59,'[1]Region&amp;ASM'!$B$2:$D$14,3,0)</f>
        <v>Abhishek Srivastava</v>
      </c>
      <c r="W59" s="43" t="s">
        <v>1000</v>
      </c>
      <c r="X59" s="43"/>
      <c r="Y59" s="43"/>
    </row>
    <row r="60" spans="1:25" x14ac:dyDescent="0.25">
      <c r="A60" s="41">
        <v>45130.053310185183</v>
      </c>
      <c r="B60" s="55">
        <v>45129</v>
      </c>
      <c r="C60" s="42" t="s">
        <v>373</v>
      </c>
      <c r="D60" s="42" t="s">
        <v>994</v>
      </c>
      <c r="E60" s="43" t="s">
        <v>444</v>
      </c>
      <c r="F60" s="43">
        <v>8505803872</v>
      </c>
      <c r="G60" s="43" t="s">
        <v>1026</v>
      </c>
      <c r="H60" s="43" t="s">
        <v>1621</v>
      </c>
      <c r="I60" s="43" t="s">
        <v>1611</v>
      </c>
      <c r="J60" s="83">
        <v>104</v>
      </c>
      <c r="K60" s="43" t="s">
        <v>533</v>
      </c>
      <c r="L60" s="43" t="s">
        <v>961</v>
      </c>
      <c r="M60" s="80">
        <v>700</v>
      </c>
      <c r="N60" s="43" t="s">
        <v>962</v>
      </c>
      <c r="O60" s="43" t="s">
        <v>1027</v>
      </c>
      <c r="P60" s="43">
        <v>8505803872</v>
      </c>
      <c r="Q60" s="43">
        <v>5000</v>
      </c>
      <c r="R60" s="81">
        <v>1000</v>
      </c>
      <c r="S60" s="43">
        <v>75</v>
      </c>
      <c r="T60" s="43" t="s">
        <v>6</v>
      </c>
      <c r="U60" s="85" t="s">
        <v>25</v>
      </c>
      <c r="V60" s="42" t="str">
        <f>VLOOKUP(T60,'[1]Region&amp;ASM'!$B$2:$D$14,3,0)</f>
        <v>Abhishek Srivastava</v>
      </c>
      <c r="W60" s="43">
        <v>46</v>
      </c>
      <c r="X60" s="10"/>
      <c r="Y60" s="10"/>
    </row>
    <row r="61" spans="1:25" x14ac:dyDescent="0.25">
      <c r="A61" s="41">
        <v>45131.424976851849</v>
      </c>
      <c r="B61" s="55">
        <v>45129</v>
      </c>
      <c r="C61" s="42" t="s">
        <v>373</v>
      </c>
      <c r="D61" s="42" t="s">
        <v>994</v>
      </c>
      <c r="E61" s="43" t="s">
        <v>1028</v>
      </c>
      <c r="F61" s="43"/>
      <c r="G61" s="43" t="s">
        <v>968</v>
      </c>
      <c r="H61" s="43" t="s">
        <v>1015</v>
      </c>
      <c r="I61" s="43" t="s">
        <v>1029</v>
      </c>
      <c r="J61" s="83">
        <v>12</v>
      </c>
      <c r="K61" s="43" t="s">
        <v>26</v>
      </c>
      <c r="L61" s="43" t="s">
        <v>26</v>
      </c>
      <c r="M61" s="80">
        <v>2000</v>
      </c>
      <c r="N61" s="43" t="s">
        <v>965</v>
      </c>
      <c r="O61" s="43" t="s">
        <v>1030</v>
      </c>
      <c r="P61" s="43">
        <v>77651903792</v>
      </c>
      <c r="Q61" s="43">
        <v>1050</v>
      </c>
      <c r="R61" s="81">
        <v>100</v>
      </c>
      <c r="S61" s="43">
        <v>81</v>
      </c>
      <c r="T61" s="54" t="s">
        <v>8</v>
      </c>
      <c r="U61" s="85" t="s">
        <v>26</v>
      </c>
      <c r="V61" s="42" t="str">
        <f>VLOOKUP(T61,'[1]Region&amp;ASM'!$B$2:$D$14,3,0)</f>
        <v>Rahul Rai</v>
      </c>
      <c r="W61" s="43">
        <v>28</v>
      </c>
      <c r="X61" s="10"/>
      <c r="Y61" s="10"/>
    </row>
    <row r="62" spans="1:25" x14ac:dyDescent="0.25">
      <c r="A62" s="41">
        <v>45131.452372685184</v>
      </c>
      <c r="B62" s="55">
        <v>45129</v>
      </c>
      <c r="C62" s="42" t="s">
        <v>373</v>
      </c>
      <c r="D62" s="42" t="s">
        <v>994</v>
      </c>
      <c r="E62" s="43" t="s">
        <v>1031</v>
      </c>
      <c r="F62" s="43">
        <v>9821000310</v>
      </c>
      <c r="G62" s="43" t="s">
        <v>166</v>
      </c>
      <c r="H62" s="43" t="s">
        <v>533</v>
      </c>
      <c r="I62" s="43" t="s">
        <v>1032</v>
      </c>
      <c r="J62" s="83">
        <v>580</v>
      </c>
      <c r="K62" s="43" t="s">
        <v>533</v>
      </c>
      <c r="L62" s="43" t="s">
        <v>988</v>
      </c>
      <c r="M62" s="80">
        <v>2500</v>
      </c>
      <c r="N62" s="43" t="s">
        <v>964</v>
      </c>
      <c r="O62" s="43" t="s">
        <v>1033</v>
      </c>
      <c r="P62" s="43">
        <v>7683044386</v>
      </c>
      <c r="Q62" s="43">
        <v>30000</v>
      </c>
      <c r="R62" s="81">
        <v>2500</v>
      </c>
      <c r="S62" s="43">
        <v>42</v>
      </c>
      <c r="T62" s="43" t="s">
        <v>996</v>
      </c>
      <c r="U62" s="85" t="s">
        <v>25</v>
      </c>
      <c r="V62" s="42" t="str">
        <f>VLOOKUP(T62,'[1]Region&amp;ASM'!$B$2:$D$14,3,0)</f>
        <v>Abhishek Srivastava</v>
      </c>
      <c r="W62" s="43">
        <v>42</v>
      </c>
      <c r="X62" s="10"/>
      <c r="Y62" s="10"/>
    </row>
    <row r="63" spans="1:25" x14ac:dyDescent="0.25">
      <c r="A63" s="41">
        <v>45131.861134259256</v>
      </c>
      <c r="B63" s="55">
        <v>45131</v>
      </c>
      <c r="C63" s="42" t="s">
        <v>373</v>
      </c>
      <c r="D63" s="42" t="s">
        <v>994</v>
      </c>
      <c r="E63" s="43" t="s">
        <v>272</v>
      </c>
      <c r="F63" s="43">
        <v>7417925777</v>
      </c>
      <c r="G63" s="43" t="s">
        <v>169</v>
      </c>
      <c r="H63" s="43" t="s">
        <v>897</v>
      </c>
      <c r="I63" s="43" t="s">
        <v>1034</v>
      </c>
      <c r="J63" s="83">
        <v>7</v>
      </c>
      <c r="K63" s="43" t="s">
        <v>696</v>
      </c>
      <c r="L63" s="43" t="s">
        <v>696</v>
      </c>
      <c r="M63" s="80">
        <v>430</v>
      </c>
      <c r="N63" s="43" t="s">
        <v>965</v>
      </c>
      <c r="O63" s="43" t="s">
        <v>1381</v>
      </c>
      <c r="P63" s="43">
        <v>8750915280</v>
      </c>
      <c r="Q63" s="43">
        <v>1300</v>
      </c>
      <c r="R63" s="81">
        <v>100</v>
      </c>
      <c r="S63" s="43">
        <v>44</v>
      </c>
      <c r="T63" s="43" t="s">
        <v>126</v>
      </c>
      <c r="U63" s="85" t="s">
        <v>25</v>
      </c>
      <c r="V63" s="42" t="str">
        <f>VLOOKUP(T63,'[1]Region&amp;ASM'!$B$2:$D$14,3,0)</f>
        <v>Abhishek Srivastava</v>
      </c>
      <c r="W63" s="43">
        <v>41</v>
      </c>
      <c r="X63" s="43"/>
      <c r="Y63" s="43"/>
    </row>
    <row r="64" spans="1:25" x14ac:dyDescent="0.25">
      <c r="A64" s="41">
        <v>45131.879016203704</v>
      </c>
      <c r="B64" s="55">
        <v>45131</v>
      </c>
      <c r="C64" s="42" t="s">
        <v>373</v>
      </c>
      <c r="D64" s="42" t="s">
        <v>994</v>
      </c>
      <c r="E64" s="43" t="s">
        <v>1096</v>
      </c>
      <c r="F64" s="43"/>
      <c r="G64" s="43" t="s">
        <v>820</v>
      </c>
      <c r="H64" s="43" t="s">
        <v>1097</v>
      </c>
      <c r="I64" s="43" t="s">
        <v>811</v>
      </c>
      <c r="J64" s="83">
        <v>24</v>
      </c>
      <c r="K64" s="43" t="s">
        <v>988</v>
      </c>
      <c r="L64" s="43" t="s">
        <v>533</v>
      </c>
      <c r="M64" s="80">
        <v>150</v>
      </c>
      <c r="N64" s="43" t="s">
        <v>966</v>
      </c>
      <c r="O64" s="43" t="s">
        <v>1025</v>
      </c>
      <c r="P64" s="43" t="s">
        <v>1025</v>
      </c>
      <c r="Q64" s="43">
        <v>1000</v>
      </c>
      <c r="R64" s="81">
        <v>100</v>
      </c>
      <c r="S64" s="43">
        <v>38</v>
      </c>
      <c r="T64" s="10" t="s">
        <v>66</v>
      </c>
      <c r="U64" s="85" t="s">
        <v>25</v>
      </c>
      <c r="V64" s="42" t="str">
        <f>VLOOKUP(T64,'[1]Region&amp;ASM'!$B$2:$D$14,3,0)</f>
        <v>Abhishek Srivastava</v>
      </c>
      <c r="W64" s="43">
        <v>11</v>
      </c>
      <c r="X64" s="43"/>
      <c r="Y64" s="43"/>
    </row>
    <row r="65" spans="1:27" x14ac:dyDescent="0.25">
      <c r="A65" s="41">
        <v>45132.013680555552</v>
      </c>
      <c r="B65" s="55">
        <v>45131</v>
      </c>
      <c r="C65" s="42" t="s">
        <v>373</v>
      </c>
      <c r="D65" s="42" t="s">
        <v>994</v>
      </c>
      <c r="E65" s="43" t="s">
        <v>444</v>
      </c>
      <c r="F65" s="43">
        <v>8505803872</v>
      </c>
      <c r="G65" s="43" t="s">
        <v>166</v>
      </c>
      <c r="H65" s="43" t="s">
        <v>1633</v>
      </c>
      <c r="I65" s="43" t="s">
        <v>832</v>
      </c>
      <c r="J65" s="83">
        <v>24</v>
      </c>
      <c r="K65" s="43" t="s">
        <v>533</v>
      </c>
      <c r="L65" s="43" t="s">
        <v>533</v>
      </c>
      <c r="M65" s="80">
        <v>450</v>
      </c>
      <c r="N65" s="43" t="s">
        <v>962</v>
      </c>
      <c r="O65" s="43" t="s">
        <v>1668</v>
      </c>
      <c r="P65" s="43">
        <v>8505803872</v>
      </c>
      <c r="Q65" s="43">
        <v>1100</v>
      </c>
      <c r="R65" s="81">
        <v>500</v>
      </c>
      <c r="S65" s="43">
        <v>75</v>
      </c>
      <c r="T65" s="43" t="s">
        <v>6</v>
      </c>
      <c r="U65" s="85" t="s">
        <v>25</v>
      </c>
      <c r="V65" s="42" t="str">
        <f>VLOOKUP(T65,'[1]Region&amp;ASM'!$B$2:$D$14,3,0)</f>
        <v>Abhishek Srivastava</v>
      </c>
      <c r="W65" s="43">
        <v>46</v>
      </c>
      <c r="X65" s="43"/>
      <c r="Y65" s="43"/>
    </row>
    <row r="66" spans="1:27" x14ac:dyDescent="0.25">
      <c r="A66" s="41">
        <v>45132.352129629631</v>
      </c>
      <c r="B66" s="55">
        <v>45131</v>
      </c>
      <c r="C66" s="42" t="s">
        <v>373</v>
      </c>
      <c r="D66" s="42" t="s">
        <v>994</v>
      </c>
      <c r="E66" s="43" t="s">
        <v>955</v>
      </c>
      <c r="F66" s="43">
        <v>8851709860</v>
      </c>
      <c r="G66" s="43" t="s">
        <v>1035</v>
      </c>
      <c r="H66" s="43" t="s">
        <v>798</v>
      </c>
      <c r="I66" s="43" t="s">
        <v>1036</v>
      </c>
      <c r="J66" s="83">
        <v>100</v>
      </c>
      <c r="K66" s="43" t="s">
        <v>883</v>
      </c>
      <c r="L66" s="43" t="s">
        <v>1036</v>
      </c>
      <c r="M66" s="80">
        <v>250</v>
      </c>
      <c r="N66" s="43" t="s">
        <v>965</v>
      </c>
      <c r="O66" s="43" t="s">
        <v>1389</v>
      </c>
      <c r="P66" s="43">
        <v>9650573509</v>
      </c>
      <c r="Q66" s="43">
        <v>5000</v>
      </c>
      <c r="R66" s="81">
        <v>400</v>
      </c>
      <c r="S66" s="43">
        <v>18</v>
      </c>
      <c r="T66" s="43" t="s">
        <v>7</v>
      </c>
      <c r="U66" s="85" t="s">
        <v>25</v>
      </c>
      <c r="V66" s="42" t="str">
        <f>VLOOKUP(T66,'[1]Region&amp;ASM'!$B$2:$D$14,3,0)</f>
        <v>Abhishek Srivastava</v>
      </c>
      <c r="W66" s="43" t="s">
        <v>1037</v>
      </c>
      <c r="X66" s="43"/>
      <c r="Y66" s="43"/>
    </row>
    <row r="67" spans="1:27" x14ac:dyDescent="0.25">
      <c r="A67" s="41">
        <v>45132.882303240738</v>
      </c>
      <c r="B67" s="55">
        <v>45132</v>
      </c>
      <c r="C67" s="42" t="s">
        <v>373</v>
      </c>
      <c r="D67" s="42" t="s">
        <v>994</v>
      </c>
      <c r="E67" s="43" t="s">
        <v>444</v>
      </c>
      <c r="F67" s="43">
        <v>8505803872</v>
      </c>
      <c r="G67" s="43" t="s">
        <v>166</v>
      </c>
      <c r="H67" s="43" t="s">
        <v>1097</v>
      </c>
      <c r="I67" s="43" t="s">
        <v>1611</v>
      </c>
      <c r="J67" s="83">
        <v>104</v>
      </c>
      <c r="K67" s="43" t="s">
        <v>1041</v>
      </c>
      <c r="L67" s="43" t="s">
        <v>961</v>
      </c>
      <c r="M67" s="80">
        <v>500</v>
      </c>
      <c r="N67" s="43" t="s">
        <v>965</v>
      </c>
      <c r="O67" s="43" t="s">
        <v>1669</v>
      </c>
      <c r="P67" s="43">
        <v>8505803872</v>
      </c>
      <c r="Q67" s="43">
        <v>6500</v>
      </c>
      <c r="R67" s="81">
        <v>1200</v>
      </c>
      <c r="S67" s="43">
        <v>75</v>
      </c>
      <c r="T67" s="43" t="s">
        <v>6</v>
      </c>
      <c r="U67" s="85" t="s">
        <v>25</v>
      </c>
      <c r="V67" s="42" t="str">
        <f>VLOOKUP(T67,'[1]Region&amp;ASM'!$B$2:$D$14,3,0)</f>
        <v>Abhishek Srivastava</v>
      </c>
      <c r="W67" s="43">
        <v>46</v>
      </c>
      <c r="X67" s="10"/>
      <c r="Y67" s="10"/>
    </row>
    <row r="68" spans="1:27" x14ac:dyDescent="0.25">
      <c r="A68" s="41">
        <v>45132.897685185184</v>
      </c>
      <c r="B68" s="55">
        <v>45132</v>
      </c>
      <c r="C68" s="42" t="s">
        <v>373</v>
      </c>
      <c r="D68" s="42" t="s">
        <v>994</v>
      </c>
      <c r="E68" s="43" t="s">
        <v>223</v>
      </c>
      <c r="F68" s="43"/>
      <c r="G68" s="43" t="s">
        <v>878</v>
      </c>
      <c r="H68" s="43" t="s">
        <v>900</v>
      </c>
      <c r="I68" s="43" t="s">
        <v>696</v>
      </c>
      <c r="J68" s="83">
        <v>28</v>
      </c>
      <c r="K68" s="43" t="s">
        <v>988</v>
      </c>
      <c r="L68" s="43" t="s">
        <v>988</v>
      </c>
      <c r="M68" s="80">
        <v>200</v>
      </c>
      <c r="N68" s="43" t="s">
        <v>966</v>
      </c>
      <c r="O68" s="43" t="s">
        <v>1043</v>
      </c>
      <c r="P68" s="43" t="s">
        <v>1043</v>
      </c>
      <c r="Q68" s="43">
        <v>1000</v>
      </c>
      <c r="R68" s="81">
        <v>100</v>
      </c>
      <c r="S68" s="43">
        <v>37</v>
      </c>
      <c r="T68" s="10" t="s">
        <v>66</v>
      </c>
      <c r="U68" s="85" t="s">
        <v>25</v>
      </c>
      <c r="V68" s="42" t="str">
        <f>VLOOKUP(T68,'[1]Region&amp;ASM'!$B$2:$D$14,3,0)</f>
        <v>Abhishek Srivastava</v>
      </c>
      <c r="W68" s="43">
        <v>12</v>
      </c>
      <c r="X68" s="10"/>
      <c r="Y68" s="10"/>
    </row>
    <row r="69" spans="1:27" x14ac:dyDescent="0.25">
      <c r="A69" s="41">
        <v>45132.946377314816</v>
      </c>
      <c r="B69" s="55">
        <v>45132</v>
      </c>
      <c r="C69" s="42" t="s">
        <v>373</v>
      </c>
      <c r="D69" s="42" t="s">
        <v>994</v>
      </c>
      <c r="E69" s="43" t="s">
        <v>272</v>
      </c>
      <c r="F69" s="43">
        <v>7417925777</v>
      </c>
      <c r="G69" s="43" t="s">
        <v>918</v>
      </c>
      <c r="H69" s="43" t="s">
        <v>897</v>
      </c>
      <c r="I69" s="43" t="s">
        <v>911</v>
      </c>
      <c r="J69" s="83">
        <v>11</v>
      </c>
      <c r="K69" s="43" t="s">
        <v>696</v>
      </c>
      <c r="L69" s="43" t="s">
        <v>696</v>
      </c>
      <c r="M69" s="80">
        <v>300</v>
      </c>
      <c r="N69" s="43" t="s">
        <v>962</v>
      </c>
      <c r="O69" s="43" t="s">
        <v>1670</v>
      </c>
      <c r="P69" s="43">
        <v>6397918528</v>
      </c>
      <c r="Q69" s="43">
        <v>1500</v>
      </c>
      <c r="R69" s="81">
        <v>150</v>
      </c>
      <c r="S69" s="43">
        <v>44</v>
      </c>
      <c r="T69" s="43" t="s">
        <v>126</v>
      </c>
      <c r="U69" s="85" t="s">
        <v>25</v>
      </c>
      <c r="V69" s="42" t="str">
        <f>VLOOKUP(T69,'[1]Region&amp;ASM'!$B$2:$D$14,3,0)</f>
        <v>Abhishek Srivastava</v>
      </c>
      <c r="W69" s="43">
        <v>60</v>
      </c>
      <c r="X69" s="10"/>
      <c r="Y69" s="10"/>
    </row>
    <row r="70" spans="1:27" x14ac:dyDescent="0.25">
      <c r="A70" s="41">
        <v>45133.38380787037</v>
      </c>
      <c r="B70" s="55">
        <v>45132</v>
      </c>
      <c r="C70" s="42" t="s">
        <v>373</v>
      </c>
      <c r="D70" s="42" t="s">
        <v>994</v>
      </c>
      <c r="E70" s="43" t="s">
        <v>797</v>
      </c>
      <c r="F70" s="43">
        <v>9215617027</v>
      </c>
      <c r="G70" s="43" t="s">
        <v>98</v>
      </c>
      <c r="H70" s="43" t="s">
        <v>798</v>
      </c>
      <c r="I70" s="43" t="s">
        <v>946</v>
      </c>
      <c r="J70" s="83">
        <v>35</v>
      </c>
      <c r="K70" s="43" t="s">
        <v>883</v>
      </c>
      <c r="L70" s="43" t="s">
        <v>883</v>
      </c>
      <c r="M70" s="80">
        <v>800</v>
      </c>
      <c r="N70" s="43" t="s">
        <v>962</v>
      </c>
      <c r="O70" s="43" t="s">
        <v>1392</v>
      </c>
      <c r="P70" s="43">
        <v>9035340787</v>
      </c>
      <c r="Q70" s="43">
        <v>3000</v>
      </c>
      <c r="R70" s="81">
        <v>250</v>
      </c>
      <c r="S70" s="43">
        <v>19</v>
      </c>
      <c r="T70" s="43" t="s">
        <v>7</v>
      </c>
      <c r="U70" s="85" t="s">
        <v>25</v>
      </c>
      <c r="V70" s="42" t="str">
        <f>VLOOKUP(T70,'[1]Region&amp;ASM'!$B$2:$D$14,3,0)</f>
        <v>Abhishek Srivastava</v>
      </c>
      <c r="W70" s="43" t="s">
        <v>1000</v>
      </c>
      <c r="X70" s="10"/>
      <c r="Y70" s="10"/>
    </row>
    <row r="71" spans="1:27" x14ac:dyDescent="0.25">
      <c r="A71" s="41">
        <v>45133.859212962961</v>
      </c>
      <c r="B71" s="55">
        <v>45133</v>
      </c>
      <c r="C71" s="42" t="s">
        <v>373</v>
      </c>
      <c r="D71" s="42" t="s">
        <v>1042</v>
      </c>
      <c r="E71" s="43" t="s">
        <v>1045</v>
      </c>
      <c r="F71" s="43"/>
      <c r="G71" s="43" t="s">
        <v>1046</v>
      </c>
      <c r="H71" s="43" t="s">
        <v>513</v>
      </c>
      <c r="I71" s="43" t="s">
        <v>990</v>
      </c>
      <c r="J71" s="83">
        <v>60</v>
      </c>
      <c r="K71" s="43" t="s">
        <v>26</v>
      </c>
      <c r="L71" s="43" t="s">
        <v>990</v>
      </c>
      <c r="M71" s="80">
        <v>35000</v>
      </c>
      <c r="N71" s="43" t="s">
        <v>964</v>
      </c>
      <c r="O71" s="43" t="s">
        <v>1671</v>
      </c>
      <c r="P71" s="43">
        <v>6305324509</v>
      </c>
      <c r="Q71" s="43">
        <v>1250</v>
      </c>
      <c r="R71" s="81">
        <v>100</v>
      </c>
      <c r="S71" s="43">
        <v>95</v>
      </c>
      <c r="T71" s="54" t="s">
        <v>8</v>
      </c>
      <c r="U71" s="85" t="s">
        <v>26</v>
      </c>
      <c r="V71" s="42" t="str">
        <f>VLOOKUP(T71,'[1]Region&amp;ASM'!$B$2:$D$14,3,0)</f>
        <v>Rahul Rai</v>
      </c>
      <c r="W71" s="43">
        <v>50</v>
      </c>
      <c r="X71" s="43"/>
      <c r="Y71" s="10"/>
    </row>
    <row r="72" spans="1:27" x14ac:dyDescent="0.25">
      <c r="A72" s="41">
        <v>45133.893391203703</v>
      </c>
      <c r="B72" s="55">
        <v>45133</v>
      </c>
      <c r="C72" s="42" t="s">
        <v>373</v>
      </c>
      <c r="D72" s="42" t="s">
        <v>1042</v>
      </c>
      <c r="E72" s="43" t="s">
        <v>223</v>
      </c>
      <c r="F72" s="43"/>
      <c r="G72" s="43" t="s">
        <v>899</v>
      </c>
      <c r="H72" s="43" t="s">
        <v>900</v>
      </c>
      <c r="I72" s="43" t="s">
        <v>1672</v>
      </c>
      <c r="J72" s="83">
        <v>17</v>
      </c>
      <c r="K72" s="43" t="s">
        <v>988</v>
      </c>
      <c r="L72" s="43" t="s">
        <v>533</v>
      </c>
      <c r="M72" s="80">
        <v>100</v>
      </c>
      <c r="N72" s="43" t="s">
        <v>966</v>
      </c>
      <c r="O72" s="43" t="s">
        <v>1039</v>
      </c>
      <c r="P72" s="43" t="s">
        <v>1043</v>
      </c>
      <c r="Q72" s="43">
        <v>550</v>
      </c>
      <c r="R72" s="81">
        <v>50</v>
      </c>
      <c r="S72" s="43">
        <v>37</v>
      </c>
      <c r="T72" s="10" t="s">
        <v>66</v>
      </c>
      <c r="U72" s="85" t="s">
        <v>25</v>
      </c>
      <c r="V72" s="42" t="str">
        <f>VLOOKUP(T72,'[1]Region&amp;ASM'!$B$2:$D$14,3,0)</f>
        <v>Abhishek Srivastava</v>
      </c>
      <c r="W72" s="43">
        <v>11</v>
      </c>
      <c r="X72" s="43" t="s">
        <v>63</v>
      </c>
      <c r="Y72" s="10"/>
    </row>
    <row r="73" spans="1:27" x14ac:dyDescent="0.25">
      <c r="A73" s="41">
        <v>45134.355694444443</v>
      </c>
      <c r="B73" s="55">
        <v>45133</v>
      </c>
      <c r="C73" s="42" t="s">
        <v>373</v>
      </c>
      <c r="D73" s="42" t="s">
        <v>1042</v>
      </c>
      <c r="E73" s="43" t="s">
        <v>333</v>
      </c>
      <c r="F73" s="43">
        <v>8882883307</v>
      </c>
      <c r="G73" s="43" t="s">
        <v>225</v>
      </c>
      <c r="H73" s="43" t="s">
        <v>957</v>
      </c>
      <c r="I73" s="43" t="s">
        <v>1004</v>
      </c>
      <c r="J73" s="83">
        <v>32</v>
      </c>
      <c r="K73" s="43" t="s">
        <v>883</v>
      </c>
      <c r="L73" s="43" t="s">
        <v>883</v>
      </c>
      <c r="M73" s="80">
        <v>1100</v>
      </c>
      <c r="N73" s="43" t="s">
        <v>962</v>
      </c>
      <c r="O73" s="43" t="s">
        <v>1429</v>
      </c>
      <c r="P73" s="43">
        <v>9654374523</v>
      </c>
      <c r="Q73" s="43">
        <v>1200</v>
      </c>
      <c r="R73" s="81">
        <v>120</v>
      </c>
      <c r="S73" s="43">
        <v>57</v>
      </c>
      <c r="T73" s="43" t="s">
        <v>7</v>
      </c>
      <c r="U73" s="85" t="s">
        <v>25</v>
      </c>
      <c r="V73" s="42" t="str">
        <f>VLOOKUP(T73,'[1]Region&amp;ASM'!$B$2:$D$14,3,0)</f>
        <v>Abhishek Srivastava</v>
      </c>
      <c r="W73" s="43" t="s">
        <v>1000</v>
      </c>
      <c r="X73" s="43" t="s">
        <v>63</v>
      </c>
      <c r="Y73" s="10"/>
    </row>
    <row r="74" spans="1:27" x14ac:dyDescent="0.25">
      <c r="A74" s="41">
        <v>45134.452870370369</v>
      </c>
      <c r="B74" s="55">
        <v>45133</v>
      </c>
      <c r="C74" s="42" t="s">
        <v>373</v>
      </c>
      <c r="D74" s="42" t="s">
        <v>1042</v>
      </c>
      <c r="E74" s="43" t="s">
        <v>1048</v>
      </c>
      <c r="F74" s="43">
        <v>8996456712</v>
      </c>
      <c r="G74" s="43" t="s">
        <v>1049</v>
      </c>
      <c r="H74" s="43" t="s">
        <v>882</v>
      </c>
      <c r="I74" s="43" t="s">
        <v>1050</v>
      </c>
      <c r="J74" s="83">
        <v>85</v>
      </c>
      <c r="K74" s="43" t="s">
        <v>1041</v>
      </c>
      <c r="L74" s="43" t="s">
        <v>1050</v>
      </c>
      <c r="M74" s="80">
        <v>150</v>
      </c>
      <c r="N74" s="43" t="s">
        <v>962</v>
      </c>
      <c r="O74" s="43">
        <v>56</v>
      </c>
      <c r="P74" s="43">
        <v>8505803872</v>
      </c>
      <c r="Q74" s="43">
        <v>2400</v>
      </c>
      <c r="R74" s="81">
        <v>240</v>
      </c>
      <c r="S74" s="43">
        <v>75</v>
      </c>
      <c r="T74" s="43" t="s">
        <v>6</v>
      </c>
      <c r="U74" s="85" t="s">
        <v>25</v>
      </c>
      <c r="V74" s="42" t="str">
        <f>VLOOKUP(T74,'[1]Region&amp;ASM'!$B$2:$D$14,3,0)</f>
        <v>Abhishek Srivastava</v>
      </c>
      <c r="W74" s="43">
        <v>49</v>
      </c>
      <c r="X74" s="43" t="s">
        <v>62</v>
      </c>
      <c r="Y74" s="43" t="s">
        <v>1051</v>
      </c>
    </row>
    <row r="75" spans="1:27" x14ac:dyDescent="0.25">
      <c r="A75" s="41">
        <v>45134.732928240737</v>
      </c>
      <c r="B75" s="55">
        <v>45134</v>
      </c>
      <c r="C75" s="42" t="s">
        <v>373</v>
      </c>
      <c r="D75" s="42" t="s">
        <v>1042</v>
      </c>
      <c r="E75" s="43" t="s">
        <v>444</v>
      </c>
      <c r="F75" s="43">
        <v>8505803872</v>
      </c>
      <c r="G75" s="43" t="s">
        <v>1052</v>
      </c>
      <c r="H75" s="43" t="s">
        <v>1633</v>
      </c>
      <c r="I75" s="43" t="s">
        <v>1054</v>
      </c>
      <c r="J75" s="83">
        <v>88</v>
      </c>
      <c r="K75" s="43" t="s">
        <v>533</v>
      </c>
      <c r="L75" s="43" t="s">
        <v>537</v>
      </c>
      <c r="M75" s="80">
        <v>450</v>
      </c>
      <c r="N75" s="43" t="s">
        <v>962</v>
      </c>
      <c r="O75" s="43" t="s">
        <v>1673</v>
      </c>
      <c r="P75" s="43">
        <v>8371845610</v>
      </c>
      <c r="Q75" s="43">
        <v>3400</v>
      </c>
      <c r="R75" s="81">
        <v>340</v>
      </c>
      <c r="S75" s="43">
        <v>75</v>
      </c>
      <c r="T75" s="43" t="s">
        <v>6</v>
      </c>
      <c r="U75" s="85" t="s">
        <v>25</v>
      </c>
      <c r="V75" s="42" t="str">
        <f>VLOOKUP(T75,'[1]Region&amp;ASM'!$B$2:$D$14,3,0)</f>
        <v>Abhishek Srivastava</v>
      </c>
      <c r="W75" s="43">
        <v>46</v>
      </c>
      <c r="X75" s="43" t="s">
        <v>62</v>
      </c>
      <c r="Y75" s="43" t="s">
        <v>1055</v>
      </c>
    </row>
    <row r="76" spans="1:27" x14ac:dyDescent="0.25">
      <c r="A76" s="41">
        <v>45134.871481481481</v>
      </c>
      <c r="B76" s="55">
        <v>45134</v>
      </c>
      <c r="C76" s="42" t="s">
        <v>373</v>
      </c>
      <c r="D76" s="42" t="s">
        <v>1042</v>
      </c>
      <c r="E76" s="43" t="s">
        <v>1056</v>
      </c>
      <c r="F76" s="43"/>
      <c r="G76" s="43" t="s">
        <v>1057</v>
      </c>
      <c r="H76" s="43" t="s">
        <v>1058</v>
      </c>
      <c r="I76" s="43" t="s">
        <v>1059</v>
      </c>
      <c r="J76" s="83">
        <v>1</v>
      </c>
      <c r="K76" s="43" t="s">
        <v>26</v>
      </c>
      <c r="L76" s="43" t="s">
        <v>26</v>
      </c>
      <c r="M76" s="80">
        <v>30</v>
      </c>
      <c r="N76" s="43" t="s">
        <v>966</v>
      </c>
      <c r="O76" s="43" t="s">
        <v>1674</v>
      </c>
      <c r="P76" s="43">
        <v>6307554780</v>
      </c>
      <c r="Q76" s="43">
        <v>500</v>
      </c>
      <c r="R76" s="81">
        <v>50</v>
      </c>
      <c r="S76" s="43">
        <v>50</v>
      </c>
      <c r="T76" s="54" t="s">
        <v>8</v>
      </c>
      <c r="U76" s="85" t="s">
        <v>26</v>
      </c>
      <c r="V76" s="42" t="str">
        <f>VLOOKUP(T76,'[1]Region&amp;ASM'!$B$2:$D$14,3,0)</f>
        <v>Rahul Rai</v>
      </c>
      <c r="W76" s="43">
        <v>31</v>
      </c>
      <c r="X76" s="43" t="s">
        <v>63</v>
      </c>
      <c r="Y76" s="43" t="s">
        <v>989</v>
      </c>
    </row>
    <row r="77" spans="1:27" x14ac:dyDescent="0.25">
      <c r="A77" s="41">
        <v>45134.873842592591</v>
      </c>
      <c r="B77" s="55">
        <v>45134</v>
      </c>
      <c r="C77" s="42" t="s">
        <v>373</v>
      </c>
      <c r="D77" s="42" t="s">
        <v>1042</v>
      </c>
      <c r="E77" s="43" t="s">
        <v>1056</v>
      </c>
      <c r="F77" s="43"/>
      <c r="G77" s="43" t="s">
        <v>1060</v>
      </c>
      <c r="H77" s="43" t="s">
        <v>1061</v>
      </c>
      <c r="I77" s="43" t="s">
        <v>1058</v>
      </c>
      <c r="J77" s="83">
        <v>10</v>
      </c>
      <c r="K77" s="43" t="s">
        <v>26</v>
      </c>
      <c r="L77" s="43" t="s">
        <v>26</v>
      </c>
      <c r="M77" s="80">
        <v>400</v>
      </c>
      <c r="N77" s="43" t="s">
        <v>962</v>
      </c>
      <c r="O77" s="43" t="s">
        <v>1675</v>
      </c>
      <c r="P77" s="43">
        <v>9889222011</v>
      </c>
      <c r="Q77" s="43">
        <v>500</v>
      </c>
      <c r="R77" s="81">
        <v>50</v>
      </c>
      <c r="S77" s="43">
        <v>51</v>
      </c>
      <c r="T77" s="54" t="s">
        <v>8</v>
      </c>
      <c r="U77" s="85" t="s">
        <v>26</v>
      </c>
      <c r="V77" s="42" t="str">
        <f>VLOOKUP(T77,'[1]Region&amp;ASM'!$B$2:$D$14,3,0)</f>
        <v>Rahul Rai</v>
      </c>
      <c r="W77" s="43">
        <v>71</v>
      </c>
      <c r="X77" s="43" t="s">
        <v>63</v>
      </c>
      <c r="Y77" s="43" t="s">
        <v>1062</v>
      </c>
    </row>
    <row r="78" spans="1:27" x14ac:dyDescent="0.25">
      <c r="A78" s="41">
        <v>45134.953703703701</v>
      </c>
      <c r="B78" s="55">
        <v>45134</v>
      </c>
      <c r="C78" s="42" t="s">
        <v>373</v>
      </c>
      <c r="D78" s="42" t="s">
        <v>1042</v>
      </c>
      <c r="E78" s="43" t="s">
        <v>223</v>
      </c>
      <c r="F78" s="43"/>
      <c r="G78" s="43" t="s">
        <v>899</v>
      </c>
      <c r="H78" s="43" t="s">
        <v>900</v>
      </c>
      <c r="I78" s="43" t="s">
        <v>696</v>
      </c>
      <c r="J78" s="83">
        <v>32</v>
      </c>
      <c r="K78" s="43" t="s">
        <v>988</v>
      </c>
      <c r="L78" s="43" t="s">
        <v>988</v>
      </c>
      <c r="M78" s="80">
        <v>100</v>
      </c>
      <c r="N78" s="43" t="s">
        <v>966</v>
      </c>
      <c r="O78" s="43" t="s">
        <v>1066</v>
      </c>
      <c r="P78" s="43" t="s">
        <v>1066</v>
      </c>
      <c r="Q78" s="43">
        <v>1000</v>
      </c>
      <c r="R78" s="81">
        <v>100</v>
      </c>
      <c r="S78" s="43">
        <v>37</v>
      </c>
      <c r="T78" s="10" t="s">
        <v>66</v>
      </c>
      <c r="U78" s="85" t="s">
        <v>25</v>
      </c>
      <c r="V78" s="42" t="str">
        <f>VLOOKUP(T78,'[1]Region&amp;ASM'!$B$2:$D$14,3,0)</f>
        <v>Abhishek Srivastava</v>
      </c>
      <c r="W78" s="43">
        <v>12</v>
      </c>
      <c r="X78" s="43" t="s">
        <v>63</v>
      </c>
      <c r="Y78" s="43"/>
    </row>
    <row r="79" spans="1:27" ht="15.75" thickBot="1" x14ac:dyDescent="0.3">
      <c r="A79" s="41">
        <v>45135.261493055557</v>
      </c>
      <c r="B79" s="55">
        <v>45134</v>
      </c>
      <c r="C79" s="42" t="s">
        <v>373</v>
      </c>
      <c r="D79" s="42" t="s">
        <v>1042</v>
      </c>
      <c r="E79" s="43" t="s">
        <v>340</v>
      </c>
      <c r="F79" s="43">
        <v>9050059887</v>
      </c>
      <c r="G79" s="43" t="s">
        <v>262</v>
      </c>
      <c r="H79" s="43" t="s">
        <v>957</v>
      </c>
      <c r="I79" s="43" t="s">
        <v>1064</v>
      </c>
      <c r="J79" s="83">
        <v>30</v>
      </c>
      <c r="K79" s="43" t="s">
        <v>883</v>
      </c>
      <c r="L79" s="43" t="s">
        <v>883</v>
      </c>
      <c r="M79" s="80">
        <v>900</v>
      </c>
      <c r="N79" s="43" t="s">
        <v>965</v>
      </c>
      <c r="O79" s="43" t="s">
        <v>1065</v>
      </c>
      <c r="P79" s="43">
        <v>8527943576</v>
      </c>
      <c r="Q79" s="43">
        <v>800</v>
      </c>
      <c r="R79" s="81">
        <v>100</v>
      </c>
      <c r="S79" s="43">
        <v>58</v>
      </c>
      <c r="T79" s="43" t="s">
        <v>7</v>
      </c>
      <c r="U79" s="85" t="s">
        <v>25</v>
      </c>
      <c r="V79" s="42" t="str">
        <f>VLOOKUP(T79,'[1]Region&amp;ASM'!$B$2:$D$14,3,0)</f>
        <v>Abhishek Srivastava</v>
      </c>
      <c r="W79" s="43" t="s">
        <v>1065</v>
      </c>
      <c r="X79" s="43"/>
      <c r="Y79" s="43"/>
    </row>
    <row r="80" spans="1:27" ht="15.75" thickBot="1" x14ac:dyDescent="0.3">
      <c r="A80" s="41">
        <v>45135.569189814814</v>
      </c>
      <c r="B80" s="55">
        <v>45135</v>
      </c>
      <c r="C80" s="42" t="s">
        <v>373</v>
      </c>
      <c r="D80" s="42" t="s">
        <v>1042</v>
      </c>
      <c r="E80" s="43" t="s">
        <v>1676</v>
      </c>
      <c r="F80" s="43"/>
      <c r="G80" s="43" t="s">
        <v>999</v>
      </c>
      <c r="H80" s="43" t="s">
        <v>1067</v>
      </c>
      <c r="I80" s="43" t="s">
        <v>1068</v>
      </c>
      <c r="J80" s="83">
        <v>14</v>
      </c>
      <c r="K80" s="43" t="s">
        <v>716</v>
      </c>
      <c r="L80" s="43" t="s">
        <v>716</v>
      </c>
      <c r="M80" s="80">
        <v>3250</v>
      </c>
      <c r="N80" s="43" t="s">
        <v>965</v>
      </c>
      <c r="O80" s="43" t="s">
        <v>1303</v>
      </c>
      <c r="P80" s="43">
        <v>9005909196</v>
      </c>
      <c r="Q80" s="43">
        <v>1200</v>
      </c>
      <c r="R80" s="81">
        <v>100</v>
      </c>
      <c r="S80" s="43">
        <v>99</v>
      </c>
      <c r="T80" s="54" t="s">
        <v>8</v>
      </c>
      <c r="U80" s="85" t="s">
        <v>26</v>
      </c>
      <c r="V80" s="42" t="str">
        <f>VLOOKUP(T80,'[1]Region&amp;ASM'!$B$2:$D$14,3,0)</f>
        <v>Rahul Rai</v>
      </c>
      <c r="W80" s="43">
        <v>33</v>
      </c>
      <c r="X80" s="43" t="s">
        <v>63</v>
      </c>
      <c r="Y80" s="43"/>
      <c r="Z80" s="150"/>
      <c r="AA80" s="63"/>
    </row>
    <row r="81" spans="1:27" ht="15.75" thickBot="1" x14ac:dyDescent="0.3">
      <c r="A81" s="41">
        <v>45135.880196759259</v>
      </c>
      <c r="B81" s="55">
        <v>45135</v>
      </c>
      <c r="C81" s="42" t="s">
        <v>373</v>
      </c>
      <c r="D81" s="42" t="s">
        <v>1042</v>
      </c>
      <c r="E81" s="43" t="s">
        <v>1096</v>
      </c>
      <c r="F81" s="43"/>
      <c r="G81" s="43" t="s">
        <v>169</v>
      </c>
      <c r="H81" s="43" t="s">
        <v>1097</v>
      </c>
      <c r="I81" s="43" t="s">
        <v>866</v>
      </c>
      <c r="J81" s="83">
        <v>45</v>
      </c>
      <c r="K81" s="43" t="s">
        <v>988</v>
      </c>
      <c r="L81" s="43" t="s">
        <v>1069</v>
      </c>
      <c r="M81" s="80">
        <v>800</v>
      </c>
      <c r="N81" s="43" t="s">
        <v>962</v>
      </c>
      <c r="O81" s="43" t="s">
        <v>1043</v>
      </c>
      <c r="P81" s="43" t="s">
        <v>1039</v>
      </c>
      <c r="Q81" s="43">
        <v>2000</v>
      </c>
      <c r="R81" s="81">
        <v>200</v>
      </c>
      <c r="S81" s="43">
        <v>38</v>
      </c>
      <c r="T81" s="10" t="s">
        <v>66</v>
      </c>
      <c r="U81" s="85" t="s">
        <v>25</v>
      </c>
      <c r="V81" s="42" t="str">
        <f>VLOOKUP(T81,'[1]Region&amp;ASM'!$B$2:$D$14,3,0)</f>
        <v>Abhishek Srivastava</v>
      </c>
      <c r="W81" s="43">
        <v>11</v>
      </c>
      <c r="X81" s="43" t="s">
        <v>63</v>
      </c>
      <c r="Y81" s="43"/>
      <c r="Z81" s="150"/>
      <c r="AA81" s="63"/>
    </row>
    <row r="82" spans="1:27" ht="15.75" thickBot="1" x14ac:dyDescent="0.3">
      <c r="A82" s="41">
        <v>45135.881458333337</v>
      </c>
      <c r="B82" s="55">
        <v>45135</v>
      </c>
      <c r="C82" s="42" t="s">
        <v>373</v>
      </c>
      <c r="D82" s="42" t="s">
        <v>1042</v>
      </c>
      <c r="E82" s="43" t="s">
        <v>1096</v>
      </c>
      <c r="F82" s="43"/>
      <c r="G82" s="43" t="s">
        <v>820</v>
      </c>
      <c r="H82" s="43" t="s">
        <v>1097</v>
      </c>
      <c r="I82" s="43" t="s">
        <v>1070</v>
      </c>
      <c r="J82" s="83">
        <v>56</v>
      </c>
      <c r="K82" s="43" t="s">
        <v>988</v>
      </c>
      <c r="L82" s="43" t="s">
        <v>988</v>
      </c>
      <c r="M82" s="80">
        <v>2000</v>
      </c>
      <c r="N82" s="43" t="s">
        <v>962</v>
      </c>
      <c r="O82" s="43" t="s">
        <v>1066</v>
      </c>
      <c r="P82" s="43" t="s">
        <v>1043</v>
      </c>
      <c r="Q82" s="43">
        <v>2000</v>
      </c>
      <c r="R82" s="81">
        <v>200</v>
      </c>
      <c r="S82" s="43">
        <v>38</v>
      </c>
      <c r="T82" s="10" t="s">
        <v>66</v>
      </c>
      <c r="U82" s="85" t="s">
        <v>25</v>
      </c>
      <c r="V82" s="42" t="str">
        <f>VLOOKUP(T82,'[1]Region&amp;ASM'!$B$2:$D$14,3,0)</f>
        <v>Abhishek Srivastava</v>
      </c>
      <c r="W82" s="43">
        <v>12</v>
      </c>
      <c r="X82" s="43" t="s">
        <v>63</v>
      </c>
      <c r="Y82" s="43"/>
      <c r="Z82" s="150"/>
      <c r="AA82" s="63"/>
    </row>
    <row r="83" spans="1:27" ht="15.75" thickBot="1" x14ac:dyDescent="0.3">
      <c r="A83" s="41">
        <v>45136.336597222224</v>
      </c>
      <c r="B83" s="55">
        <v>45135</v>
      </c>
      <c r="C83" s="42" t="s">
        <v>373</v>
      </c>
      <c r="D83" s="42" t="s">
        <v>1042</v>
      </c>
      <c r="E83" s="43" t="s">
        <v>1071</v>
      </c>
      <c r="F83" s="43">
        <v>8882883307</v>
      </c>
      <c r="G83" s="43" t="s">
        <v>117</v>
      </c>
      <c r="H83" s="43" t="s">
        <v>525</v>
      </c>
      <c r="I83" s="43" t="s">
        <v>1004</v>
      </c>
      <c r="J83" s="83">
        <v>25</v>
      </c>
      <c r="K83" s="43" t="s">
        <v>533</v>
      </c>
      <c r="L83" s="43" t="s">
        <v>883</v>
      </c>
      <c r="M83" s="80">
        <v>700</v>
      </c>
      <c r="N83" s="43" t="s">
        <v>962</v>
      </c>
      <c r="O83" s="43" t="s">
        <v>1467</v>
      </c>
      <c r="P83" s="43">
        <v>919205414757</v>
      </c>
      <c r="Q83" s="43">
        <v>1500</v>
      </c>
      <c r="R83" s="81">
        <v>150</v>
      </c>
      <c r="S83" s="43">
        <v>39</v>
      </c>
      <c r="T83" s="43" t="s">
        <v>7</v>
      </c>
      <c r="U83" s="85" t="s">
        <v>25</v>
      </c>
      <c r="V83" s="42" t="str">
        <f>VLOOKUP(T83,'[1]Region&amp;ASM'!$B$2:$D$14,3,0)</f>
        <v>Abhishek Srivastava</v>
      </c>
      <c r="W83" s="43" t="s">
        <v>1000</v>
      </c>
      <c r="X83" s="43" t="s">
        <v>63</v>
      </c>
      <c r="Y83" s="43"/>
      <c r="Z83" s="150"/>
      <c r="AA83" s="63"/>
    </row>
    <row r="84" spans="1:27" ht="15.75" thickBot="1" x14ac:dyDescent="0.3">
      <c r="A84" s="41">
        <v>45136.340949074074</v>
      </c>
      <c r="B84" s="55">
        <v>45135</v>
      </c>
      <c r="C84" s="42" t="s">
        <v>373</v>
      </c>
      <c r="D84" s="42" t="s">
        <v>1042</v>
      </c>
      <c r="E84" s="43" t="s">
        <v>1072</v>
      </c>
      <c r="F84" s="43">
        <v>9162531613</v>
      </c>
      <c r="G84" s="43" t="s">
        <v>1073</v>
      </c>
      <c r="H84" s="43" t="s">
        <v>1074</v>
      </c>
      <c r="I84" s="43" t="s">
        <v>525</v>
      </c>
      <c r="J84" s="83">
        <v>22</v>
      </c>
      <c r="K84" s="43" t="s">
        <v>883</v>
      </c>
      <c r="L84" s="43" t="s">
        <v>533</v>
      </c>
      <c r="M84" s="80">
        <v>850</v>
      </c>
      <c r="N84" s="43" t="s">
        <v>965</v>
      </c>
      <c r="O84" s="43" t="s">
        <v>1065</v>
      </c>
      <c r="P84" s="43">
        <v>8527943576</v>
      </c>
      <c r="Q84" s="43">
        <v>1000</v>
      </c>
      <c r="R84" s="81">
        <v>100</v>
      </c>
      <c r="S84" s="43">
        <v>39</v>
      </c>
      <c r="T84" s="43" t="s">
        <v>7</v>
      </c>
      <c r="U84" s="85" t="s">
        <v>25</v>
      </c>
      <c r="V84" s="42" t="str">
        <f>VLOOKUP(T84,'[1]Region&amp;ASM'!$B$2:$D$14,3,0)</f>
        <v>Abhishek Srivastava</v>
      </c>
      <c r="W84" s="43" t="s">
        <v>1000</v>
      </c>
      <c r="X84" s="43" t="s">
        <v>63</v>
      </c>
      <c r="Y84" s="43"/>
      <c r="Z84" s="150"/>
      <c r="AA84" s="63"/>
    </row>
    <row r="85" spans="1:27" x14ac:dyDescent="0.25">
      <c r="A85" s="41">
        <v>45136.295046296298</v>
      </c>
      <c r="B85" s="55">
        <v>45136</v>
      </c>
      <c r="C85" s="42" t="s">
        <v>373</v>
      </c>
      <c r="D85" s="42" t="s">
        <v>1042</v>
      </c>
      <c r="E85" s="43" t="s">
        <v>444</v>
      </c>
      <c r="F85" s="43">
        <v>9205133965</v>
      </c>
      <c r="G85" s="43" t="s">
        <v>166</v>
      </c>
      <c r="H85" s="43" t="s">
        <v>1633</v>
      </c>
      <c r="I85" s="43" t="s">
        <v>1621</v>
      </c>
      <c r="J85" s="83">
        <v>24</v>
      </c>
      <c r="K85" s="43" t="s">
        <v>533</v>
      </c>
      <c r="L85" s="43" t="s">
        <v>533</v>
      </c>
      <c r="M85" s="80">
        <v>550</v>
      </c>
      <c r="N85" s="43" t="s">
        <v>980</v>
      </c>
      <c r="O85" s="43" t="s">
        <v>1677</v>
      </c>
      <c r="P85" s="43">
        <v>9204133965</v>
      </c>
      <c r="Q85" s="43">
        <v>1100</v>
      </c>
      <c r="R85" s="81">
        <v>400</v>
      </c>
      <c r="S85" s="43">
        <v>75</v>
      </c>
      <c r="T85" s="43" t="s">
        <v>6</v>
      </c>
      <c r="U85" s="85" t="s">
        <v>25</v>
      </c>
      <c r="V85" s="42" t="str">
        <f>VLOOKUP(T85,'[1]Region&amp;ASM'!$B$2:$D$14,3,0)</f>
        <v>Abhishek Srivastava</v>
      </c>
      <c r="W85" s="43">
        <v>45</v>
      </c>
      <c r="X85" s="43" t="s">
        <v>62</v>
      </c>
      <c r="Y85" s="43" t="s">
        <v>1076</v>
      </c>
    </row>
    <row r="86" spans="1:27" x14ac:dyDescent="0.25">
      <c r="A86" s="41">
        <v>45136.803287037037</v>
      </c>
      <c r="B86" s="55">
        <v>45136</v>
      </c>
      <c r="C86" s="42" t="s">
        <v>373</v>
      </c>
      <c r="D86" s="42" t="s">
        <v>1042</v>
      </c>
      <c r="E86" s="43" t="s">
        <v>1077</v>
      </c>
      <c r="F86" s="43"/>
      <c r="G86" s="43" t="s">
        <v>169</v>
      </c>
      <c r="H86" s="43" t="s">
        <v>1079</v>
      </c>
      <c r="I86" s="43" t="s">
        <v>1078</v>
      </c>
      <c r="J86" s="83">
        <v>80</v>
      </c>
      <c r="K86" s="43" t="s">
        <v>26</v>
      </c>
      <c r="L86" s="43" t="s">
        <v>1078</v>
      </c>
      <c r="M86" s="80">
        <v>6000</v>
      </c>
      <c r="N86" s="43" t="s">
        <v>964</v>
      </c>
      <c r="O86" s="43" t="s">
        <v>1678</v>
      </c>
      <c r="P86" s="43">
        <v>6305432654</v>
      </c>
      <c r="Q86" s="43">
        <v>3250</v>
      </c>
      <c r="R86" s="81">
        <v>200</v>
      </c>
      <c r="S86" s="43">
        <v>100</v>
      </c>
      <c r="T86" s="54" t="s">
        <v>8</v>
      </c>
      <c r="U86" s="85" t="s">
        <v>26</v>
      </c>
      <c r="V86" s="42" t="str">
        <f>VLOOKUP(T86,'[1]Region&amp;ASM'!$B$2:$D$14,3,0)</f>
        <v>Rahul Rai</v>
      </c>
      <c r="W86" s="43">
        <v>64</v>
      </c>
      <c r="X86" s="43" t="s">
        <v>62</v>
      </c>
      <c r="Y86" s="43" t="s">
        <v>1080</v>
      </c>
    </row>
    <row r="87" spans="1:27" x14ac:dyDescent="0.25">
      <c r="A87" s="41">
        <v>45136.824687499997</v>
      </c>
      <c r="B87" s="55">
        <v>45136</v>
      </c>
      <c r="C87" s="42" t="s">
        <v>373</v>
      </c>
      <c r="D87" s="42" t="s">
        <v>1042</v>
      </c>
      <c r="E87" s="43" t="s">
        <v>1096</v>
      </c>
      <c r="F87" s="43"/>
      <c r="G87" s="43" t="s">
        <v>820</v>
      </c>
      <c r="H87" s="43" t="s">
        <v>1097</v>
      </c>
      <c r="I87" s="43" t="s">
        <v>1081</v>
      </c>
      <c r="J87" s="83">
        <v>24</v>
      </c>
      <c r="K87" s="43" t="s">
        <v>988</v>
      </c>
      <c r="L87" s="43" t="s">
        <v>533</v>
      </c>
      <c r="M87" s="80">
        <v>150</v>
      </c>
      <c r="N87" s="43" t="s">
        <v>966</v>
      </c>
      <c r="O87" s="43" t="s">
        <v>1066</v>
      </c>
      <c r="P87" s="43" t="s">
        <v>1043</v>
      </c>
      <c r="Q87" s="43">
        <v>1000</v>
      </c>
      <c r="R87" s="81">
        <v>100</v>
      </c>
      <c r="S87" s="43">
        <v>38</v>
      </c>
      <c r="T87" s="10" t="s">
        <v>66</v>
      </c>
      <c r="U87" s="85" t="s">
        <v>25</v>
      </c>
      <c r="V87" s="42" t="str">
        <f>VLOOKUP(T87,'[1]Region&amp;ASM'!$B$2:$D$14,3,0)</f>
        <v>Abhishek Srivastava</v>
      </c>
      <c r="W87" s="43">
        <v>12</v>
      </c>
      <c r="X87" s="43"/>
      <c r="Y87" s="43"/>
    </row>
    <row r="88" spans="1:27" x14ac:dyDescent="0.25">
      <c r="A88" s="41">
        <v>45136.825555555559</v>
      </c>
      <c r="B88" s="55">
        <v>45136</v>
      </c>
      <c r="C88" s="42" t="s">
        <v>373</v>
      </c>
      <c r="D88" s="42" t="s">
        <v>1042</v>
      </c>
      <c r="E88" s="43" t="s">
        <v>223</v>
      </c>
      <c r="F88" s="43"/>
      <c r="G88" s="43" t="s">
        <v>878</v>
      </c>
      <c r="H88" s="43" t="s">
        <v>900</v>
      </c>
      <c r="I88" s="43" t="s">
        <v>696</v>
      </c>
      <c r="J88" s="83">
        <v>30</v>
      </c>
      <c r="K88" s="43" t="s">
        <v>1082</v>
      </c>
      <c r="L88" s="43" t="s">
        <v>988</v>
      </c>
      <c r="M88" s="80" t="s">
        <v>988</v>
      </c>
      <c r="N88" s="43" t="s">
        <v>966</v>
      </c>
      <c r="O88" s="43" t="s">
        <v>1066</v>
      </c>
      <c r="P88" s="43" t="s">
        <v>1066</v>
      </c>
      <c r="Q88" s="43">
        <v>1000</v>
      </c>
      <c r="R88" s="81">
        <v>100</v>
      </c>
      <c r="S88" s="43">
        <v>37</v>
      </c>
      <c r="T88" s="10" t="s">
        <v>66</v>
      </c>
      <c r="U88" s="85" t="s">
        <v>25</v>
      </c>
      <c r="V88" s="42" t="str">
        <f>VLOOKUP(T88,'[1]Region&amp;ASM'!$B$2:$D$14,3,0)</f>
        <v>Abhishek Srivastava</v>
      </c>
      <c r="W88" s="43">
        <v>11</v>
      </c>
      <c r="X88" s="43"/>
      <c r="Y88" s="43"/>
    </row>
    <row r="89" spans="1:27" x14ac:dyDescent="0.25">
      <c r="A89" s="41">
        <v>45136.877106481479</v>
      </c>
      <c r="B89" s="55">
        <v>45136</v>
      </c>
      <c r="C89" s="42" t="s">
        <v>373</v>
      </c>
      <c r="D89" s="42" t="s">
        <v>1042</v>
      </c>
      <c r="E89" s="43" t="s">
        <v>272</v>
      </c>
      <c r="F89" s="43">
        <v>7417925777</v>
      </c>
      <c r="G89" s="43" t="s">
        <v>109</v>
      </c>
      <c r="H89" s="43" t="s">
        <v>897</v>
      </c>
      <c r="I89" s="43" t="s">
        <v>846</v>
      </c>
      <c r="J89" s="83">
        <v>14</v>
      </c>
      <c r="K89" s="43" t="s">
        <v>696</v>
      </c>
      <c r="L89" s="43" t="s">
        <v>696</v>
      </c>
      <c r="M89" s="80">
        <v>400</v>
      </c>
      <c r="N89" s="43" t="s">
        <v>965</v>
      </c>
      <c r="O89" s="43" t="s">
        <v>1381</v>
      </c>
      <c r="P89" s="43">
        <v>8750915280</v>
      </c>
      <c r="Q89" s="43">
        <v>1000</v>
      </c>
      <c r="R89" s="81">
        <v>150</v>
      </c>
      <c r="S89" s="43">
        <v>44</v>
      </c>
      <c r="T89" s="43" t="s">
        <v>126</v>
      </c>
      <c r="U89" s="85" t="s">
        <v>25</v>
      </c>
      <c r="V89" s="42" t="str">
        <f>VLOOKUP(T89,'[1]Region&amp;ASM'!$B$2:$D$14,3,0)</f>
        <v>Abhishek Srivastava</v>
      </c>
      <c r="W89" s="43">
        <v>59</v>
      </c>
      <c r="X89" s="43" t="s">
        <v>62</v>
      </c>
      <c r="Y89" s="43"/>
    </row>
    <row r="90" spans="1:27" x14ac:dyDescent="0.25">
      <c r="A90" s="41">
        <v>45137.822187500002</v>
      </c>
      <c r="B90" s="55">
        <v>45137</v>
      </c>
      <c r="C90" s="42" t="s">
        <v>373</v>
      </c>
      <c r="D90" s="42" t="s">
        <v>1042</v>
      </c>
      <c r="E90" s="43" t="s">
        <v>1679</v>
      </c>
      <c r="F90" s="43">
        <v>8505803872</v>
      </c>
      <c r="G90" s="43" t="s">
        <v>166</v>
      </c>
      <c r="H90" s="43" t="s">
        <v>1085</v>
      </c>
      <c r="I90" s="43" t="s">
        <v>941</v>
      </c>
      <c r="J90" s="83">
        <v>30</v>
      </c>
      <c r="K90" s="43" t="s">
        <v>988</v>
      </c>
      <c r="L90" s="43" t="s">
        <v>533</v>
      </c>
      <c r="M90" s="80">
        <v>60</v>
      </c>
      <c r="N90" s="43" t="s">
        <v>962</v>
      </c>
      <c r="O90" s="43" t="s">
        <v>1680</v>
      </c>
      <c r="P90" s="43">
        <v>8505803872</v>
      </c>
      <c r="Q90" s="43">
        <v>1000</v>
      </c>
      <c r="R90" s="81">
        <v>100</v>
      </c>
      <c r="S90" s="43">
        <v>75</v>
      </c>
      <c r="T90" s="43" t="s">
        <v>6</v>
      </c>
      <c r="U90" s="85" t="s">
        <v>25</v>
      </c>
      <c r="V90" s="42" t="str">
        <f>VLOOKUP(T90,'[1]Region&amp;ASM'!$B$2:$D$14,3,0)</f>
        <v>Abhishek Srivastava</v>
      </c>
      <c r="W90" s="43">
        <v>46</v>
      </c>
      <c r="X90" s="43" t="s">
        <v>62</v>
      </c>
      <c r="Y90" s="43" t="s">
        <v>1086</v>
      </c>
    </row>
    <row r="91" spans="1:27" ht="15.75" thickBot="1" x14ac:dyDescent="0.3">
      <c r="A91" s="41">
        <v>45138.350497685184</v>
      </c>
      <c r="B91" s="55">
        <v>45137</v>
      </c>
      <c r="C91" s="42" t="s">
        <v>373</v>
      </c>
      <c r="D91" s="42" t="s">
        <v>1042</v>
      </c>
      <c r="E91" s="43" t="s">
        <v>955</v>
      </c>
      <c r="F91" s="43">
        <v>9162531613</v>
      </c>
      <c r="G91" s="43" t="s">
        <v>1087</v>
      </c>
      <c r="H91" s="43" t="s">
        <v>798</v>
      </c>
      <c r="I91" s="43" t="s">
        <v>957</v>
      </c>
      <c r="J91" s="83">
        <v>35</v>
      </c>
      <c r="K91" s="43" t="s">
        <v>883</v>
      </c>
      <c r="L91" s="43" t="s">
        <v>883</v>
      </c>
      <c r="M91" s="80">
        <v>500</v>
      </c>
      <c r="N91" s="43" t="s">
        <v>965</v>
      </c>
      <c r="O91" s="43" t="s">
        <v>1476</v>
      </c>
      <c r="P91" s="43">
        <v>8800834873</v>
      </c>
      <c r="Q91" s="43">
        <v>1000</v>
      </c>
      <c r="R91" s="81">
        <v>150</v>
      </c>
      <c r="S91" s="43">
        <v>18</v>
      </c>
      <c r="T91" s="43" t="s">
        <v>7</v>
      </c>
      <c r="U91" s="85" t="s">
        <v>25</v>
      </c>
      <c r="V91" s="42" t="str">
        <f>VLOOKUP(T91,'[1]Region&amp;ASM'!$B$2:$D$14,3,0)</f>
        <v>Abhishek Srivastava</v>
      </c>
      <c r="W91" s="43" t="s">
        <v>1000</v>
      </c>
      <c r="X91" s="43" t="s">
        <v>63</v>
      </c>
      <c r="Y91" s="43"/>
    </row>
    <row r="92" spans="1:27" ht="15.75" thickBot="1" x14ac:dyDescent="0.3">
      <c r="A92" s="41">
        <v>45138.920555555553</v>
      </c>
      <c r="B92" s="55">
        <v>45138</v>
      </c>
      <c r="C92" s="42" t="s">
        <v>373</v>
      </c>
      <c r="D92" s="42" t="s">
        <v>1042</v>
      </c>
      <c r="E92" s="43" t="s">
        <v>1088</v>
      </c>
      <c r="F92" s="43"/>
      <c r="G92" s="43" t="s">
        <v>1089</v>
      </c>
      <c r="H92" s="43" t="s">
        <v>1090</v>
      </c>
      <c r="I92" s="43" t="s">
        <v>1091</v>
      </c>
      <c r="J92" s="83">
        <v>40</v>
      </c>
      <c r="K92" s="43" t="s">
        <v>26</v>
      </c>
      <c r="L92" s="43" t="s">
        <v>26</v>
      </c>
      <c r="M92" s="80">
        <v>2400</v>
      </c>
      <c r="N92" s="43" t="s">
        <v>965</v>
      </c>
      <c r="O92" s="43" t="s">
        <v>1681</v>
      </c>
      <c r="P92" s="43">
        <v>9935056464</v>
      </c>
      <c r="Q92" s="43">
        <v>1200</v>
      </c>
      <c r="R92" s="81">
        <v>120</v>
      </c>
      <c r="S92" s="43">
        <v>51</v>
      </c>
      <c r="T92" s="54" t="s">
        <v>8</v>
      </c>
      <c r="U92" s="85" t="s">
        <v>26</v>
      </c>
      <c r="V92" s="42" t="str">
        <f>VLOOKUP(T92,'[1]Region&amp;ASM'!$B$2:$D$14,3,0)</f>
        <v>Rahul Rai</v>
      </c>
      <c r="W92" s="43">
        <v>23</v>
      </c>
      <c r="X92" s="43" t="s">
        <v>63</v>
      </c>
      <c r="Y92" s="43"/>
      <c r="Z92" s="150"/>
      <c r="AA92" s="63"/>
    </row>
    <row r="93" spans="1:27" ht="15.75" thickBot="1" x14ac:dyDescent="0.3">
      <c r="A93" s="41">
        <v>45139.308171296296</v>
      </c>
      <c r="B93" s="55">
        <v>45138</v>
      </c>
      <c r="C93" s="42" t="s">
        <v>373</v>
      </c>
      <c r="D93" s="42" t="s">
        <v>1042</v>
      </c>
      <c r="E93" s="43" t="s">
        <v>196</v>
      </c>
      <c r="F93" s="43">
        <v>8851709860</v>
      </c>
      <c r="G93" s="43" t="s">
        <v>169</v>
      </c>
      <c r="H93" s="43" t="s">
        <v>798</v>
      </c>
      <c r="I93" s="43" t="s">
        <v>1092</v>
      </c>
      <c r="J93" s="83">
        <v>40</v>
      </c>
      <c r="K93" s="43" t="s">
        <v>883</v>
      </c>
      <c r="L93" s="43" t="s">
        <v>883</v>
      </c>
      <c r="M93" s="80">
        <v>500</v>
      </c>
      <c r="N93" s="43" t="s">
        <v>962</v>
      </c>
      <c r="O93" s="43" t="s">
        <v>1392</v>
      </c>
      <c r="P93" s="43">
        <v>919034350787</v>
      </c>
      <c r="Q93" s="43">
        <v>1200</v>
      </c>
      <c r="R93" s="81">
        <v>120</v>
      </c>
      <c r="S93" s="43">
        <v>32</v>
      </c>
      <c r="T93" s="43" t="s">
        <v>7</v>
      </c>
      <c r="U93" s="85" t="s">
        <v>25</v>
      </c>
      <c r="V93" s="42" t="str">
        <f>VLOOKUP(T93,'[1]Region&amp;ASM'!$B$2:$D$14,3,0)</f>
        <v>Abhishek Srivastava</v>
      </c>
      <c r="W93" s="43">
        <v>31</v>
      </c>
      <c r="X93" s="43" t="s">
        <v>63</v>
      </c>
      <c r="Y93" s="43"/>
      <c r="Z93" s="150"/>
      <c r="AA93" s="63"/>
    </row>
    <row r="94" spans="1:27" x14ac:dyDescent="0.25">
      <c r="A94" s="41">
        <v>45139.452673611115</v>
      </c>
      <c r="B94" s="55">
        <v>45138</v>
      </c>
      <c r="C94" s="42" t="s">
        <v>373</v>
      </c>
      <c r="D94" s="42" t="s">
        <v>1042</v>
      </c>
      <c r="E94" s="43" t="s">
        <v>521</v>
      </c>
      <c r="F94" s="43">
        <v>7428784555</v>
      </c>
      <c r="G94" s="43" t="s">
        <v>1093</v>
      </c>
      <c r="H94" s="43" t="s">
        <v>957</v>
      </c>
      <c r="I94" s="43" t="s">
        <v>1095</v>
      </c>
      <c r="J94" s="83">
        <v>1100</v>
      </c>
      <c r="K94" s="43" t="s">
        <v>1094</v>
      </c>
      <c r="L94" s="43" t="s">
        <v>1095</v>
      </c>
      <c r="M94" s="80">
        <v>25000</v>
      </c>
      <c r="N94" s="43" t="s">
        <v>964</v>
      </c>
      <c r="O94" s="43" t="s">
        <v>1682</v>
      </c>
      <c r="P94" s="43">
        <v>7683044386</v>
      </c>
      <c r="Q94" s="43">
        <v>120000</v>
      </c>
      <c r="R94" s="81">
        <v>7000</v>
      </c>
      <c r="S94" s="43">
        <v>87</v>
      </c>
      <c r="T94" s="43" t="s">
        <v>996</v>
      </c>
      <c r="U94" s="85" t="s">
        <v>25</v>
      </c>
      <c r="V94" s="42" t="str">
        <f>VLOOKUP(T94,'[1]Region&amp;ASM'!$B$2:$D$14,3,0)</f>
        <v>Abhishek Srivastava</v>
      </c>
      <c r="W94" s="43">
        <v>42</v>
      </c>
      <c r="X94" s="43" t="s">
        <v>62</v>
      </c>
      <c r="Y94" s="43" t="s">
        <v>1683</v>
      </c>
    </row>
    <row r="95" spans="1:27" x14ac:dyDescent="0.25">
      <c r="A95" s="41">
        <v>45140.844884259262</v>
      </c>
      <c r="B95" s="55">
        <v>45140</v>
      </c>
      <c r="C95" s="85" t="s">
        <v>647</v>
      </c>
      <c r="D95" s="85" t="s">
        <v>1102</v>
      </c>
      <c r="E95" s="43" t="s">
        <v>1105</v>
      </c>
      <c r="F95" s="43">
        <v>9489256610</v>
      </c>
      <c r="G95" s="43" t="s">
        <v>889</v>
      </c>
      <c r="H95" s="43" t="s">
        <v>1106</v>
      </c>
      <c r="I95" s="43" t="s">
        <v>941</v>
      </c>
      <c r="J95" s="83">
        <v>35</v>
      </c>
      <c r="K95" s="43" t="s">
        <v>1041</v>
      </c>
      <c r="L95" s="43" t="s">
        <v>533</v>
      </c>
      <c r="M95" s="80">
        <v>300</v>
      </c>
      <c r="N95" s="43" t="s">
        <v>962</v>
      </c>
      <c r="O95" s="43" t="s">
        <v>1684</v>
      </c>
      <c r="P95" s="43">
        <v>9373856710</v>
      </c>
      <c r="Q95" s="43">
        <v>1000</v>
      </c>
      <c r="R95" s="81">
        <v>100</v>
      </c>
      <c r="S95" s="43">
        <v>75</v>
      </c>
      <c r="T95" s="43" t="s">
        <v>6</v>
      </c>
      <c r="U95" s="85" t="s">
        <v>25</v>
      </c>
      <c r="V95" s="42" t="str">
        <f>VLOOKUP(T95,'[1]Region&amp;ASM'!$B$2:$D$14,3,0)</f>
        <v>Abhishek Srivastava</v>
      </c>
      <c r="W95" s="43">
        <v>46</v>
      </c>
      <c r="X95" s="43" t="s">
        <v>62</v>
      </c>
      <c r="Y95" s="43" t="s">
        <v>62</v>
      </c>
    </row>
    <row r="96" spans="1:27" x14ac:dyDescent="0.25">
      <c r="A96" s="41">
        <v>45140.846145833333</v>
      </c>
      <c r="B96" s="55">
        <v>45140</v>
      </c>
      <c r="C96" s="85" t="s">
        <v>647</v>
      </c>
      <c r="D96" s="85" t="s">
        <v>1102</v>
      </c>
      <c r="E96" s="43" t="s">
        <v>1107</v>
      </c>
      <c r="F96" s="43">
        <v>9889356610</v>
      </c>
      <c r="G96" s="43" t="s">
        <v>625</v>
      </c>
      <c r="H96" s="43" t="s">
        <v>1108</v>
      </c>
      <c r="I96" s="43" t="s">
        <v>840</v>
      </c>
      <c r="J96" s="83">
        <v>38</v>
      </c>
      <c r="K96" s="43" t="s">
        <v>1041</v>
      </c>
      <c r="L96" s="43" t="s">
        <v>533</v>
      </c>
      <c r="M96" s="80">
        <v>400</v>
      </c>
      <c r="N96" s="43" t="s">
        <v>962</v>
      </c>
      <c r="O96" s="43" t="s">
        <v>1685</v>
      </c>
      <c r="P96" s="43">
        <v>7945656798</v>
      </c>
      <c r="Q96" s="43">
        <v>1000</v>
      </c>
      <c r="R96" s="81">
        <v>100</v>
      </c>
      <c r="S96" s="43">
        <v>75</v>
      </c>
      <c r="T96" s="43" t="s">
        <v>6</v>
      </c>
      <c r="U96" s="85" t="s">
        <v>25</v>
      </c>
      <c r="V96" s="42" t="str">
        <f>VLOOKUP(T96,'[1]Region&amp;ASM'!$B$2:$D$14,3,0)</f>
        <v>Abhishek Srivastava</v>
      </c>
      <c r="W96" s="43">
        <v>46</v>
      </c>
      <c r="X96" s="43" t="s">
        <v>62</v>
      </c>
      <c r="Y96" s="43" t="s">
        <v>62</v>
      </c>
    </row>
    <row r="97" spans="1:26" x14ac:dyDescent="0.25">
      <c r="A97" s="41">
        <v>45140.847291666665</v>
      </c>
      <c r="B97" s="55">
        <v>45140</v>
      </c>
      <c r="C97" s="85" t="s">
        <v>647</v>
      </c>
      <c r="D97" s="85" t="s">
        <v>1102</v>
      </c>
      <c r="E97" s="43" t="s">
        <v>1109</v>
      </c>
      <c r="F97" s="43">
        <v>9859567810</v>
      </c>
      <c r="G97" s="43" t="s">
        <v>1110</v>
      </c>
      <c r="H97" s="43" t="s">
        <v>1112</v>
      </c>
      <c r="I97" s="43" t="s">
        <v>872</v>
      </c>
      <c r="J97" s="83">
        <v>34</v>
      </c>
      <c r="K97" s="43" t="s">
        <v>1111</v>
      </c>
      <c r="L97" s="43" t="s">
        <v>533</v>
      </c>
      <c r="M97" s="80">
        <v>200</v>
      </c>
      <c r="N97" s="43" t="s">
        <v>962</v>
      </c>
      <c r="O97" s="43" t="s">
        <v>1686</v>
      </c>
      <c r="P97" s="43">
        <v>8478256710</v>
      </c>
      <c r="Q97" s="43">
        <v>1000</v>
      </c>
      <c r="R97" s="81">
        <v>100</v>
      </c>
      <c r="S97" s="43">
        <v>75</v>
      </c>
      <c r="T97" s="43" t="s">
        <v>6</v>
      </c>
      <c r="U97" s="85" t="s">
        <v>25</v>
      </c>
      <c r="V97" s="42" t="str">
        <f>VLOOKUP(T97,'[1]Region&amp;ASM'!$B$2:$D$14,3,0)</f>
        <v>Abhishek Srivastava</v>
      </c>
      <c r="W97" s="43">
        <v>46</v>
      </c>
      <c r="X97" s="43" t="s">
        <v>62</v>
      </c>
      <c r="Y97" s="43" t="s">
        <v>1113</v>
      </c>
    </row>
    <row r="98" spans="1:26" x14ac:dyDescent="0.25">
      <c r="A98" s="41">
        <v>45140.847557870373</v>
      </c>
      <c r="B98" s="55">
        <v>45140</v>
      </c>
      <c r="C98" s="85" t="s">
        <v>647</v>
      </c>
      <c r="D98" s="85" t="s">
        <v>1102</v>
      </c>
      <c r="E98" s="43" t="s">
        <v>1096</v>
      </c>
      <c r="F98" s="43"/>
      <c r="G98" s="43" t="s">
        <v>820</v>
      </c>
      <c r="H98" s="43" t="s">
        <v>1097</v>
      </c>
      <c r="I98" s="43" t="s">
        <v>696</v>
      </c>
      <c r="J98" s="83">
        <v>30</v>
      </c>
      <c r="K98" s="43" t="s">
        <v>988</v>
      </c>
      <c r="L98" s="43" t="s">
        <v>988</v>
      </c>
      <c r="M98" s="80">
        <v>200</v>
      </c>
      <c r="N98" s="43" t="s">
        <v>966</v>
      </c>
      <c r="O98" s="43" t="s">
        <v>1043</v>
      </c>
      <c r="P98" s="43" t="s">
        <v>1066</v>
      </c>
      <c r="Q98" s="43" t="s">
        <v>1066</v>
      </c>
      <c r="R98" s="81">
        <v>100</v>
      </c>
      <c r="S98" s="43">
        <v>38</v>
      </c>
      <c r="T98" s="10" t="s">
        <v>66</v>
      </c>
      <c r="U98" s="85" t="s">
        <v>25</v>
      </c>
      <c r="V98" s="42" t="str">
        <f>VLOOKUP(T98,'[1]Region&amp;ASM'!$B$2:$D$14,3,0)</f>
        <v>Abhishek Srivastava</v>
      </c>
      <c r="W98" s="43">
        <v>11</v>
      </c>
      <c r="X98" s="43"/>
      <c r="Y98" s="43"/>
    </row>
    <row r="99" spans="1:26" x14ac:dyDescent="0.25">
      <c r="A99" s="41">
        <v>45140.84847222222</v>
      </c>
      <c r="B99" s="55">
        <v>45140</v>
      </c>
      <c r="C99" s="85" t="s">
        <v>647</v>
      </c>
      <c r="D99" s="85" t="s">
        <v>1102</v>
      </c>
      <c r="E99" s="43" t="s">
        <v>1114</v>
      </c>
      <c r="F99" s="43">
        <v>8983142373</v>
      </c>
      <c r="G99" s="43" t="s">
        <v>1115</v>
      </c>
      <c r="H99" s="43" t="s">
        <v>882</v>
      </c>
      <c r="I99" s="43" t="s">
        <v>1116</v>
      </c>
      <c r="J99" s="83">
        <v>46</v>
      </c>
      <c r="K99" s="43" t="s">
        <v>1041</v>
      </c>
      <c r="L99" s="43" t="s">
        <v>533</v>
      </c>
      <c r="M99" s="80">
        <v>300</v>
      </c>
      <c r="N99" s="43" t="s">
        <v>962</v>
      </c>
      <c r="O99" s="43" t="s">
        <v>1687</v>
      </c>
      <c r="P99" s="43">
        <v>9472956710</v>
      </c>
      <c r="Q99" s="43">
        <v>1000</v>
      </c>
      <c r="R99" s="81">
        <v>100</v>
      </c>
      <c r="S99" s="43">
        <v>75</v>
      </c>
      <c r="T99" s="43" t="s">
        <v>6</v>
      </c>
      <c r="U99" s="85" t="s">
        <v>25</v>
      </c>
      <c r="V99" s="42" t="str">
        <f>VLOOKUP(T99,'[1]Region&amp;ASM'!$B$2:$D$14,3,0)</f>
        <v>Abhishek Srivastava</v>
      </c>
      <c r="W99" s="43">
        <v>46</v>
      </c>
      <c r="X99" s="43" t="s">
        <v>62</v>
      </c>
      <c r="Y99" s="43" t="s">
        <v>1117</v>
      </c>
    </row>
    <row r="100" spans="1:26" x14ac:dyDescent="0.25">
      <c r="A100" s="41">
        <v>45140.848749999997</v>
      </c>
      <c r="B100" s="55">
        <v>45140</v>
      </c>
      <c r="C100" s="85" t="s">
        <v>647</v>
      </c>
      <c r="D100" s="85" t="s">
        <v>1102</v>
      </c>
      <c r="E100" s="43" t="s">
        <v>1096</v>
      </c>
      <c r="F100" s="43"/>
      <c r="G100" s="43" t="s">
        <v>169</v>
      </c>
      <c r="H100" s="43" t="s">
        <v>1097</v>
      </c>
      <c r="I100" s="43" t="s">
        <v>811</v>
      </c>
      <c r="J100" s="83">
        <v>24</v>
      </c>
      <c r="K100" s="43" t="s">
        <v>988</v>
      </c>
      <c r="L100" s="43" t="s">
        <v>533</v>
      </c>
      <c r="M100" s="80">
        <v>200</v>
      </c>
      <c r="N100" s="43" t="s">
        <v>966</v>
      </c>
      <c r="O100" s="43" t="s">
        <v>1066</v>
      </c>
      <c r="P100" s="43" t="s">
        <v>1043</v>
      </c>
      <c r="Q100" s="43">
        <v>1000</v>
      </c>
      <c r="R100" s="81">
        <v>100</v>
      </c>
      <c r="S100" s="43">
        <v>38</v>
      </c>
      <c r="T100" s="10" t="s">
        <v>66</v>
      </c>
      <c r="U100" s="85" t="s">
        <v>25</v>
      </c>
      <c r="V100" s="42" t="str">
        <f>VLOOKUP(T100,'[1]Region&amp;ASM'!$B$2:$D$14,3,0)</f>
        <v>Abhishek Srivastava</v>
      </c>
      <c r="W100" s="43">
        <v>12</v>
      </c>
      <c r="X100" s="43"/>
      <c r="Y100" s="43"/>
    </row>
    <row r="101" spans="1:26" x14ac:dyDescent="0.25">
      <c r="A101" s="41">
        <v>45140.901944444442</v>
      </c>
      <c r="B101" s="55">
        <v>45140</v>
      </c>
      <c r="C101" s="85" t="s">
        <v>647</v>
      </c>
      <c r="D101" s="85" t="s">
        <v>1102</v>
      </c>
      <c r="E101" s="43" t="s">
        <v>790</v>
      </c>
      <c r="F101" s="43">
        <v>9625446093</v>
      </c>
      <c r="G101" s="43" t="s">
        <v>262</v>
      </c>
      <c r="H101" s="43" t="s">
        <v>844</v>
      </c>
      <c r="I101" s="43" t="s">
        <v>1118</v>
      </c>
      <c r="J101" s="83">
        <v>72</v>
      </c>
      <c r="K101" s="43" t="s">
        <v>696</v>
      </c>
      <c r="L101" s="43" t="s">
        <v>1118</v>
      </c>
      <c r="M101" s="80">
        <v>350</v>
      </c>
      <c r="N101" s="43" t="s">
        <v>962</v>
      </c>
      <c r="O101" s="43" t="s">
        <v>1385</v>
      </c>
      <c r="P101" s="43" t="s">
        <v>1688</v>
      </c>
      <c r="Q101" s="43">
        <v>2600</v>
      </c>
      <c r="R101" s="81">
        <v>300</v>
      </c>
      <c r="S101" s="43">
        <v>11</v>
      </c>
      <c r="T101" s="43" t="s">
        <v>126</v>
      </c>
      <c r="U101" s="85" t="s">
        <v>25</v>
      </c>
      <c r="V101" s="42" t="str">
        <f>VLOOKUP(T101,'[1]Region&amp;ASM'!$B$2:$D$14,3,0)</f>
        <v>Abhishek Srivastava</v>
      </c>
      <c r="W101" s="43">
        <v>60</v>
      </c>
      <c r="X101" s="43" t="s">
        <v>63</v>
      </c>
      <c r="Y101" s="43"/>
    </row>
    <row r="102" spans="1:26" x14ac:dyDescent="0.25">
      <c r="A102" s="41">
        <v>45141.329467592594</v>
      </c>
      <c r="B102" s="55">
        <v>45140</v>
      </c>
      <c r="C102" s="85" t="s">
        <v>647</v>
      </c>
      <c r="D102" s="85" t="s">
        <v>1102</v>
      </c>
      <c r="E102" s="43" t="s">
        <v>192</v>
      </c>
      <c r="F102" s="43">
        <v>9560599239</v>
      </c>
      <c r="G102" s="43" t="s">
        <v>109</v>
      </c>
      <c r="H102" s="43" t="s">
        <v>798</v>
      </c>
      <c r="I102" s="43" t="s">
        <v>1119</v>
      </c>
      <c r="J102" s="83">
        <v>26</v>
      </c>
      <c r="K102" s="43" t="s">
        <v>883</v>
      </c>
      <c r="L102" s="43" t="s">
        <v>883</v>
      </c>
      <c r="M102" s="80">
        <v>1200</v>
      </c>
      <c r="N102" s="43" t="s">
        <v>962</v>
      </c>
      <c r="O102" s="43" t="s">
        <v>1000</v>
      </c>
      <c r="P102" s="43">
        <v>9560277206</v>
      </c>
      <c r="Q102" s="43">
        <v>1100</v>
      </c>
      <c r="R102" s="81">
        <v>100</v>
      </c>
      <c r="S102" s="43">
        <v>16</v>
      </c>
      <c r="T102" s="43" t="s">
        <v>7</v>
      </c>
      <c r="U102" s="85" t="s">
        <v>25</v>
      </c>
      <c r="V102" s="42" t="str">
        <f>VLOOKUP(T102,'[1]Region&amp;ASM'!$B$2:$D$14,3,0)</f>
        <v>Abhishek Srivastava</v>
      </c>
      <c r="W102" s="43">
        <v>31</v>
      </c>
      <c r="X102" s="43" t="s">
        <v>63</v>
      </c>
      <c r="Y102" s="43"/>
    </row>
    <row r="103" spans="1:26" x14ac:dyDescent="0.25">
      <c r="A103" s="41">
        <v>45141.89135416667</v>
      </c>
      <c r="B103" s="55">
        <v>45141</v>
      </c>
      <c r="C103" s="85" t="s">
        <v>647</v>
      </c>
      <c r="D103" s="85" t="s">
        <v>1102</v>
      </c>
      <c r="E103" s="43" t="s">
        <v>1120</v>
      </c>
      <c r="F103" s="43"/>
      <c r="G103" s="43" t="s">
        <v>488</v>
      </c>
      <c r="H103" s="43" t="s">
        <v>1015</v>
      </c>
      <c r="I103" s="43" t="s">
        <v>990</v>
      </c>
      <c r="J103" s="83">
        <v>70</v>
      </c>
      <c r="K103" s="43" t="s">
        <v>26</v>
      </c>
      <c r="L103" s="43" t="s">
        <v>1121</v>
      </c>
      <c r="M103" s="80">
        <v>1900</v>
      </c>
      <c r="N103" s="43" t="s">
        <v>965</v>
      </c>
      <c r="O103" s="43" t="s">
        <v>1309</v>
      </c>
      <c r="P103" s="43">
        <v>9307809912</v>
      </c>
      <c r="Q103" s="43">
        <v>1800</v>
      </c>
      <c r="R103" s="81">
        <v>200</v>
      </c>
      <c r="S103" s="43">
        <v>82</v>
      </c>
      <c r="T103" s="54" t="s">
        <v>8</v>
      </c>
      <c r="U103" s="85" t="str">
        <f>VLOOKUP(T103,'[1]Region&amp;ASM'!$B$2:$D$14,2,0)</f>
        <v>Kanpur</v>
      </c>
      <c r="V103" s="42" t="str">
        <f>VLOOKUP(T103,'[1]Region&amp;ASM'!$B$2:$E$14,3,0)</f>
        <v>Rahul Rai</v>
      </c>
      <c r="W103" s="43">
        <v>34</v>
      </c>
      <c r="X103" s="43" t="s">
        <v>62</v>
      </c>
      <c r="Y103" s="43" t="s">
        <v>1122</v>
      </c>
    </row>
    <row r="104" spans="1:26" x14ac:dyDescent="0.25">
      <c r="A104" s="41">
        <v>45142.272916666669</v>
      </c>
      <c r="B104" s="55">
        <v>45141</v>
      </c>
      <c r="C104" s="85" t="s">
        <v>647</v>
      </c>
      <c r="D104" s="85" t="s">
        <v>1102</v>
      </c>
      <c r="E104" s="43" t="s">
        <v>223</v>
      </c>
      <c r="F104" s="43"/>
      <c r="G104" s="43" t="s">
        <v>899</v>
      </c>
      <c r="H104" s="43" t="s">
        <v>900</v>
      </c>
      <c r="I104" s="43" t="s">
        <v>696</v>
      </c>
      <c r="J104" s="83">
        <v>25</v>
      </c>
      <c r="K104" s="43" t="s">
        <v>988</v>
      </c>
      <c r="L104" s="43" t="s">
        <v>988</v>
      </c>
      <c r="M104" s="80">
        <v>400</v>
      </c>
      <c r="N104" s="43" t="s">
        <v>966</v>
      </c>
      <c r="O104" s="43" t="s">
        <v>1066</v>
      </c>
      <c r="P104" s="43" t="s">
        <v>1043</v>
      </c>
      <c r="Q104" s="43">
        <v>900</v>
      </c>
      <c r="R104" s="81">
        <v>100</v>
      </c>
      <c r="S104" s="43">
        <v>38</v>
      </c>
      <c r="T104" s="10" t="s">
        <v>66</v>
      </c>
      <c r="U104" s="85" t="str">
        <f>VLOOKUP(T104,'[1]Region&amp;ASM'!$B$2:$D$14,2,0)</f>
        <v>NCR</v>
      </c>
      <c r="V104" s="42" t="str">
        <f>VLOOKUP(T104,'[1]Region&amp;ASM'!$B$2:$E$14,3,0)</f>
        <v>Abhishek Srivastava</v>
      </c>
      <c r="W104" s="43">
        <v>12</v>
      </c>
      <c r="X104" s="43" t="s">
        <v>63</v>
      </c>
      <c r="Y104" s="43"/>
    </row>
    <row r="105" spans="1:26" x14ac:dyDescent="0.25">
      <c r="A105" s="41">
        <v>45142.413483796299</v>
      </c>
      <c r="B105" s="55">
        <v>45141</v>
      </c>
      <c r="C105" s="85" t="s">
        <v>647</v>
      </c>
      <c r="D105" s="85" t="s">
        <v>1102</v>
      </c>
      <c r="E105" s="43" t="s">
        <v>192</v>
      </c>
      <c r="F105" s="43">
        <v>9560599239</v>
      </c>
      <c r="G105" s="43" t="s">
        <v>109</v>
      </c>
      <c r="H105" s="43" t="s">
        <v>798</v>
      </c>
      <c r="I105" s="43" t="s">
        <v>1123</v>
      </c>
      <c r="J105" s="83">
        <v>48</v>
      </c>
      <c r="K105" s="43" t="s">
        <v>883</v>
      </c>
      <c r="L105" s="43" t="s">
        <v>883</v>
      </c>
      <c r="M105" s="80">
        <v>600</v>
      </c>
      <c r="N105" s="43" t="s">
        <v>962</v>
      </c>
      <c r="O105" s="43" t="s">
        <v>1476</v>
      </c>
      <c r="P105" s="43">
        <v>7827561610</v>
      </c>
      <c r="Q105" s="43">
        <v>2100</v>
      </c>
      <c r="R105" s="81">
        <v>200</v>
      </c>
      <c r="S105" s="43">
        <v>16</v>
      </c>
      <c r="T105" s="43" t="s">
        <v>7</v>
      </c>
      <c r="U105" s="85" t="str">
        <f>VLOOKUP(T105,'[1]Region&amp;ASM'!$B$2:$D$14,2,0)</f>
        <v>NCR</v>
      </c>
      <c r="V105" s="42" t="str">
        <f>VLOOKUP(T105,'[1]Region&amp;ASM'!$B$2:$E$14,3,0)</f>
        <v>Abhishek Srivastava</v>
      </c>
      <c r="W105" s="43">
        <v>31</v>
      </c>
      <c r="X105" s="43" t="s">
        <v>63</v>
      </c>
      <c r="Y105" s="43"/>
    </row>
    <row r="106" spans="1:26" ht="15.75" thickBot="1" x14ac:dyDescent="0.3">
      <c r="A106" s="41">
        <v>45142.430555555555</v>
      </c>
      <c r="B106" s="55">
        <v>45141</v>
      </c>
      <c r="C106" s="85" t="s">
        <v>647</v>
      </c>
      <c r="D106" s="85" t="s">
        <v>1102</v>
      </c>
      <c r="E106" s="43" t="s">
        <v>1124</v>
      </c>
      <c r="F106" s="43">
        <v>9472956710</v>
      </c>
      <c r="G106" s="43" t="s">
        <v>166</v>
      </c>
      <c r="H106" s="43" t="s">
        <v>1125</v>
      </c>
      <c r="I106" s="43" t="s">
        <v>1126</v>
      </c>
      <c r="J106" s="83">
        <v>104</v>
      </c>
      <c r="K106" s="43" t="s">
        <v>533</v>
      </c>
      <c r="L106" s="43" t="s">
        <v>973</v>
      </c>
      <c r="M106" s="80">
        <v>250</v>
      </c>
      <c r="N106" s="43" t="s">
        <v>962</v>
      </c>
      <c r="O106" s="43" t="s">
        <v>1689</v>
      </c>
      <c r="P106" s="43">
        <v>9371956710</v>
      </c>
      <c r="Q106" s="43">
        <v>6000</v>
      </c>
      <c r="R106" s="81">
        <v>400</v>
      </c>
      <c r="S106" s="43">
        <v>75</v>
      </c>
      <c r="T106" s="43" t="s">
        <v>6</v>
      </c>
      <c r="U106" s="85" t="str">
        <f>VLOOKUP(T106,'[1]Region&amp;ASM'!$B$2:$D$14,2,0)</f>
        <v>NCR</v>
      </c>
      <c r="V106" s="42" t="str">
        <f>VLOOKUP(T106,'[1]Region&amp;ASM'!$B$2:$E$14,3,0)</f>
        <v>Abhishek Srivastava</v>
      </c>
      <c r="W106" s="43">
        <v>46</v>
      </c>
      <c r="X106" s="43" t="s">
        <v>62</v>
      </c>
      <c r="Y106" s="43" t="s">
        <v>62</v>
      </c>
    </row>
    <row r="107" spans="1:26" ht="15.75" thickBot="1" x14ac:dyDescent="0.3">
      <c r="A107" s="62">
        <v>45142.807615740741</v>
      </c>
      <c r="B107" s="70">
        <v>45142</v>
      </c>
      <c r="C107" s="85" t="s">
        <v>647</v>
      </c>
      <c r="D107" s="85" t="s">
        <v>1102</v>
      </c>
      <c r="E107" s="63" t="s">
        <v>444</v>
      </c>
      <c r="F107" s="64">
        <v>8505803872</v>
      </c>
      <c r="G107" s="63" t="s">
        <v>166</v>
      </c>
      <c r="H107" s="63" t="s">
        <v>1690</v>
      </c>
      <c r="I107" s="63" t="s">
        <v>961</v>
      </c>
      <c r="J107" s="104">
        <v>105</v>
      </c>
      <c r="K107" s="63" t="s">
        <v>533</v>
      </c>
      <c r="L107" s="63" t="s">
        <v>961</v>
      </c>
      <c r="M107" s="102">
        <v>500</v>
      </c>
      <c r="N107" s="63" t="s">
        <v>962</v>
      </c>
      <c r="O107" s="63" t="s">
        <v>1691</v>
      </c>
      <c r="P107" s="64">
        <v>9568215269</v>
      </c>
      <c r="Q107" s="64">
        <v>5000</v>
      </c>
      <c r="R107" s="103">
        <v>500</v>
      </c>
      <c r="S107" s="64">
        <v>75</v>
      </c>
      <c r="T107" s="43" t="s">
        <v>6</v>
      </c>
      <c r="U107" s="85" t="str">
        <f>VLOOKUP(T107,'[1]Region&amp;ASM'!$B$2:$D$14,2,0)</f>
        <v>NCR</v>
      </c>
      <c r="V107" s="42" t="str">
        <f>VLOOKUP(T107,'[1]Region&amp;ASM'!$B$2:$E$14,3,0)</f>
        <v>Abhishek Srivastava</v>
      </c>
      <c r="W107" s="64">
        <v>46</v>
      </c>
      <c r="X107" s="63" t="s">
        <v>62</v>
      </c>
      <c r="Y107" s="63" t="s">
        <v>720</v>
      </c>
      <c r="Z107" s="63"/>
    </row>
    <row r="108" spans="1:26" ht="15.75" thickBot="1" x14ac:dyDescent="0.3">
      <c r="A108" s="62">
        <v>45142.80846064815</v>
      </c>
      <c r="B108" s="70">
        <v>45142</v>
      </c>
      <c r="C108" s="85" t="s">
        <v>647</v>
      </c>
      <c r="D108" s="85" t="s">
        <v>1102</v>
      </c>
      <c r="E108" s="63" t="s">
        <v>223</v>
      </c>
      <c r="F108" s="63"/>
      <c r="G108" s="63" t="s">
        <v>820</v>
      </c>
      <c r="H108" s="63" t="s">
        <v>1063</v>
      </c>
      <c r="I108" s="63" t="s">
        <v>917</v>
      </c>
      <c r="J108" s="104">
        <v>15</v>
      </c>
      <c r="K108" s="63" t="s">
        <v>988</v>
      </c>
      <c r="L108" s="63" t="s">
        <v>988</v>
      </c>
      <c r="M108" s="102">
        <v>300</v>
      </c>
      <c r="N108" s="63" t="s">
        <v>966</v>
      </c>
      <c r="O108" s="63" t="s">
        <v>1066</v>
      </c>
      <c r="P108" s="63" t="s">
        <v>1066</v>
      </c>
      <c r="Q108" s="64">
        <v>500</v>
      </c>
      <c r="R108" s="103">
        <v>50</v>
      </c>
      <c r="S108" s="64">
        <v>38</v>
      </c>
      <c r="T108" s="63" t="s">
        <v>1128</v>
      </c>
      <c r="U108" s="85" t="str">
        <f>VLOOKUP(T108,'[1]Region&amp;ASM'!$B$2:$D$14,2,0)</f>
        <v>NCR</v>
      </c>
      <c r="V108" s="42" t="str">
        <f>VLOOKUP(T108,'[1]Region&amp;ASM'!$B$2:$E$14,3,0)</f>
        <v>Abhishek Srivastava</v>
      </c>
      <c r="W108" s="64">
        <v>11</v>
      </c>
      <c r="X108" s="63" t="s">
        <v>63</v>
      </c>
      <c r="Y108" s="63"/>
      <c r="Z108" s="63"/>
    </row>
    <row r="109" spans="1:26" ht="15.75" thickBot="1" x14ac:dyDescent="0.3">
      <c r="A109" s="62">
        <v>45142.885879629626</v>
      </c>
      <c r="B109" s="70">
        <v>45142</v>
      </c>
      <c r="C109" s="85" t="s">
        <v>647</v>
      </c>
      <c r="D109" s="85" t="s">
        <v>1102</v>
      </c>
      <c r="E109" s="63" t="s">
        <v>1077</v>
      </c>
      <c r="F109" s="63"/>
      <c r="G109" s="63" t="s">
        <v>999</v>
      </c>
      <c r="H109" s="63" t="s">
        <v>1135</v>
      </c>
      <c r="I109" s="63" t="s">
        <v>1134</v>
      </c>
      <c r="J109" s="104">
        <v>120</v>
      </c>
      <c r="K109" s="63" t="s">
        <v>26</v>
      </c>
      <c r="L109" s="63" t="s">
        <v>1134</v>
      </c>
      <c r="M109" s="102">
        <v>2000</v>
      </c>
      <c r="N109" s="63" t="s">
        <v>965</v>
      </c>
      <c r="O109" s="63" t="s">
        <v>1692</v>
      </c>
      <c r="P109" s="64">
        <v>9807650765</v>
      </c>
      <c r="Q109" s="64">
        <v>2300</v>
      </c>
      <c r="R109" s="103">
        <v>230</v>
      </c>
      <c r="S109" s="64">
        <v>100</v>
      </c>
      <c r="T109" s="54" t="s">
        <v>8</v>
      </c>
      <c r="U109" s="85" t="str">
        <f>VLOOKUP(T109,'[1]Region&amp;ASM'!$B$2:$D$14,2,0)</f>
        <v>Kanpur</v>
      </c>
      <c r="V109" s="42" t="str">
        <f>VLOOKUP(T109,'[1]Region&amp;ASM'!$B$2:$E$14,3,0)</f>
        <v>Rahul Rai</v>
      </c>
      <c r="W109" s="64">
        <v>26</v>
      </c>
      <c r="X109" s="63" t="s">
        <v>63</v>
      </c>
      <c r="Y109" s="63"/>
      <c r="Z109" s="63"/>
    </row>
    <row r="110" spans="1:26" ht="15.75" thickBot="1" x14ac:dyDescent="0.3">
      <c r="A110" s="62">
        <v>45143.406886574077</v>
      </c>
      <c r="B110" s="70">
        <v>45142</v>
      </c>
      <c r="C110" s="85" t="s">
        <v>647</v>
      </c>
      <c r="D110" s="85" t="s">
        <v>1102</v>
      </c>
      <c r="E110" s="63" t="s">
        <v>192</v>
      </c>
      <c r="F110" s="64">
        <v>9560599239</v>
      </c>
      <c r="G110" s="63" t="s">
        <v>798</v>
      </c>
      <c r="H110" s="63" t="s">
        <v>798</v>
      </c>
      <c r="I110" s="63" t="s">
        <v>957</v>
      </c>
      <c r="J110" s="104">
        <v>35</v>
      </c>
      <c r="K110" s="63" t="s">
        <v>883</v>
      </c>
      <c r="L110" s="63" t="s">
        <v>883</v>
      </c>
      <c r="M110" s="102">
        <v>1600</v>
      </c>
      <c r="N110" s="63" t="s">
        <v>965</v>
      </c>
      <c r="O110" s="63" t="s">
        <v>1693</v>
      </c>
      <c r="P110" s="64">
        <v>9213766212</v>
      </c>
      <c r="Q110" s="64">
        <v>2300</v>
      </c>
      <c r="R110" s="103">
        <v>250</v>
      </c>
      <c r="S110" s="64">
        <v>16</v>
      </c>
      <c r="T110" s="63" t="s">
        <v>7</v>
      </c>
      <c r="U110" s="85" t="str">
        <f>VLOOKUP(T110,'[1]Region&amp;ASM'!$B$2:$D$14,2,0)</f>
        <v>NCR</v>
      </c>
      <c r="V110" s="42" t="str">
        <f>VLOOKUP(T110,'[1]Region&amp;ASM'!$B$2:$E$14,3,0)</f>
        <v>Abhishek Srivastava</v>
      </c>
      <c r="W110" s="64">
        <v>31</v>
      </c>
      <c r="X110" s="63" t="s">
        <v>63</v>
      </c>
      <c r="Y110" s="63"/>
      <c r="Z110" s="63"/>
    </row>
    <row r="111" spans="1:26" ht="15.75" thickBot="1" x14ac:dyDescent="0.3">
      <c r="A111" s="62">
        <v>45143.481990740744</v>
      </c>
      <c r="B111" s="70">
        <v>45142</v>
      </c>
      <c r="C111" s="85" t="s">
        <v>647</v>
      </c>
      <c r="D111" s="85" t="s">
        <v>1102</v>
      </c>
      <c r="E111" s="63" t="s">
        <v>1201</v>
      </c>
      <c r="F111" s="64">
        <v>7217655173</v>
      </c>
      <c r="G111" s="63" t="s">
        <v>101</v>
      </c>
      <c r="H111" s="63" t="s">
        <v>1167</v>
      </c>
      <c r="I111" s="63" t="s">
        <v>1118</v>
      </c>
      <c r="J111" s="104">
        <v>85</v>
      </c>
      <c r="K111" s="63" t="s">
        <v>25</v>
      </c>
      <c r="L111" s="63" t="s">
        <v>1118</v>
      </c>
      <c r="M111" s="102">
        <v>450</v>
      </c>
      <c r="N111" s="63" t="s">
        <v>962</v>
      </c>
      <c r="O111" s="63" t="s">
        <v>1480</v>
      </c>
      <c r="P111" s="64">
        <v>9738145610</v>
      </c>
      <c r="Q111" s="64">
        <v>2500</v>
      </c>
      <c r="R111" s="103">
        <v>300</v>
      </c>
      <c r="S111" s="64">
        <v>11</v>
      </c>
      <c r="T111" s="63" t="s">
        <v>996</v>
      </c>
      <c r="U111" s="85" t="str">
        <f>VLOOKUP(T111,'[1]Region&amp;ASM'!$B$2:$D$14,2,0)</f>
        <v>NCR</v>
      </c>
      <c r="V111" s="42" t="str">
        <f>VLOOKUP(T111,'[1]Region&amp;ASM'!$B$2:$E$14,3,0)</f>
        <v>Abhishek Srivastava</v>
      </c>
      <c r="W111" s="64">
        <v>81</v>
      </c>
      <c r="X111" s="63" t="s">
        <v>63</v>
      </c>
      <c r="Y111" s="63"/>
      <c r="Z111" s="63"/>
    </row>
    <row r="112" spans="1:26" ht="15.75" thickBot="1" x14ac:dyDescent="0.3">
      <c r="A112" s="62">
        <v>45143.833472222221</v>
      </c>
      <c r="B112" s="70">
        <v>45143</v>
      </c>
      <c r="C112" s="85" t="s">
        <v>647</v>
      </c>
      <c r="D112" s="85" t="s">
        <v>1102</v>
      </c>
      <c r="E112" s="63" t="s">
        <v>444</v>
      </c>
      <c r="F112" s="64">
        <v>8505803872</v>
      </c>
      <c r="G112" s="63" t="s">
        <v>166</v>
      </c>
      <c r="H112" s="63" t="s">
        <v>533</v>
      </c>
      <c r="I112" s="63" t="s">
        <v>1137</v>
      </c>
      <c r="J112" s="104">
        <v>420</v>
      </c>
      <c r="K112" s="63" t="s">
        <v>533</v>
      </c>
      <c r="L112" s="63" t="s">
        <v>1136</v>
      </c>
      <c r="M112" s="102">
        <v>300</v>
      </c>
      <c r="N112" s="63" t="s">
        <v>964</v>
      </c>
      <c r="O112" s="63" t="s">
        <v>1694</v>
      </c>
      <c r="P112" s="64">
        <v>9482941519</v>
      </c>
      <c r="Q112" s="64">
        <v>12000</v>
      </c>
      <c r="R112" s="103">
        <v>1200</v>
      </c>
      <c r="S112" s="64">
        <v>75</v>
      </c>
      <c r="T112" s="43" t="s">
        <v>6</v>
      </c>
      <c r="U112" s="85" t="str">
        <f>VLOOKUP(T112,'[1]Region&amp;ASM'!$B$2:$D$14,2,0)</f>
        <v>NCR</v>
      </c>
      <c r="V112" s="42" t="str">
        <f>VLOOKUP(T112,'[1]Region&amp;ASM'!$B$2:$E$14,3,0)</f>
        <v>Abhishek Srivastava</v>
      </c>
      <c r="W112" s="64">
        <v>46</v>
      </c>
      <c r="X112" s="63" t="s">
        <v>62</v>
      </c>
      <c r="Y112" s="63" t="s">
        <v>62</v>
      </c>
    </row>
    <row r="113" spans="1:26" ht="27" thickBot="1" x14ac:dyDescent="0.3">
      <c r="A113" s="62">
        <v>45143.877418981479</v>
      </c>
      <c r="B113" s="70">
        <v>45143</v>
      </c>
      <c r="C113" s="85" t="s">
        <v>647</v>
      </c>
      <c r="D113" s="85" t="s">
        <v>1102</v>
      </c>
      <c r="E113" s="63" t="s">
        <v>265</v>
      </c>
      <c r="F113" s="64">
        <v>9911166425</v>
      </c>
      <c r="G113" s="63" t="s">
        <v>117</v>
      </c>
      <c r="H113" s="63" t="s">
        <v>1695</v>
      </c>
      <c r="I113" s="63" t="s">
        <v>912</v>
      </c>
      <c r="J113" s="104">
        <v>15</v>
      </c>
      <c r="K113" s="63" t="s">
        <v>696</v>
      </c>
      <c r="L113" s="63" t="s">
        <v>696</v>
      </c>
      <c r="M113" s="102">
        <v>400</v>
      </c>
      <c r="N113" s="63" t="s">
        <v>962</v>
      </c>
      <c r="O113" s="63" t="s">
        <v>1385</v>
      </c>
      <c r="P113" s="64">
        <v>6397918528</v>
      </c>
      <c r="Q113" s="64">
        <v>1200</v>
      </c>
      <c r="R113" s="103">
        <v>150</v>
      </c>
      <c r="S113" s="64">
        <v>43</v>
      </c>
      <c r="T113" s="63" t="s">
        <v>126</v>
      </c>
      <c r="U113" s="85" t="str">
        <f>VLOOKUP(T113,'[1]Region&amp;ASM'!$B$2:$D$14,2,0)</f>
        <v>NCR</v>
      </c>
      <c r="V113" s="42" t="str">
        <f>VLOOKUP(T113,'[1]Region&amp;ASM'!$B$2:$E$14,3,0)</f>
        <v>Abhishek Srivastava</v>
      </c>
      <c r="W113" s="64">
        <v>60</v>
      </c>
      <c r="X113" s="63" t="s">
        <v>63</v>
      </c>
      <c r="Y113" s="63"/>
    </row>
    <row r="114" spans="1:26" ht="27" thickBot="1" x14ac:dyDescent="0.3">
      <c r="A114" s="62">
        <v>45143.879293981481</v>
      </c>
      <c r="B114" s="70">
        <v>45143</v>
      </c>
      <c r="C114" s="85" t="s">
        <v>647</v>
      </c>
      <c r="D114" s="85" t="s">
        <v>1102</v>
      </c>
      <c r="E114" s="63" t="s">
        <v>265</v>
      </c>
      <c r="F114" s="64">
        <v>9911166425</v>
      </c>
      <c r="G114" s="63" t="s">
        <v>117</v>
      </c>
      <c r="H114" s="63" t="s">
        <v>897</v>
      </c>
      <c r="I114" s="63" t="s">
        <v>793</v>
      </c>
      <c r="J114" s="104">
        <v>15</v>
      </c>
      <c r="K114" s="63" t="s">
        <v>696</v>
      </c>
      <c r="L114" s="63" t="s">
        <v>696</v>
      </c>
      <c r="M114" s="102">
        <v>200</v>
      </c>
      <c r="N114" s="63" t="s">
        <v>962</v>
      </c>
      <c r="O114" s="63" t="s">
        <v>1385</v>
      </c>
      <c r="P114" s="64">
        <v>6397918528</v>
      </c>
      <c r="Q114" s="64">
        <v>1500</v>
      </c>
      <c r="R114" s="103">
        <v>150</v>
      </c>
      <c r="S114" s="64">
        <v>43</v>
      </c>
      <c r="T114" s="63" t="s">
        <v>126</v>
      </c>
      <c r="U114" s="85" t="str">
        <f>VLOOKUP(T114,'[1]Region&amp;ASM'!$B$2:$D$14,2,0)</f>
        <v>NCR</v>
      </c>
      <c r="V114" s="42" t="str">
        <f>VLOOKUP(T114,'[1]Region&amp;ASM'!$B$2:$E$14,3,0)</f>
        <v>Abhishek Srivastava</v>
      </c>
      <c r="W114" s="64">
        <v>60</v>
      </c>
      <c r="X114" s="63" t="s">
        <v>63</v>
      </c>
      <c r="Y114" s="63"/>
    </row>
    <row r="115" spans="1:26" ht="27" thickBot="1" x14ac:dyDescent="0.3">
      <c r="A115" s="62">
        <v>45143.880243055559</v>
      </c>
      <c r="B115" s="70">
        <v>45143</v>
      </c>
      <c r="C115" s="85" t="s">
        <v>647</v>
      </c>
      <c r="D115" s="85" t="s">
        <v>1102</v>
      </c>
      <c r="E115" s="63" t="s">
        <v>1138</v>
      </c>
      <c r="F115" s="63"/>
      <c r="G115" s="63" t="s">
        <v>999</v>
      </c>
      <c r="H115" s="63" t="s">
        <v>1140</v>
      </c>
      <c r="I115" s="63" t="s">
        <v>1139</v>
      </c>
      <c r="J115" s="104">
        <v>89</v>
      </c>
      <c r="K115" s="63" t="s">
        <v>26</v>
      </c>
      <c r="L115" s="63" t="s">
        <v>1139</v>
      </c>
      <c r="M115" s="102">
        <v>300</v>
      </c>
      <c r="N115" s="63" t="s">
        <v>965</v>
      </c>
      <c r="O115" s="63" t="s">
        <v>1696</v>
      </c>
      <c r="P115" s="64">
        <v>8090443218</v>
      </c>
      <c r="Q115" s="64">
        <v>2150</v>
      </c>
      <c r="R115" s="103">
        <v>215</v>
      </c>
      <c r="S115" s="64">
        <v>99</v>
      </c>
      <c r="T115" s="54" t="s">
        <v>8</v>
      </c>
      <c r="U115" s="85" t="str">
        <f>VLOOKUP(T115,'[1]Region&amp;ASM'!$B$2:$D$14,2,0)</f>
        <v>Kanpur</v>
      </c>
      <c r="V115" s="42" t="str">
        <f>VLOOKUP(T115,'[1]Region&amp;ASM'!$B$2:$E$14,3,0)</f>
        <v>Rahul Rai</v>
      </c>
      <c r="W115" s="64">
        <v>27</v>
      </c>
      <c r="X115" s="63" t="s">
        <v>62</v>
      </c>
      <c r="Y115" s="63" t="s">
        <v>1122</v>
      </c>
    </row>
    <row r="116" spans="1:26" ht="15.75" thickBot="1" x14ac:dyDescent="0.3">
      <c r="A116" s="62">
        <v>45145.345000000001</v>
      </c>
      <c r="B116" s="70">
        <v>45143</v>
      </c>
      <c r="C116" s="85" t="s">
        <v>647</v>
      </c>
      <c r="D116" s="85" t="s">
        <v>1102</v>
      </c>
      <c r="E116" s="63" t="s">
        <v>955</v>
      </c>
      <c r="F116" s="64">
        <v>9162531613</v>
      </c>
      <c r="G116" s="63" t="s">
        <v>1087</v>
      </c>
      <c r="H116" s="63" t="s">
        <v>798</v>
      </c>
      <c r="I116" s="63" t="s">
        <v>1141</v>
      </c>
      <c r="J116" s="104">
        <v>27</v>
      </c>
      <c r="K116" s="63" t="s">
        <v>883</v>
      </c>
      <c r="L116" s="63" t="s">
        <v>883</v>
      </c>
      <c r="M116" s="102">
        <v>300</v>
      </c>
      <c r="N116" s="63" t="s">
        <v>962</v>
      </c>
      <c r="O116" s="63" t="s">
        <v>1697</v>
      </c>
      <c r="P116" s="64">
        <v>8448265317</v>
      </c>
      <c r="Q116" s="64">
        <v>2000</v>
      </c>
      <c r="R116" s="103">
        <v>200</v>
      </c>
      <c r="S116" s="64">
        <v>18</v>
      </c>
      <c r="T116" s="63" t="s">
        <v>7</v>
      </c>
      <c r="U116" s="85" t="str">
        <f>VLOOKUP(T116,'[1]Region&amp;ASM'!$B$2:$D$14,2,0)</f>
        <v>NCR</v>
      </c>
      <c r="V116" s="42" t="str">
        <f>VLOOKUP(T116,'[1]Region&amp;ASM'!$B$2:$E$14,3,0)</f>
        <v>Abhishek Srivastava</v>
      </c>
      <c r="W116" s="64">
        <v>31</v>
      </c>
      <c r="X116" s="63" t="s">
        <v>63</v>
      </c>
      <c r="Y116" s="63"/>
    </row>
    <row r="117" spans="1:26" ht="27" thickBot="1" x14ac:dyDescent="0.3">
      <c r="A117" s="62">
        <v>45145.816064814811</v>
      </c>
      <c r="B117" s="70">
        <v>45145</v>
      </c>
      <c r="C117" s="85" t="s">
        <v>647</v>
      </c>
      <c r="D117" s="85" t="s">
        <v>1102</v>
      </c>
      <c r="E117" s="63" t="s">
        <v>265</v>
      </c>
      <c r="F117" s="64">
        <v>9911166425</v>
      </c>
      <c r="G117" s="63" t="s">
        <v>117</v>
      </c>
      <c r="H117" s="63" t="s">
        <v>897</v>
      </c>
      <c r="I117" s="63" t="s">
        <v>1698</v>
      </c>
      <c r="J117" s="104">
        <v>18</v>
      </c>
      <c r="K117" s="63" t="s">
        <v>696</v>
      </c>
      <c r="L117" s="63" t="s">
        <v>696</v>
      </c>
      <c r="M117" s="102">
        <v>500</v>
      </c>
      <c r="N117" s="63" t="s">
        <v>965</v>
      </c>
      <c r="O117" s="63" t="s">
        <v>1381</v>
      </c>
      <c r="P117" s="64">
        <v>8750915280</v>
      </c>
      <c r="Q117" s="64">
        <v>2000</v>
      </c>
      <c r="R117" s="103">
        <v>200</v>
      </c>
      <c r="S117" s="64">
        <v>43</v>
      </c>
      <c r="T117" s="63" t="s">
        <v>126</v>
      </c>
      <c r="U117" s="85" t="str">
        <f>VLOOKUP(T117,'[1]Region&amp;ASM'!$B$2:$D$14,2,0)</f>
        <v>NCR</v>
      </c>
      <c r="V117" s="42" t="str">
        <f>VLOOKUP(T117,'[1]Region&amp;ASM'!$B$2:$E$14,3,0)</f>
        <v>Abhishek Srivastava</v>
      </c>
      <c r="W117" s="64">
        <v>59</v>
      </c>
      <c r="X117" s="63" t="s">
        <v>63</v>
      </c>
      <c r="Y117" s="63"/>
      <c r="Z117" s="63"/>
    </row>
    <row r="118" spans="1:26" ht="15.75" thickBot="1" x14ac:dyDescent="0.3">
      <c r="A118" s="62">
        <v>45145.818113425928</v>
      </c>
      <c r="B118" s="70">
        <v>45145</v>
      </c>
      <c r="C118" s="85" t="s">
        <v>647</v>
      </c>
      <c r="D118" s="85" t="s">
        <v>1102</v>
      </c>
      <c r="E118" s="63" t="s">
        <v>272</v>
      </c>
      <c r="F118" s="64">
        <v>9911166425</v>
      </c>
      <c r="G118" s="63" t="s">
        <v>1145</v>
      </c>
      <c r="H118" s="63" t="s">
        <v>897</v>
      </c>
      <c r="I118" s="63" t="s">
        <v>793</v>
      </c>
      <c r="J118" s="104">
        <v>16</v>
      </c>
      <c r="K118" s="63" t="s">
        <v>696</v>
      </c>
      <c r="L118" s="63" t="s">
        <v>696</v>
      </c>
      <c r="M118" s="102">
        <v>600</v>
      </c>
      <c r="N118" s="63" t="s">
        <v>965</v>
      </c>
      <c r="O118" s="63" t="s">
        <v>1381</v>
      </c>
      <c r="P118" s="64">
        <v>8750915280</v>
      </c>
      <c r="Q118" s="64">
        <v>1500</v>
      </c>
      <c r="R118" s="103">
        <v>100</v>
      </c>
      <c r="S118" s="64">
        <v>44</v>
      </c>
      <c r="T118" s="63" t="s">
        <v>126</v>
      </c>
      <c r="U118" s="85" t="str">
        <f>VLOOKUP(T118,'[1]Region&amp;ASM'!$B$2:$D$14,2,0)</f>
        <v>NCR</v>
      </c>
      <c r="V118" s="42" t="str">
        <f>VLOOKUP(T118,'[1]Region&amp;ASM'!$B$2:$E$14,3,0)</f>
        <v>Abhishek Srivastava</v>
      </c>
      <c r="W118" s="64">
        <v>59</v>
      </c>
      <c r="X118" s="63" t="s">
        <v>63</v>
      </c>
      <c r="Y118" s="63"/>
      <c r="Z118" s="63"/>
    </row>
    <row r="119" spans="1:26" ht="15.75" thickBot="1" x14ac:dyDescent="0.3">
      <c r="A119" s="62">
        <v>45145.82435185185</v>
      </c>
      <c r="B119" s="70">
        <v>45145</v>
      </c>
      <c r="C119" s="85" t="s">
        <v>647</v>
      </c>
      <c r="D119" s="85" t="s">
        <v>1102</v>
      </c>
      <c r="E119" s="63" t="s">
        <v>444</v>
      </c>
      <c r="F119" s="64">
        <v>8505804872</v>
      </c>
      <c r="G119" s="63" t="s">
        <v>166</v>
      </c>
      <c r="H119" s="63" t="s">
        <v>938</v>
      </c>
      <c r="I119" s="63" t="s">
        <v>1158</v>
      </c>
      <c r="J119" s="104">
        <v>35</v>
      </c>
      <c r="K119" s="63" t="s">
        <v>533</v>
      </c>
      <c r="L119" s="63" t="s">
        <v>533</v>
      </c>
      <c r="M119" s="102">
        <v>34</v>
      </c>
      <c r="N119" s="63" t="s">
        <v>966</v>
      </c>
      <c r="O119" s="63" t="s">
        <v>1699</v>
      </c>
      <c r="P119" s="64">
        <v>8505804872</v>
      </c>
      <c r="Q119" s="64">
        <v>1500</v>
      </c>
      <c r="R119" s="103">
        <v>150</v>
      </c>
      <c r="S119" s="64">
        <v>75</v>
      </c>
      <c r="T119" s="43" t="s">
        <v>6</v>
      </c>
      <c r="U119" s="85" t="str">
        <f>VLOOKUP(T119,'[1]Region&amp;ASM'!$B$2:$D$14,2,0)</f>
        <v>NCR</v>
      </c>
      <c r="V119" s="42" t="str">
        <f>VLOOKUP(T119,'[1]Region&amp;ASM'!$B$2:$E$14,3,0)</f>
        <v>Abhishek Srivastava</v>
      </c>
      <c r="W119" s="64">
        <v>46</v>
      </c>
      <c r="X119" s="63" t="s">
        <v>62</v>
      </c>
      <c r="Y119" s="63" t="s">
        <v>62</v>
      </c>
      <c r="Z119" s="63"/>
    </row>
    <row r="120" spans="1:26" ht="15.75" thickBot="1" x14ac:dyDescent="0.3">
      <c r="A120" s="62">
        <v>45146.34814814815</v>
      </c>
      <c r="B120" s="70">
        <v>45145</v>
      </c>
      <c r="C120" s="85" t="s">
        <v>647</v>
      </c>
      <c r="D120" s="85" t="s">
        <v>1102</v>
      </c>
      <c r="E120" s="63" t="s">
        <v>192</v>
      </c>
      <c r="F120" s="64">
        <v>8851709860</v>
      </c>
      <c r="G120" s="63" t="s">
        <v>109</v>
      </c>
      <c r="H120" s="63" t="s">
        <v>1146</v>
      </c>
      <c r="I120" s="63" t="s">
        <v>866</v>
      </c>
      <c r="J120" s="104">
        <v>45</v>
      </c>
      <c r="K120" s="63" t="s">
        <v>883</v>
      </c>
      <c r="L120" s="63" t="s">
        <v>866</v>
      </c>
      <c r="M120" s="102">
        <v>1200</v>
      </c>
      <c r="N120" s="63" t="s">
        <v>962</v>
      </c>
      <c r="O120" s="63" t="s">
        <v>1700</v>
      </c>
      <c r="P120" s="63">
        <v>918287949490</v>
      </c>
      <c r="Q120" s="64">
        <v>2500</v>
      </c>
      <c r="R120" s="103">
        <v>250</v>
      </c>
      <c r="S120" s="64">
        <v>16</v>
      </c>
      <c r="T120" s="63" t="s">
        <v>7</v>
      </c>
      <c r="U120" s="85" t="str">
        <f>VLOOKUP(T120,'[1]Region&amp;ASM'!$B$2:$D$14,2,0)</f>
        <v>NCR</v>
      </c>
      <c r="V120" s="42" t="str">
        <f>VLOOKUP(T120,'[1]Region&amp;ASM'!$B$2:$E$14,3,0)</f>
        <v>Abhishek Srivastava</v>
      </c>
      <c r="W120" s="64">
        <v>30</v>
      </c>
      <c r="X120" s="63" t="s">
        <v>63</v>
      </c>
      <c r="Y120" s="63"/>
      <c r="Z120" s="63"/>
    </row>
    <row r="121" spans="1:26" ht="15.75" thickBot="1" x14ac:dyDescent="0.3">
      <c r="A121" s="62">
        <v>45146.439398148148</v>
      </c>
      <c r="B121" s="70">
        <v>45145</v>
      </c>
      <c r="C121" s="85" t="s">
        <v>647</v>
      </c>
      <c r="D121" s="85" t="s">
        <v>1102</v>
      </c>
      <c r="E121" s="63" t="s">
        <v>1201</v>
      </c>
      <c r="F121" s="64">
        <v>7217655173</v>
      </c>
      <c r="G121" s="63" t="s">
        <v>1129</v>
      </c>
      <c r="H121" s="63" t="s">
        <v>1167</v>
      </c>
      <c r="I121" s="63" t="s">
        <v>1147</v>
      </c>
      <c r="J121" s="104">
        <v>18</v>
      </c>
      <c r="K121" s="63" t="s">
        <v>696</v>
      </c>
      <c r="L121" s="63" t="s">
        <v>696</v>
      </c>
      <c r="M121" s="102">
        <v>100</v>
      </c>
      <c r="N121" s="63" t="s">
        <v>965</v>
      </c>
      <c r="O121" s="63" t="s">
        <v>1701</v>
      </c>
      <c r="P121" s="64">
        <v>9738145610</v>
      </c>
      <c r="Q121" s="64">
        <v>800</v>
      </c>
      <c r="R121" s="103">
        <v>100</v>
      </c>
      <c r="S121" s="64">
        <v>11</v>
      </c>
      <c r="T121" s="63" t="s">
        <v>1144</v>
      </c>
      <c r="U121" s="85" t="str">
        <f>VLOOKUP(T121,'[1]Region&amp;ASM'!$B$2:$D$14,2,0)</f>
        <v>NCR</v>
      </c>
      <c r="V121" s="42" t="str">
        <f>VLOOKUP(T121,'[1]Region&amp;ASM'!$B$2:$E$14,3,0)</f>
        <v>Abhishek Srivastava</v>
      </c>
      <c r="W121" s="64">
        <v>81</v>
      </c>
      <c r="X121" s="63" t="s">
        <v>63</v>
      </c>
      <c r="Y121" s="63"/>
      <c r="Z121" s="63"/>
    </row>
    <row r="122" spans="1:26" ht="27" thickBot="1" x14ac:dyDescent="0.3">
      <c r="A122" s="62">
        <v>45146.448854166665</v>
      </c>
      <c r="B122" s="70">
        <v>45145</v>
      </c>
      <c r="C122" s="85" t="s">
        <v>647</v>
      </c>
      <c r="D122" s="85" t="s">
        <v>1102</v>
      </c>
      <c r="E122" s="63" t="s">
        <v>657</v>
      </c>
      <c r="F122" s="63"/>
      <c r="G122" s="63" t="s">
        <v>166</v>
      </c>
      <c r="H122" s="63" t="s">
        <v>1058</v>
      </c>
      <c r="I122" s="63" t="s">
        <v>1148</v>
      </c>
      <c r="J122" s="104">
        <v>100</v>
      </c>
      <c r="K122" s="63" t="s">
        <v>26</v>
      </c>
      <c r="L122" s="63" t="s">
        <v>1148</v>
      </c>
      <c r="M122" s="102">
        <v>220</v>
      </c>
      <c r="N122" s="63" t="s">
        <v>965</v>
      </c>
      <c r="O122" s="63" t="s">
        <v>1681</v>
      </c>
      <c r="P122" s="64">
        <v>6307903244</v>
      </c>
      <c r="Q122" s="64">
        <v>2400</v>
      </c>
      <c r="R122" s="103">
        <v>240</v>
      </c>
      <c r="S122" s="64">
        <v>114</v>
      </c>
      <c r="T122" s="54" t="s">
        <v>8</v>
      </c>
      <c r="U122" s="85" t="str">
        <f>VLOOKUP(T122,'[1]Region&amp;ASM'!$B$2:$D$14,2,0)</f>
        <v>Kanpur</v>
      </c>
      <c r="V122" s="42" t="str">
        <f>VLOOKUP(T122,'[1]Region&amp;ASM'!$B$2:$E$14,3,0)</f>
        <v>Rahul Rai</v>
      </c>
      <c r="W122" s="64">
        <v>23</v>
      </c>
      <c r="X122" s="63" t="s">
        <v>62</v>
      </c>
      <c r="Y122" s="63" t="s">
        <v>1122</v>
      </c>
      <c r="Z122" s="63"/>
    </row>
    <row r="123" spans="1:26" ht="27" thickBot="1" x14ac:dyDescent="0.3">
      <c r="A123" s="62">
        <v>45146.853379629632</v>
      </c>
      <c r="B123" s="70">
        <v>45146</v>
      </c>
      <c r="C123" s="85" t="s">
        <v>647</v>
      </c>
      <c r="D123" s="85" t="s">
        <v>1102</v>
      </c>
      <c r="E123" s="63" t="s">
        <v>1702</v>
      </c>
      <c r="F123" s="63" t="s">
        <v>1149</v>
      </c>
      <c r="G123" s="63" t="s">
        <v>166</v>
      </c>
      <c r="H123" s="63" t="s">
        <v>1058</v>
      </c>
      <c r="I123" s="63" t="s">
        <v>1150</v>
      </c>
      <c r="J123" s="104">
        <v>1.5</v>
      </c>
      <c r="K123" s="63" t="s">
        <v>26</v>
      </c>
      <c r="L123" s="63" t="s">
        <v>26</v>
      </c>
      <c r="M123" s="102">
        <v>200</v>
      </c>
      <c r="N123" s="63" t="s">
        <v>965</v>
      </c>
      <c r="O123" s="63" t="s">
        <v>1489</v>
      </c>
      <c r="P123" s="64">
        <v>9889200309</v>
      </c>
      <c r="Q123" s="64">
        <v>1800</v>
      </c>
      <c r="R123" s="103">
        <v>180</v>
      </c>
      <c r="S123" s="64">
        <v>50</v>
      </c>
      <c r="T123" s="54" t="s">
        <v>8</v>
      </c>
      <c r="U123" s="85" t="str">
        <f>VLOOKUP(T123,'[1]Region&amp;ASM'!$B$2:$D$14,2,0)</f>
        <v>Kanpur</v>
      </c>
      <c r="V123" s="42" t="str">
        <f>VLOOKUP(T123,'[1]Region&amp;ASM'!$B$2:$E$14,3,0)</f>
        <v>Rahul Rai</v>
      </c>
      <c r="W123" s="64">
        <v>85</v>
      </c>
      <c r="X123" s="63" t="s">
        <v>62</v>
      </c>
      <c r="Y123" s="63" t="s">
        <v>1151</v>
      </c>
      <c r="Z123" s="63"/>
    </row>
    <row r="124" spans="1:26" ht="15.75" thickBot="1" x14ac:dyDescent="0.3">
      <c r="A124" s="62">
        <v>45146.866111111114</v>
      </c>
      <c r="B124" s="70">
        <v>45146</v>
      </c>
      <c r="C124" s="85" t="s">
        <v>647</v>
      </c>
      <c r="D124" s="85" t="s">
        <v>1102</v>
      </c>
      <c r="E124" s="63" t="s">
        <v>272</v>
      </c>
      <c r="F124" s="64">
        <v>7417925777</v>
      </c>
      <c r="G124" s="63" t="s">
        <v>1152</v>
      </c>
      <c r="H124" s="63" t="s">
        <v>846</v>
      </c>
      <c r="I124" s="63" t="s">
        <v>1154</v>
      </c>
      <c r="J124" s="104">
        <v>350</v>
      </c>
      <c r="K124" s="63" t="s">
        <v>696</v>
      </c>
      <c r="L124" s="63" t="s">
        <v>1153</v>
      </c>
      <c r="M124" s="107">
        <v>12000</v>
      </c>
      <c r="N124" s="63" t="s">
        <v>964</v>
      </c>
      <c r="O124" s="63" t="s">
        <v>1381</v>
      </c>
      <c r="P124" s="64">
        <v>8750915280</v>
      </c>
      <c r="Q124" s="64">
        <v>10000</v>
      </c>
      <c r="R124" s="103">
        <v>1200</v>
      </c>
      <c r="S124" s="64">
        <v>44</v>
      </c>
      <c r="T124" s="63" t="s">
        <v>126</v>
      </c>
      <c r="U124" s="85" t="str">
        <f>VLOOKUP(T124,'[1]Region&amp;ASM'!$B$2:$D$14,2,0)</f>
        <v>NCR</v>
      </c>
      <c r="V124" s="42" t="str">
        <f>VLOOKUP(T124,'[1]Region&amp;ASM'!$B$2:$E$14,3,0)</f>
        <v>Abhishek Srivastava</v>
      </c>
      <c r="W124" s="64">
        <v>60</v>
      </c>
      <c r="X124" s="63" t="s">
        <v>63</v>
      </c>
      <c r="Y124" s="63" t="s">
        <v>1155</v>
      </c>
      <c r="Z124" s="63"/>
    </row>
    <row r="125" spans="1:26" ht="15.75" thickBot="1" x14ac:dyDescent="0.3">
      <c r="A125" s="62">
        <v>45146.885196759256</v>
      </c>
      <c r="B125" s="70">
        <v>45146</v>
      </c>
      <c r="C125" s="85" t="s">
        <v>647</v>
      </c>
      <c r="D125" s="85" t="s">
        <v>1102</v>
      </c>
      <c r="E125" s="63" t="s">
        <v>1156</v>
      </c>
      <c r="F125" s="64">
        <v>9749145610</v>
      </c>
      <c r="G125" s="63" t="s">
        <v>166</v>
      </c>
      <c r="H125" s="63" t="s">
        <v>938</v>
      </c>
      <c r="I125" s="63" t="s">
        <v>1158</v>
      </c>
      <c r="J125" s="104">
        <v>34</v>
      </c>
      <c r="K125" s="63" t="s">
        <v>533</v>
      </c>
      <c r="L125" s="63" t="s">
        <v>1157</v>
      </c>
      <c r="M125" s="102">
        <v>50</v>
      </c>
      <c r="N125" s="63" t="s">
        <v>962</v>
      </c>
      <c r="O125" s="63" t="s">
        <v>1703</v>
      </c>
      <c r="P125" s="64">
        <v>8372845601</v>
      </c>
      <c r="Q125" s="64">
        <v>1100</v>
      </c>
      <c r="R125" s="103">
        <v>110</v>
      </c>
      <c r="S125" s="64">
        <v>76</v>
      </c>
      <c r="T125" s="43" t="s">
        <v>6</v>
      </c>
      <c r="U125" s="85" t="str">
        <f>VLOOKUP(T125,'[1]Region&amp;ASM'!$B$2:$D$14,2,0)</f>
        <v>NCR</v>
      </c>
      <c r="V125" s="42" t="str">
        <f>VLOOKUP(T125,'[1]Region&amp;ASM'!$B$2:$E$14,3,0)</f>
        <v>Abhishek Srivastava</v>
      </c>
      <c r="W125" s="64">
        <v>46</v>
      </c>
      <c r="X125" s="63" t="s">
        <v>62</v>
      </c>
      <c r="Y125" s="63" t="s">
        <v>1159</v>
      </c>
      <c r="Z125" s="63"/>
    </row>
    <row r="126" spans="1:26" ht="15.75" thickBot="1" x14ac:dyDescent="0.3">
      <c r="A126" s="62">
        <v>45146.886053240742</v>
      </c>
      <c r="B126" s="70">
        <v>45146</v>
      </c>
      <c r="C126" s="85" t="s">
        <v>647</v>
      </c>
      <c r="D126" s="85" t="s">
        <v>1102</v>
      </c>
      <c r="E126" s="63" t="s">
        <v>1160</v>
      </c>
      <c r="F126" s="64">
        <v>9371945610</v>
      </c>
      <c r="G126" s="63" t="s">
        <v>1161</v>
      </c>
      <c r="H126" s="63" t="s">
        <v>533</v>
      </c>
      <c r="I126" s="63" t="s">
        <v>988</v>
      </c>
      <c r="J126" s="104">
        <v>101</v>
      </c>
      <c r="K126" s="63" t="s">
        <v>533</v>
      </c>
      <c r="L126" s="63" t="s">
        <v>1041</v>
      </c>
      <c r="M126" s="102">
        <v>500</v>
      </c>
      <c r="N126" s="63" t="s">
        <v>962</v>
      </c>
      <c r="O126" s="63" t="s">
        <v>1704</v>
      </c>
      <c r="P126" s="64">
        <v>9739145108</v>
      </c>
      <c r="Q126" s="64">
        <v>5000</v>
      </c>
      <c r="R126" s="103">
        <v>500</v>
      </c>
      <c r="S126" s="64">
        <v>75</v>
      </c>
      <c r="T126" s="43" t="s">
        <v>6</v>
      </c>
      <c r="U126" s="85" t="str">
        <f>VLOOKUP(T126,'[1]Region&amp;ASM'!$B$2:$D$14,2,0)</f>
        <v>NCR</v>
      </c>
      <c r="V126" s="42" t="str">
        <f>VLOOKUP(T126,'[1]Region&amp;ASM'!$B$2:$E$14,3,0)</f>
        <v>Abhishek Srivastava</v>
      </c>
      <c r="W126" s="64">
        <v>46</v>
      </c>
      <c r="X126" s="63" t="s">
        <v>62</v>
      </c>
      <c r="Y126" s="63" t="s">
        <v>62</v>
      </c>
      <c r="Z126" s="63"/>
    </row>
    <row r="127" spans="1:26" ht="15.75" thickBot="1" x14ac:dyDescent="0.3">
      <c r="A127" s="62">
        <v>45147.29488425926</v>
      </c>
      <c r="B127" s="70">
        <v>45146</v>
      </c>
      <c r="C127" s="85" t="s">
        <v>647</v>
      </c>
      <c r="D127" s="85" t="s">
        <v>1102</v>
      </c>
      <c r="E127" s="63" t="s">
        <v>187</v>
      </c>
      <c r="F127" s="64">
        <v>9811903607</v>
      </c>
      <c r="G127" s="63" t="s">
        <v>1162</v>
      </c>
      <c r="H127" s="63" t="s">
        <v>1163</v>
      </c>
      <c r="I127" s="63" t="s">
        <v>1164</v>
      </c>
      <c r="J127" s="104">
        <v>56</v>
      </c>
      <c r="K127" s="63" t="s">
        <v>883</v>
      </c>
      <c r="L127" s="63" t="s">
        <v>883</v>
      </c>
      <c r="M127" s="102">
        <v>800</v>
      </c>
      <c r="N127" s="63" t="s">
        <v>962</v>
      </c>
      <c r="O127" s="63" t="s">
        <v>1705</v>
      </c>
      <c r="P127" s="64">
        <v>7827532907</v>
      </c>
      <c r="Q127" s="64">
        <v>3500</v>
      </c>
      <c r="R127" s="103">
        <v>350</v>
      </c>
      <c r="S127" s="64">
        <v>30</v>
      </c>
      <c r="T127" s="63" t="s">
        <v>7</v>
      </c>
      <c r="U127" s="85" t="str">
        <f>VLOOKUP(T127,'[1]Region&amp;ASM'!$B$2:$D$14,2,0)</f>
        <v>NCR</v>
      </c>
      <c r="V127" s="42" t="str">
        <f>VLOOKUP(T127,'[1]Region&amp;ASM'!$B$2:$E$14,3,0)</f>
        <v>Abhishek Srivastava</v>
      </c>
      <c r="W127" s="64">
        <v>16</v>
      </c>
      <c r="X127" s="63" t="s">
        <v>63</v>
      </c>
      <c r="Y127" s="63"/>
      <c r="Z127" s="63"/>
    </row>
    <row r="128" spans="1:26" ht="15.75" thickBot="1" x14ac:dyDescent="0.3">
      <c r="A128" s="62">
        <v>45147.326157407406</v>
      </c>
      <c r="B128" s="70">
        <v>45146</v>
      </c>
      <c r="C128" s="85" t="s">
        <v>647</v>
      </c>
      <c r="D128" s="85" t="s">
        <v>1102</v>
      </c>
      <c r="E128" s="63" t="s">
        <v>1096</v>
      </c>
      <c r="F128" s="63"/>
      <c r="G128" s="63" t="s">
        <v>820</v>
      </c>
      <c r="H128" s="63" t="s">
        <v>1097</v>
      </c>
      <c r="I128" s="63" t="s">
        <v>1165</v>
      </c>
      <c r="J128" s="104">
        <v>26</v>
      </c>
      <c r="K128" s="63" t="s">
        <v>988</v>
      </c>
      <c r="L128" s="63" t="s">
        <v>533</v>
      </c>
      <c r="M128" s="102">
        <v>200</v>
      </c>
      <c r="N128" s="63" t="s">
        <v>966</v>
      </c>
      <c r="O128" s="63" t="s">
        <v>1066</v>
      </c>
      <c r="P128" s="63" t="s">
        <v>1066</v>
      </c>
      <c r="Q128" s="64">
        <v>1000</v>
      </c>
      <c r="R128" s="103">
        <v>100</v>
      </c>
      <c r="S128" s="64">
        <v>38</v>
      </c>
      <c r="T128" s="63" t="s">
        <v>1128</v>
      </c>
      <c r="U128" s="85" t="str">
        <f>VLOOKUP(T128,'[1]Region&amp;ASM'!$B$2:$D$14,2,0)</f>
        <v>NCR</v>
      </c>
      <c r="V128" s="42" t="str">
        <f>VLOOKUP(T128,'[1]Region&amp;ASM'!$B$2:$E$14,3,0)</f>
        <v>Abhishek Srivastava</v>
      </c>
      <c r="W128" s="64">
        <v>11</v>
      </c>
      <c r="X128" s="63" t="s">
        <v>63</v>
      </c>
      <c r="Y128" s="63"/>
      <c r="Z128" s="63"/>
    </row>
    <row r="129" spans="1:26" ht="15.75" thickBot="1" x14ac:dyDescent="0.3">
      <c r="A129" s="62">
        <v>45147.327418981484</v>
      </c>
      <c r="B129" s="70">
        <v>45146</v>
      </c>
      <c r="C129" s="85" t="s">
        <v>647</v>
      </c>
      <c r="D129" s="85" t="s">
        <v>1102</v>
      </c>
      <c r="E129" s="63" t="s">
        <v>1096</v>
      </c>
      <c r="F129" s="63"/>
      <c r="G129" s="63" t="s">
        <v>820</v>
      </c>
      <c r="H129" s="63" t="s">
        <v>1166</v>
      </c>
      <c r="I129" s="63" t="s">
        <v>810</v>
      </c>
      <c r="J129" s="104">
        <v>23</v>
      </c>
      <c r="K129" s="63" t="s">
        <v>988</v>
      </c>
      <c r="L129" s="63" t="s">
        <v>533</v>
      </c>
      <c r="M129" s="102">
        <v>200</v>
      </c>
      <c r="N129" s="63" t="s">
        <v>966</v>
      </c>
      <c r="O129" s="63" t="s">
        <v>1127</v>
      </c>
      <c r="P129" s="63" t="s">
        <v>1127</v>
      </c>
      <c r="Q129" s="64">
        <v>900</v>
      </c>
      <c r="R129" s="103">
        <v>100</v>
      </c>
      <c r="S129" s="64">
        <v>38</v>
      </c>
      <c r="T129" s="63" t="s">
        <v>1128</v>
      </c>
      <c r="U129" s="85" t="str">
        <f>VLOOKUP(T129,'[1]Region&amp;ASM'!$B$2:$D$14,2,0)</f>
        <v>NCR</v>
      </c>
      <c r="V129" s="42" t="str">
        <f>VLOOKUP(T129,'[1]Region&amp;ASM'!$B$2:$E$14,3,0)</f>
        <v>Abhishek Srivastava</v>
      </c>
      <c r="W129" s="64">
        <v>12</v>
      </c>
      <c r="X129" s="63" t="s">
        <v>63</v>
      </c>
      <c r="Y129" s="63"/>
      <c r="Z129" s="63"/>
    </row>
    <row r="130" spans="1:26" ht="15.75" thickBot="1" x14ac:dyDescent="0.3">
      <c r="A130" s="62">
        <v>45147.870497685188</v>
      </c>
      <c r="B130" s="70">
        <v>45147</v>
      </c>
      <c r="C130" s="85" t="s">
        <v>647</v>
      </c>
      <c r="D130" s="109" t="s">
        <v>1169</v>
      </c>
      <c r="E130" s="63" t="s">
        <v>1170</v>
      </c>
      <c r="F130" s="63"/>
      <c r="G130" s="63" t="s">
        <v>1171</v>
      </c>
      <c r="H130" s="63" t="s">
        <v>1173</v>
      </c>
      <c r="I130" s="63" t="s">
        <v>1174</v>
      </c>
      <c r="J130" s="104">
        <v>100</v>
      </c>
      <c r="K130" s="63" t="s">
        <v>26</v>
      </c>
      <c r="L130" s="63" t="s">
        <v>1172</v>
      </c>
      <c r="M130" s="102">
        <v>400</v>
      </c>
      <c r="N130" s="63" t="s">
        <v>965</v>
      </c>
      <c r="O130" s="63" t="s">
        <v>1427</v>
      </c>
      <c r="P130" s="64">
        <v>9807610341</v>
      </c>
      <c r="Q130" s="64">
        <v>2400</v>
      </c>
      <c r="R130" s="103">
        <v>240</v>
      </c>
      <c r="S130" s="64">
        <v>47</v>
      </c>
      <c r="T130" s="63" t="s">
        <v>8</v>
      </c>
      <c r="U130" s="85" t="str">
        <f>VLOOKUP(T130,'[1]Region&amp;ASM'!$B$2:$D$14,2,0)</f>
        <v>Kanpur</v>
      </c>
      <c r="V130" s="42" t="str">
        <f>VLOOKUP(T130,'[1]Region&amp;ASM'!$B$2:$E$14,3,0)</f>
        <v>Rahul Rai</v>
      </c>
      <c r="W130" s="64">
        <v>73</v>
      </c>
      <c r="X130" s="63" t="s">
        <v>63</v>
      </c>
      <c r="Y130" s="63"/>
      <c r="Z130" s="63"/>
    </row>
    <row r="131" spans="1:26" ht="15.75" thickBot="1" x14ac:dyDescent="0.3">
      <c r="A131" s="62">
        <v>45147.948819444442</v>
      </c>
      <c r="B131" s="70">
        <v>45147</v>
      </c>
      <c r="C131" s="85" t="s">
        <v>647</v>
      </c>
      <c r="D131" s="109" t="s">
        <v>1169</v>
      </c>
      <c r="E131" s="63" t="s">
        <v>1175</v>
      </c>
      <c r="F131" s="64">
        <v>9472945610</v>
      </c>
      <c r="G131" s="63" t="s">
        <v>166</v>
      </c>
      <c r="H131" s="63" t="s">
        <v>938</v>
      </c>
      <c r="I131" s="63" t="s">
        <v>1176</v>
      </c>
      <c r="J131" s="104">
        <v>44</v>
      </c>
      <c r="K131" s="63" t="s">
        <v>533</v>
      </c>
      <c r="L131" s="63" t="s">
        <v>1157</v>
      </c>
      <c r="M131" s="102">
        <v>110</v>
      </c>
      <c r="N131" s="63" t="s">
        <v>962</v>
      </c>
      <c r="O131" s="63" t="s">
        <v>1706</v>
      </c>
      <c r="P131" s="64">
        <v>9279545610</v>
      </c>
      <c r="Q131" s="64">
        <v>1000</v>
      </c>
      <c r="R131" s="103">
        <v>100</v>
      </c>
      <c r="S131" s="64">
        <v>75</v>
      </c>
      <c r="T131" s="43" t="s">
        <v>6</v>
      </c>
      <c r="U131" s="85" t="str">
        <f>VLOOKUP(T131,'[1]Region&amp;ASM'!$B$2:$D$14,2,0)</f>
        <v>NCR</v>
      </c>
      <c r="V131" s="42" t="str">
        <f>VLOOKUP(T131,'[1]Region&amp;ASM'!$B$2:$E$14,3,0)</f>
        <v>Abhishek Srivastava</v>
      </c>
      <c r="W131" s="64">
        <v>46</v>
      </c>
      <c r="X131" s="63" t="s">
        <v>62</v>
      </c>
      <c r="Y131" s="63"/>
      <c r="Z131" s="63"/>
    </row>
    <row r="132" spans="1:26" ht="27" thickBot="1" x14ac:dyDescent="0.3">
      <c r="A132" s="62">
        <v>45147.957071759258</v>
      </c>
      <c r="B132" s="70">
        <v>45147</v>
      </c>
      <c r="C132" s="85" t="s">
        <v>647</v>
      </c>
      <c r="D132" s="109" t="s">
        <v>1169</v>
      </c>
      <c r="E132" s="63" t="s">
        <v>265</v>
      </c>
      <c r="F132" s="64">
        <v>9911166425</v>
      </c>
      <c r="G132" s="63" t="s">
        <v>117</v>
      </c>
      <c r="H132" s="63" t="s">
        <v>897</v>
      </c>
      <c r="I132" s="63" t="s">
        <v>1177</v>
      </c>
      <c r="J132" s="104">
        <v>22</v>
      </c>
      <c r="K132" s="63" t="s">
        <v>696</v>
      </c>
      <c r="L132" s="63" t="s">
        <v>696</v>
      </c>
      <c r="M132" s="102">
        <v>350</v>
      </c>
      <c r="N132" s="63" t="s">
        <v>980</v>
      </c>
      <c r="O132" s="63" t="s">
        <v>1490</v>
      </c>
      <c r="P132" s="64">
        <v>9716310147</v>
      </c>
      <c r="Q132" s="64">
        <v>1000</v>
      </c>
      <c r="R132" s="103">
        <v>100</v>
      </c>
      <c r="S132" s="64">
        <v>43</v>
      </c>
      <c r="T132" s="63" t="s">
        <v>126</v>
      </c>
      <c r="U132" s="85" t="str">
        <f>VLOOKUP(T132,'[1]Region&amp;ASM'!$B$2:$D$14,2,0)</f>
        <v>NCR</v>
      </c>
      <c r="V132" s="42" t="str">
        <f>VLOOKUP(T132,'[1]Region&amp;ASM'!$B$2:$E$14,3,0)</f>
        <v>Abhishek Srivastava</v>
      </c>
      <c r="W132" s="64">
        <v>96</v>
      </c>
      <c r="X132" s="63" t="s">
        <v>63</v>
      </c>
      <c r="Y132" s="63"/>
      <c r="Z132" s="63"/>
    </row>
    <row r="133" spans="1:26" ht="15.75" thickBot="1" x14ac:dyDescent="0.3">
      <c r="A133" s="62">
        <v>45147.959097222221</v>
      </c>
      <c r="B133" s="70">
        <v>45147</v>
      </c>
      <c r="C133" s="85" t="s">
        <v>647</v>
      </c>
      <c r="D133" s="109" t="s">
        <v>1169</v>
      </c>
      <c r="E133" s="63" t="s">
        <v>272</v>
      </c>
      <c r="F133" s="64">
        <v>7417925777</v>
      </c>
      <c r="G133" s="63" t="s">
        <v>169</v>
      </c>
      <c r="H133" s="63" t="s">
        <v>897</v>
      </c>
      <c r="I133" s="63" t="s">
        <v>1178</v>
      </c>
      <c r="J133" s="104">
        <v>7</v>
      </c>
      <c r="K133" s="63" t="s">
        <v>696</v>
      </c>
      <c r="L133" s="63" t="s">
        <v>696</v>
      </c>
      <c r="M133" s="102">
        <v>300</v>
      </c>
      <c r="N133" s="63" t="s">
        <v>980</v>
      </c>
      <c r="O133" s="63" t="s">
        <v>1490</v>
      </c>
      <c r="P133" s="64">
        <v>9716310147</v>
      </c>
      <c r="Q133" s="64">
        <v>500</v>
      </c>
      <c r="R133" s="103">
        <v>50</v>
      </c>
      <c r="S133" s="64">
        <v>44</v>
      </c>
      <c r="T133" s="63" t="s">
        <v>126</v>
      </c>
      <c r="U133" s="85" t="str">
        <f>VLOOKUP(T133,'[1]Region&amp;ASM'!$B$2:$D$14,2,0)</f>
        <v>NCR</v>
      </c>
      <c r="V133" s="42" t="str">
        <f>VLOOKUP(T133,'[1]Region&amp;ASM'!$B$2:$E$14,3,0)</f>
        <v>Abhishek Srivastava</v>
      </c>
      <c r="W133" s="64">
        <v>96</v>
      </c>
      <c r="X133" s="63" t="s">
        <v>63</v>
      </c>
      <c r="Y133" s="63"/>
      <c r="Z133" s="63"/>
    </row>
    <row r="134" spans="1:26" ht="15.75" thickBot="1" x14ac:dyDescent="0.3">
      <c r="A134" s="62">
        <v>45147.964537037034</v>
      </c>
      <c r="B134" s="70">
        <v>45147</v>
      </c>
      <c r="C134" s="85" t="s">
        <v>647</v>
      </c>
      <c r="D134" s="109" t="s">
        <v>1169</v>
      </c>
      <c r="E134" s="63" t="s">
        <v>1096</v>
      </c>
      <c r="F134" s="63"/>
      <c r="G134" s="63" t="s">
        <v>820</v>
      </c>
      <c r="H134" s="63" t="s">
        <v>1097</v>
      </c>
      <c r="I134" s="63" t="s">
        <v>943</v>
      </c>
      <c r="J134" s="104">
        <v>17</v>
      </c>
      <c r="K134" s="63" t="s">
        <v>988</v>
      </c>
      <c r="L134" s="63" t="s">
        <v>988</v>
      </c>
      <c r="M134" s="102">
        <v>900</v>
      </c>
      <c r="N134" s="63" t="s">
        <v>962</v>
      </c>
      <c r="O134" s="63" t="s">
        <v>1066</v>
      </c>
      <c r="P134" s="63" t="s">
        <v>1066</v>
      </c>
      <c r="Q134" s="64">
        <v>1000</v>
      </c>
      <c r="R134" s="103">
        <v>100</v>
      </c>
      <c r="S134" s="64">
        <v>38</v>
      </c>
      <c r="T134" s="63" t="s">
        <v>1128</v>
      </c>
      <c r="U134" s="85" t="str">
        <f>VLOOKUP(T134,'[1]Region&amp;ASM'!$B$2:$D$14,2,0)</f>
        <v>NCR</v>
      </c>
      <c r="V134" s="42" t="str">
        <f>VLOOKUP(T134,'[1]Region&amp;ASM'!$B$2:$E$14,3,0)</f>
        <v>Abhishek Srivastava</v>
      </c>
      <c r="W134" s="64">
        <v>11</v>
      </c>
      <c r="X134" s="63" t="s">
        <v>63</v>
      </c>
      <c r="Y134" s="63"/>
      <c r="Z134" s="63"/>
    </row>
    <row r="135" spans="1:26" ht="15.75" thickBot="1" x14ac:dyDescent="0.3">
      <c r="A135" s="62">
        <v>45148.347326388888</v>
      </c>
      <c r="B135" s="70">
        <v>45147</v>
      </c>
      <c r="C135" s="85" t="s">
        <v>647</v>
      </c>
      <c r="D135" s="109" t="s">
        <v>1169</v>
      </c>
      <c r="E135" s="63" t="s">
        <v>357</v>
      </c>
      <c r="F135" s="64">
        <v>9470143595</v>
      </c>
      <c r="G135" s="63" t="s">
        <v>349</v>
      </c>
      <c r="H135" s="63" t="s">
        <v>1180</v>
      </c>
      <c r="I135" s="63" t="s">
        <v>1179</v>
      </c>
      <c r="J135" s="104">
        <v>90</v>
      </c>
      <c r="K135" s="63" t="s">
        <v>883</v>
      </c>
      <c r="L135" s="63" t="s">
        <v>1179</v>
      </c>
      <c r="M135" s="102">
        <v>150</v>
      </c>
      <c r="N135" s="63" t="s">
        <v>965</v>
      </c>
      <c r="O135" s="63" t="s">
        <v>1707</v>
      </c>
      <c r="P135" s="64">
        <v>9334608979</v>
      </c>
      <c r="Q135" s="64">
        <v>7000</v>
      </c>
      <c r="R135" s="103">
        <v>700</v>
      </c>
      <c r="S135" s="64">
        <v>60</v>
      </c>
      <c r="T135" s="63" t="s">
        <v>7</v>
      </c>
      <c r="U135" s="85" t="str">
        <f>VLOOKUP(T135,'[1]Region&amp;ASM'!$B$2:$D$14,2,0)</f>
        <v>NCR</v>
      </c>
      <c r="V135" s="42" t="str">
        <f>VLOOKUP(T135,'[1]Region&amp;ASM'!$B$2:$E$14,3,0)</f>
        <v>Abhishek Srivastava</v>
      </c>
      <c r="W135" s="64">
        <v>31</v>
      </c>
      <c r="X135" s="63" t="s">
        <v>63</v>
      </c>
      <c r="Y135" s="63"/>
      <c r="Z135" s="63"/>
    </row>
    <row r="136" spans="1:26" ht="15.75" thickBot="1" x14ac:dyDescent="0.3">
      <c r="A136" s="62">
        <v>45148.480231481481</v>
      </c>
      <c r="B136" s="70">
        <v>45147</v>
      </c>
      <c r="C136" s="85" t="s">
        <v>647</v>
      </c>
      <c r="D136" s="109" t="s">
        <v>1169</v>
      </c>
      <c r="E136" s="63" t="s">
        <v>1181</v>
      </c>
      <c r="F136" s="64">
        <v>9821000310</v>
      </c>
      <c r="G136" s="63" t="s">
        <v>1182</v>
      </c>
      <c r="H136" s="63" t="s">
        <v>1184</v>
      </c>
      <c r="I136" s="63" t="s">
        <v>1183</v>
      </c>
      <c r="J136" s="104">
        <v>850</v>
      </c>
      <c r="K136" s="63" t="s">
        <v>533</v>
      </c>
      <c r="L136" s="63" t="s">
        <v>1183</v>
      </c>
      <c r="M136" s="102">
        <v>3000</v>
      </c>
      <c r="N136" s="63" t="s">
        <v>964</v>
      </c>
      <c r="O136" s="63" t="s">
        <v>1033</v>
      </c>
      <c r="P136" s="64">
        <v>7683044386</v>
      </c>
      <c r="Q136" s="64">
        <v>40000</v>
      </c>
      <c r="R136" s="103">
        <v>4500</v>
      </c>
      <c r="S136" s="64">
        <v>42</v>
      </c>
      <c r="T136" s="63" t="s">
        <v>1144</v>
      </c>
      <c r="U136" s="85" t="str">
        <f>VLOOKUP(T136,'[1]Region&amp;ASM'!$B$2:$D$14,2,0)</f>
        <v>NCR</v>
      </c>
      <c r="V136" s="42" t="str">
        <f>VLOOKUP(T136,'[1]Region&amp;ASM'!$B$2:$E$14,3,0)</f>
        <v>Abhishek Srivastava</v>
      </c>
      <c r="W136" s="64">
        <v>42</v>
      </c>
      <c r="X136" s="63" t="s">
        <v>63</v>
      </c>
      <c r="Y136" s="63"/>
      <c r="Z136" s="63"/>
    </row>
    <row r="137" spans="1:26" ht="15.75" thickBot="1" x14ac:dyDescent="0.3">
      <c r="A137" s="62">
        <v>45148.842997685184</v>
      </c>
      <c r="B137" s="70">
        <v>45148</v>
      </c>
      <c r="C137" s="85" t="s">
        <v>647</v>
      </c>
      <c r="D137" s="109" t="s">
        <v>1169</v>
      </c>
      <c r="E137" s="63" t="s">
        <v>1185</v>
      </c>
      <c r="F137" s="64">
        <v>8574512365</v>
      </c>
      <c r="G137" s="63" t="s">
        <v>1186</v>
      </c>
      <c r="H137" s="63" t="s">
        <v>938</v>
      </c>
      <c r="I137" s="63" t="s">
        <v>867</v>
      </c>
      <c r="J137" s="104">
        <v>25</v>
      </c>
      <c r="K137" s="63" t="s">
        <v>1187</v>
      </c>
      <c r="L137" s="63" t="s">
        <v>1187</v>
      </c>
      <c r="M137" s="102">
        <v>45</v>
      </c>
      <c r="N137" s="63" t="s">
        <v>962</v>
      </c>
      <c r="O137" s="63" t="s">
        <v>1708</v>
      </c>
      <c r="P137" s="64">
        <v>8574512365</v>
      </c>
      <c r="Q137" s="64">
        <v>900</v>
      </c>
      <c r="R137" s="103">
        <v>90</v>
      </c>
      <c r="S137" s="64">
        <v>75</v>
      </c>
      <c r="T137" s="43" t="s">
        <v>6</v>
      </c>
      <c r="U137" s="85" t="str">
        <f>VLOOKUP(T137,'[1]Region&amp;ASM'!$B$2:$D$14,2,0)</f>
        <v>NCR</v>
      </c>
      <c r="V137" s="42" t="str">
        <f>VLOOKUP(T137,'[1]Region&amp;ASM'!$B$2:$E$14,3,0)</f>
        <v>Abhishek Srivastava</v>
      </c>
      <c r="W137" s="64">
        <v>46</v>
      </c>
      <c r="X137" s="63" t="s">
        <v>62</v>
      </c>
      <c r="Y137" s="63" t="s">
        <v>720</v>
      </c>
      <c r="Z137" s="63"/>
    </row>
    <row r="138" spans="1:26" ht="15.75" thickBot="1" x14ac:dyDescent="0.3">
      <c r="A138" s="62">
        <v>45148.847696759258</v>
      </c>
      <c r="B138" s="70">
        <v>45148</v>
      </c>
      <c r="C138" s="85" t="s">
        <v>647</v>
      </c>
      <c r="D138" s="109" t="s">
        <v>1169</v>
      </c>
      <c r="E138" s="63" t="s">
        <v>1188</v>
      </c>
      <c r="F138" s="64">
        <v>8541212256</v>
      </c>
      <c r="G138" s="63" t="s">
        <v>1189</v>
      </c>
      <c r="H138" s="63" t="s">
        <v>1191</v>
      </c>
      <c r="I138" s="63" t="s">
        <v>1192</v>
      </c>
      <c r="J138" s="104">
        <v>104</v>
      </c>
      <c r="K138" s="63" t="s">
        <v>1111</v>
      </c>
      <c r="L138" s="63" t="s">
        <v>1190</v>
      </c>
      <c r="M138" s="102">
        <v>104</v>
      </c>
      <c r="N138" s="63" t="s">
        <v>962</v>
      </c>
      <c r="O138" s="63" t="s">
        <v>1709</v>
      </c>
      <c r="P138" s="64">
        <v>8541212256</v>
      </c>
      <c r="Q138" s="64">
        <v>5000</v>
      </c>
      <c r="R138" s="103">
        <v>500</v>
      </c>
      <c r="S138" s="64">
        <v>75</v>
      </c>
      <c r="T138" s="43" t="s">
        <v>6</v>
      </c>
      <c r="U138" s="85" t="str">
        <f>VLOOKUP(T138,'[1]Region&amp;ASM'!$B$2:$D$14,2,0)</f>
        <v>NCR</v>
      </c>
      <c r="V138" s="42" t="str">
        <f>VLOOKUP(T138,'[1]Region&amp;ASM'!$B$2:$E$14,3,0)</f>
        <v>Abhishek Srivastava</v>
      </c>
      <c r="W138" s="64">
        <v>46</v>
      </c>
      <c r="X138" s="63" t="s">
        <v>63</v>
      </c>
      <c r="Y138" s="63" t="s">
        <v>720</v>
      </c>
      <c r="Z138" s="63"/>
    </row>
    <row r="139" spans="1:26" ht="15.75" thickBot="1" x14ac:dyDescent="0.3">
      <c r="A139" s="62">
        <v>45148.854398148149</v>
      </c>
      <c r="B139" s="70">
        <v>45148</v>
      </c>
      <c r="C139" s="85" t="s">
        <v>647</v>
      </c>
      <c r="D139" s="109" t="s">
        <v>1169</v>
      </c>
      <c r="E139" s="63" t="s">
        <v>657</v>
      </c>
      <c r="F139" s="63"/>
      <c r="G139" s="63" t="s">
        <v>1193</v>
      </c>
      <c r="H139" s="63" t="s">
        <v>1061</v>
      </c>
      <c r="I139" s="63" t="s">
        <v>1194</v>
      </c>
      <c r="J139" s="104">
        <v>130</v>
      </c>
      <c r="K139" s="63" t="s">
        <v>26</v>
      </c>
      <c r="L139" s="63" t="s">
        <v>1194</v>
      </c>
      <c r="M139" s="102">
        <v>600</v>
      </c>
      <c r="N139" s="63" t="s">
        <v>965</v>
      </c>
      <c r="O139" s="63" t="s">
        <v>1303</v>
      </c>
      <c r="P139" s="64">
        <v>9839012073</v>
      </c>
      <c r="Q139" s="64">
        <v>2700</v>
      </c>
      <c r="R139" s="103">
        <v>270</v>
      </c>
      <c r="S139" s="64">
        <v>114</v>
      </c>
      <c r="T139" s="63" t="s">
        <v>8</v>
      </c>
      <c r="U139" s="85" t="str">
        <f>VLOOKUP(T139,'[1]Region&amp;ASM'!$B$2:$D$14,2,0)</f>
        <v>Kanpur</v>
      </c>
      <c r="V139" s="42" t="str">
        <f>VLOOKUP(T139,'[1]Region&amp;ASM'!$B$2:$E$14,3,0)</f>
        <v>Rahul Rai</v>
      </c>
      <c r="W139" s="64">
        <v>33</v>
      </c>
      <c r="X139" s="63" t="s">
        <v>63</v>
      </c>
      <c r="Y139" s="63"/>
      <c r="Z139" s="63"/>
    </row>
    <row r="140" spans="1:26" ht="27" thickBot="1" x14ac:dyDescent="0.3">
      <c r="A140" s="62">
        <v>45148.933472222219</v>
      </c>
      <c r="B140" s="70">
        <v>45148</v>
      </c>
      <c r="C140" s="85" t="s">
        <v>647</v>
      </c>
      <c r="D140" s="109" t="s">
        <v>1169</v>
      </c>
      <c r="E140" s="63" t="s">
        <v>265</v>
      </c>
      <c r="F140" s="64">
        <v>9911166425</v>
      </c>
      <c r="G140" s="63" t="s">
        <v>117</v>
      </c>
      <c r="H140" s="63" t="s">
        <v>897</v>
      </c>
      <c r="I140" s="63" t="s">
        <v>1040</v>
      </c>
      <c r="J140" s="104">
        <v>7</v>
      </c>
      <c r="K140" s="63" t="s">
        <v>696</v>
      </c>
      <c r="L140" s="63" t="s">
        <v>696</v>
      </c>
      <c r="M140" s="102">
        <v>300</v>
      </c>
      <c r="N140" s="63" t="s">
        <v>964</v>
      </c>
      <c r="O140" s="63" t="s">
        <v>1710</v>
      </c>
      <c r="P140" s="64">
        <v>9716310147</v>
      </c>
      <c r="Q140" s="64">
        <v>1000</v>
      </c>
      <c r="R140" s="103">
        <v>100</v>
      </c>
      <c r="S140" s="64">
        <v>43</v>
      </c>
      <c r="T140" s="63" t="s">
        <v>126</v>
      </c>
      <c r="U140" s="85" t="str">
        <f>VLOOKUP(T140,'[1]Region&amp;ASM'!$B$2:$D$14,2,0)</f>
        <v>NCR</v>
      </c>
      <c r="V140" s="42" t="str">
        <f>VLOOKUP(T140,'[1]Region&amp;ASM'!$B$2:$E$14,3,0)</f>
        <v>Abhishek Srivastava</v>
      </c>
      <c r="W140" s="64">
        <v>59</v>
      </c>
      <c r="X140" s="63" t="s">
        <v>63</v>
      </c>
      <c r="Y140" s="63"/>
      <c r="Z140" s="63"/>
    </row>
    <row r="141" spans="1:26" ht="15.75" thickBot="1" x14ac:dyDescent="0.3">
      <c r="A141" s="62">
        <v>45148.935231481482</v>
      </c>
      <c r="B141" s="70">
        <v>45148</v>
      </c>
      <c r="C141" s="85" t="s">
        <v>647</v>
      </c>
      <c r="D141" s="109" t="s">
        <v>1169</v>
      </c>
      <c r="E141" s="63" t="s">
        <v>272</v>
      </c>
      <c r="F141" s="64">
        <v>7417925777</v>
      </c>
      <c r="G141" s="63" t="s">
        <v>169</v>
      </c>
      <c r="H141" s="63" t="s">
        <v>897</v>
      </c>
      <c r="I141" s="63" t="s">
        <v>1195</v>
      </c>
      <c r="J141" s="104">
        <v>10</v>
      </c>
      <c r="K141" s="63" t="s">
        <v>696</v>
      </c>
      <c r="L141" s="63" t="s">
        <v>696</v>
      </c>
      <c r="M141" s="102">
        <v>450</v>
      </c>
      <c r="N141" s="63" t="s">
        <v>980</v>
      </c>
      <c r="O141" s="63" t="s">
        <v>1490</v>
      </c>
      <c r="P141" s="64">
        <v>9716310147</v>
      </c>
      <c r="Q141" s="64">
        <v>1000</v>
      </c>
      <c r="R141" s="103">
        <v>100</v>
      </c>
      <c r="S141" s="64">
        <v>44</v>
      </c>
      <c r="T141" s="63" t="s">
        <v>126</v>
      </c>
      <c r="U141" s="85" t="str">
        <f>VLOOKUP(T141,'[1]Region&amp;ASM'!$B$2:$D$14,2,0)</f>
        <v>NCR</v>
      </c>
      <c r="V141" s="42" t="str">
        <f>VLOOKUP(T141,'[1]Region&amp;ASM'!$B$2:$E$14,3,0)</f>
        <v>Abhishek Srivastava</v>
      </c>
      <c r="W141" s="64">
        <v>96</v>
      </c>
      <c r="X141" s="63" t="s">
        <v>63</v>
      </c>
      <c r="Y141" s="63"/>
      <c r="Z141" s="63"/>
    </row>
    <row r="142" spans="1:26" ht="15.75" thickBot="1" x14ac:dyDescent="0.3">
      <c r="A142" s="62">
        <v>45148.94390046296</v>
      </c>
      <c r="B142" s="70">
        <v>45148</v>
      </c>
      <c r="C142" s="85" t="s">
        <v>647</v>
      </c>
      <c r="D142" s="109" t="s">
        <v>1169</v>
      </c>
      <c r="E142" s="63" t="s">
        <v>1096</v>
      </c>
      <c r="F142" s="63"/>
      <c r="G142" s="63" t="s">
        <v>820</v>
      </c>
      <c r="H142" s="63" t="s">
        <v>1196</v>
      </c>
      <c r="I142" s="63" t="s">
        <v>1197</v>
      </c>
      <c r="J142" s="104">
        <v>18</v>
      </c>
      <c r="K142" s="63" t="s">
        <v>988</v>
      </c>
      <c r="L142" s="63" t="s">
        <v>988</v>
      </c>
      <c r="M142" s="102">
        <v>500</v>
      </c>
      <c r="N142" s="63" t="s">
        <v>962</v>
      </c>
      <c r="O142" s="63" t="s">
        <v>1066</v>
      </c>
      <c r="P142" s="63" t="s">
        <v>1066</v>
      </c>
      <c r="Q142" s="64">
        <v>1000</v>
      </c>
      <c r="R142" s="103">
        <v>100</v>
      </c>
      <c r="S142" s="64">
        <v>38</v>
      </c>
      <c r="T142" s="63" t="s">
        <v>1198</v>
      </c>
      <c r="U142" s="85" t="str">
        <f>VLOOKUP(T142,'[1]Region&amp;ASM'!$B$2:$D$14,2,0)</f>
        <v>NCR</v>
      </c>
      <c r="V142" s="42" t="str">
        <f>VLOOKUP(T142,'[1]Region&amp;ASM'!$B$2:$E$14,3,0)</f>
        <v>Abhishek Srivastava</v>
      </c>
      <c r="W142" s="64">
        <v>11</v>
      </c>
      <c r="X142" s="63" t="s">
        <v>63</v>
      </c>
      <c r="Y142" s="63"/>
      <c r="Z142" s="63"/>
    </row>
    <row r="143" spans="1:26" ht="27" thickBot="1" x14ac:dyDescent="0.3">
      <c r="A143" s="62">
        <v>45149.37059027778</v>
      </c>
      <c r="B143" s="70">
        <v>45148</v>
      </c>
      <c r="C143" s="85" t="s">
        <v>647</v>
      </c>
      <c r="D143" s="109" t="s">
        <v>1169</v>
      </c>
      <c r="E143" s="63" t="s">
        <v>797</v>
      </c>
      <c r="F143" s="64">
        <v>9215617027</v>
      </c>
      <c r="G143" s="63" t="s">
        <v>101</v>
      </c>
      <c r="H143" s="63" t="s">
        <v>1199</v>
      </c>
      <c r="I143" s="63" t="s">
        <v>1200</v>
      </c>
      <c r="J143" s="104">
        <v>101</v>
      </c>
      <c r="K143" s="63" t="s">
        <v>883</v>
      </c>
      <c r="L143" s="63" t="s">
        <v>696</v>
      </c>
      <c r="M143" s="102">
        <v>700</v>
      </c>
      <c r="N143" s="63" t="s">
        <v>962</v>
      </c>
      <c r="O143" s="63" t="s">
        <v>1711</v>
      </c>
      <c r="P143" s="64">
        <v>9354034778</v>
      </c>
      <c r="Q143" s="64">
        <v>4500</v>
      </c>
      <c r="R143" s="103">
        <v>500</v>
      </c>
      <c r="S143" s="64">
        <v>19</v>
      </c>
      <c r="T143" s="63" t="s">
        <v>7</v>
      </c>
      <c r="U143" s="85" t="str">
        <f>VLOOKUP(T143,'[1]Region&amp;ASM'!$B$2:$D$14,2,0)</f>
        <v>NCR</v>
      </c>
      <c r="V143" s="42" t="str">
        <f>VLOOKUP(T143,'[1]Region&amp;ASM'!$B$2:$E$14,3,0)</f>
        <v>Abhishek Srivastava</v>
      </c>
      <c r="W143" s="64">
        <v>30</v>
      </c>
      <c r="X143" s="63" t="s">
        <v>63</v>
      </c>
      <c r="Y143" s="63"/>
      <c r="Z143" s="6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2" workbookViewId="0">
      <selection activeCell="A6" sqref="A6:A33"/>
    </sheetView>
  </sheetViews>
  <sheetFormatPr defaultRowHeight="15" x14ac:dyDescent="0.25"/>
  <cols>
    <col min="1" max="1" width="16.42578125" customWidth="1"/>
    <col min="2" max="2" width="21.42578125" bestFit="1" customWidth="1"/>
  </cols>
  <sheetData>
    <row r="1" spans="1:2" x14ac:dyDescent="0.25">
      <c r="A1" s="73" t="s">
        <v>3</v>
      </c>
      <c r="B1" t="s">
        <v>762</v>
      </c>
    </row>
    <row r="2" spans="1:2" x14ac:dyDescent="0.25">
      <c r="A2" s="73" t="s">
        <v>28</v>
      </c>
      <c r="B2" t="s">
        <v>762</v>
      </c>
    </row>
    <row r="3" spans="1:2" x14ac:dyDescent="0.25">
      <c r="A3" s="73" t="s">
        <v>1229</v>
      </c>
      <c r="B3" t="s">
        <v>8</v>
      </c>
    </row>
    <row r="5" spans="1:2" x14ac:dyDescent="0.25">
      <c r="A5" s="73" t="s">
        <v>763</v>
      </c>
      <c r="B5" t="s">
        <v>1584</v>
      </c>
    </row>
    <row r="6" spans="1:2" x14ac:dyDescent="0.25">
      <c r="A6" s="74" t="s">
        <v>1412</v>
      </c>
      <c r="B6" s="75">
        <v>1</v>
      </c>
    </row>
    <row r="7" spans="1:2" x14ac:dyDescent="0.25">
      <c r="A7" s="74" t="s">
        <v>1414</v>
      </c>
      <c r="B7" s="75">
        <v>1</v>
      </c>
    </row>
    <row r="8" spans="1:2" x14ac:dyDescent="0.25">
      <c r="A8" s="74" t="s">
        <v>1403</v>
      </c>
      <c r="B8" s="75">
        <v>1</v>
      </c>
    </row>
    <row r="9" spans="1:2" x14ac:dyDescent="0.25">
      <c r="A9" s="74" t="s">
        <v>1426</v>
      </c>
      <c r="B9" s="75">
        <v>1</v>
      </c>
    </row>
    <row r="10" spans="1:2" x14ac:dyDescent="0.25">
      <c r="A10" s="74" t="s">
        <v>1280</v>
      </c>
      <c r="B10" s="75">
        <v>1</v>
      </c>
    </row>
    <row r="11" spans="1:2" x14ac:dyDescent="0.25">
      <c r="A11" s="74" t="s">
        <v>1399</v>
      </c>
      <c r="B11" s="75">
        <v>1</v>
      </c>
    </row>
    <row r="12" spans="1:2" x14ac:dyDescent="0.25">
      <c r="A12" s="74" t="s">
        <v>1380</v>
      </c>
      <c r="B12" s="75">
        <v>1</v>
      </c>
    </row>
    <row r="13" spans="1:2" x14ac:dyDescent="0.25">
      <c r="A13" s="74" t="s">
        <v>1285</v>
      </c>
      <c r="B13" s="75">
        <v>1</v>
      </c>
    </row>
    <row r="14" spans="1:2" x14ac:dyDescent="0.25">
      <c r="A14" s="74" t="s">
        <v>1288</v>
      </c>
      <c r="B14" s="75">
        <v>1</v>
      </c>
    </row>
    <row r="15" spans="1:2" x14ac:dyDescent="0.25">
      <c r="A15" s="74" t="s">
        <v>1409</v>
      </c>
      <c r="B15" s="75">
        <v>1</v>
      </c>
    </row>
    <row r="16" spans="1:2" x14ac:dyDescent="0.25">
      <c r="A16" s="74" t="s">
        <v>1428</v>
      </c>
      <c r="B16" s="75">
        <v>1</v>
      </c>
    </row>
    <row r="17" spans="1:2" x14ac:dyDescent="0.25">
      <c r="A17" s="74" t="s">
        <v>1267</v>
      </c>
      <c r="B17" s="75">
        <v>1</v>
      </c>
    </row>
    <row r="18" spans="1:2" x14ac:dyDescent="0.25">
      <c r="A18" s="74" t="s">
        <v>1317</v>
      </c>
      <c r="B18" s="75">
        <v>1</v>
      </c>
    </row>
    <row r="19" spans="1:2" x14ac:dyDescent="0.25">
      <c r="A19" s="74" t="s">
        <v>1364</v>
      </c>
      <c r="B19" s="75">
        <v>2</v>
      </c>
    </row>
    <row r="20" spans="1:2" x14ac:dyDescent="0.25">
      <c r="A20" s="74" t="s">
        <v>1360</v>
      </c>
      <c r="B20" s="75">
        <v>1</v>
      </c>
    </row>
    <row r="21" spans="1:2" x14ac:dyDescent="0.25">
      <c r="A21" s="74" t="s">
        <v>1369</v>
      </c>
      <c r="B21" s="75">
        <v>1</v>
      </c>
    </row>
    <row r="22" spans="1:2" x14ac:dyDescent="0.25">
      <c r="A22" s="74" t="s">
        <v>1447</v>
      </c>
      <c r="B22" s="75">
        <v>1</v>
      </c>
    </row>
    <row r="23" spans="1:2" x14ac:dyDescent="0.25">
      <c r="A23" s="74" t="s">
        <v>1311</v>
      </c>
      <c r="B23" s="75">
        <v>1</v>
      </c>
    </row>
    <row r="24" spans="1:2" x14ac:dyDescent="0.25">
      <c r="A24" s="74" t="s">
        <v>198</v>
      </c>
      <c r="B24" s="75">
        <v>1</v>
      </c>
    </row>
    <row r="25" spans="1:2" x14ac:dyDescent="0.25">
      <c r="A25" s="74" t="s">
        <v>1305</v>
      </c>
      <c r="B25" s="75">
        <v>1</v>
      </c>
    </row>
    <row r="26" spans="1:2" x14ac:dyDescent="0.25">
      <c r="A26" s="74" t="s">
        <v>563</v>
      </c>
      <c r="B26" s="75">
        <v>2</v>
      </c>
    </row>
    <row r="27" spans="1:2" x14ac:dyDescent="0.25">
      <c r="A27" s="74" t="s">
        <v>1314</v>
      </c>
      <c r="B27" s="75">
        <v>1</v>
      </c>
    </row>
    <row r="28" spans="1:2" x14ac:dyDescent="0.25">
      <c r="A28" s="74" t="s">
        <v>1291</v>
      </c>
      <c r="B28" s="75">
        <v>1</v>
      </c>
    </row>
    <row r="29" spans="1:2" x14ac:dyDescent="0.25">
      <c r="A29" s="74" t="s">
        <v>1417</v>
      </c>
      <c r="B29" s="75">
        <v>1</v>
      </c>
    </row>
    <row r="30" spans="1:2" x14ac:dyDescent="0.25">
      <c r="A30" s="74" t="s">
        <v>1298</v>
      </c>
      <c r="B30" s="75">
        <v>1</v>
      </c>
    </row>
    <row r="31" spans="1:2" x14ac:dyDescent="0.25">
      <c r="A31" s="74" t="s">
        <v>1423</v>
      </c>
      <c r="B31" s="75">
        <v>1</v>
      </c>
    </row>
    <row r="32" spans="1:2" x14ac:dyDescent="0.25">
      <c r="A32" s="74" t="s">
        <v>1406</v>
      </c>
      <c r="B32" s="75">
        <v>1</v>
      </c>
    </row>
    <row r="33" spans="1:2" x14ac:dyDescent="0.25">
      <c r="A33" s="74" t="s">
        <v>1420</v>
      </c>
      <c r="B33" s="75">
        <v>1</v>
      </c>
    </row>
    <row r="34" spans="1:2" x14ac:dyDescent="0.25">
      <c r="A34" s="74" t="s">
        <v>764</v>
      </c>
      <c r="B34" s="75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opLeftCell="I1" zoomScale="95" zoomScaleNormal="95" workbookViewId="0">
      <selection activeCell="S16" sqref="S16"/>
    </sheetView>
  </sheetViews>
  <sheetFormatPr defaultRowHeight="15" x14ac:dyDescent="0.25"/>
  <cols>
    <col min="2" max="2" width="16.42578125" bestFit="1" customWidth="1"/>
    <col min="4" max="4" width="11.85546875" bestFit="1" customWidth="1"/>
    <col min="7" max="7" width="18.28515625" bestFit="1" customWidth="1"/>
    <col min="13" max="13" width="18.28515625" bestFit="1" customWidth="1"/>
    <col min="14" max="14" width="14.7109375" customWidth="1"/>
    <col min="15" max="15" width="12" bestFit="1" customWidth="1"/>
    <col min="18" max="18" width="18.28515625" bestFit="1" customWidth="1"/>
    <col min="19" max="19" width="20.5703125" bestFit="1" customWidth="1"/>
    <col min="23" max="23" width="18.28515625" bestFit="1" customWidth="1"/>
    <col min="24" max="24" width="20.5703125" bestFit="1" customWidth="1"/>
  </cols>
  <sheetData>
    <row r="1" spans="1:25" x14ac:dyDescent="0.25">
      <c r="A1" s="14"/>
      <c r="B1" s="161" t="s">
        <v>7</v>
      </c>
      <c r="C1" s="211" t="s">
        <v>1716</v>
      </c>
      <c r="D1" s="212" t="s">
        <v>1205</v>
      </c>
      <c r="F1" s="14"/>
      <c r="G1" s="158" t="s">
        <v>1209</v>
      </c>
      <c r="H1" s="210" t="s">
        <v>1716</v>
      </c>
      <c r="I1" s="209" t="s">
        <v>1205</v>
      </c>
      <c r="L1" s="14"/>
      <c r="M1" s="158" t="s">
        <v>6</v>
      </c>
      <c r="N1" s="210" t="s">
        <v>1716</v>
      </c>
      <c r="O1" s="209" t="s">
        <v>1205</v>
      </c>
      <c r="Q1" s="10"/>
      <c r="R1" s="132" t="s">
        <v>126</v>
      </c>
      <c r="S1" s="210" t="s">
        <v>1716</v>
      </c>
      <c r="T1" s="209" t="s">
        <v>1205</v>
      </c>
      <c r="V1" s="10"/>
      <c r="W1" s="132" t="s">
        <v>8</v>
      </c>
      <c r="X1" s="210" t="s">
        <v>1716</v>
      </c>
      <c r="Y1" s="209" t="s">
        <v>1205</v>
      </c>
    </row>
    <row r="2" spans="1:25" ht="27" customHeight="1" x14ac:dyDescent="0.25">
      <c r="A2" s="14"/>
      <c r="B2" s="162" t="s">
        <v>1715</v>
      </c>
      <c r="C2" s="211"/>
      <c r="D2" s="212"/>
      <c r="F2" s="14"/>
      <c r="G2" s="163" t="s">
        <v>1715</v>
      </c>
      <c r="H2" s="210"/>
      <c r="I2" s="209"/>
      <c r="L2" s="14"/>
      <c r="M2" s="163" t="s">
        <v>1715</v>
      </c>
      <c r="N2" s="210"/>
      <c r="O2" s="209"/>
      <c r="Q2" s="10"/>
      <c r="R2" s="131" t="s">
        <v>1715</v>
      </c>
      <c r="S2" s="210"/>
      <c r="T2" s="209"/>
      <c r="V2" s="10"/>
      <c r="W2" s="131" t="s">
        <v>1715</v>
      </c>
      <c r="X2" s="210"/>
      <c r="Y2" s="209"/>
    </row>
    <row r="3" spans="1:25" x14ac:dyDescent="0.25">
      <c r="A3" s="14"/>
      <c r="B3" s="126" t="s">
        <v>1478</v>
      </c>
      <c r="C3" s="14" t="s">
        <v>1249</v>
      </c>
      <c r="D3" s="14">
        <v>1</v>
      </c>
      <c r="F3" s="14"/>
      <c r="G3" s="160" t="s">
        <v>1234</v>
      </c>
      <c r="H3" s="164" t="s">
        <v>1234</v>
      </c>
      <c r="I3" s="14">
        <v>10</v>
      </c>
      <c r="L3" s="14"/>
      <c r="M3" s="126" t="s">
        <v>1272</v>
      </c>
      <c r="N3" s="159" t="s">
        <v>1717</v>
      </c>
      <c r="O3" s="118">
        <v>1</v>
      </c>
      <c r="Q3" s="10"/>
      <c r="R3" s="165" t="s">
        <v>222</v>
      </c>
      <c r="S3" s="10" t="s">
        <v>1334</v>
      </c>
      <c r="T3" s="4">
        <v>1</v>
      </c>
      <c r="V3" s="10"/>
      <c r="W3" s="10" t="s">
        <v>1412</v>
      </c>
      <c r="X3" s="165" t="s">
        <v>1267</v>
      </c>
      <c r="Y3" s="4">
        <v>5</v>
      </c>
    </row>
    <row r="4" spans="1:25" x14ac:dyDescent="0.25">
      <c r="A4" s="14"/>
      <c r="B4" s="126" t="s">
        <v>1430</v>
      </c>
      <c r="C4" s="14" t="s">
        <v>563</v>
      </c>
      <c r="D4" s="14">
        <v>2</v>
      </c>
      <c r="F4" s="14"/>
      <c r="G4" s="126" t="s">
        <v>1245</v>
      </c>
      <c r="H4" s="61" t="s">
        <v>1240</v>
      </c>
      <c r="I4" s="14">
        <v>11</v>
      </c>
      <c r="L4" s="14"/>
      <c r="M4" s="126" t="s">
        <v>1251</v>
      </c>
      <c r="N4" s="159" t="s">
        <v>1718</v>
      </c>
      <c r="O4" s="118">
        <v>2</v>
      </c>
      <c r="Q4" s="10"/>
      <c r="R4" s="165" t="s">
        <v>1491</v>
      </c>
      <c r="S4" s="165" t="s">
        <v>222</v>
      </c>
      <c r="T4" s="4">
        <v>4</v>
      </c>
      <c r="V4" s="10"/>
      <c r="W4" s="10" t="s">
        <v>1414</v>
      </c>
      <c r="X4" s="165" t="s">
        <v>1720</v>
      </c>
      <c r="Y4" s="4">
        <v>1</v>
      </c>
    </row>
    <row r="5" spans="1:25" x14ac:dyDescent="0.25">
      <c r="A5" s="14"/>
      <c r="B5" s="126" t="s">
        <v>1442</v>
      </c>
      <c r="C5" s="14" t="s">
        <v>1714</v>
      </c>
      <c r="D5" s="14">
        <v>6</v>
      </c>
      <c r="F5" s="14"/>
      <c r="G5" s="126" t="s">
        <v>1247</v>
      </c>
      <c r="H5" s="61" t="s">
        <v>1242</v>
      </c>
      <c r="I5" s="14">
        <v>2</v>
      </c>
      <c r="L5" s="14"/>
      <c r="M5" s="126" t="s">
        <v>527</v>
      </c>
      <c r="N5" s="159" t="s">
        <v>1719</v>
      </c>
      <c r="O5" s="118">
        <v>1</v>
      </c>
      <c r="Q5" s="10"/>
      <c r="R5" s="165" t="s">
        <v>1386</v>
      </c>
      <c r="S5" s="165" t="s">
        <v>1386</v>
      </c>
      <c r="T5" s="4">
        <v>5</v>
      </c>
      <c r="V5" s="10"/>
      <c r="W5" s="165" t="s">
        <v>1403</v>
      </c>
      <c r="X5" s="165" t="s">
        <v>1721</v>
      </c>
      <c r="Y5" s="4">
        <v>1</v>
      </c>
    </row>
    <row r="6" spans="1:25" x14ac:dyDescent="0.25">
      <c r="A6" s="14"/>
      <c r="B6" s="126" t="s">
        <v>222</v>
      </c>
      <c r="C6" s="14"/>
      <c r="D6" s="14"/>
      <c r="F6" s="14"/>
      <c r="G6" s="126" t="s">
        <v>1242</v>
      </c>
      <c r="H6" s="14"/>
      <c r="I6" s="14"/>
      <c r="L6" s="14"/>
      <c r="M6" s="126" t="s">
        <v>1459</v>
      </c>
      <c r="N6" s="159" t="s">
        <v>1347</v>
      </c>
      <c r="O6" s="118">
        <v>18</v>
      </c>
      <c r="Q6" s="10"/>
      <c r="R6" s="10"/>
      <c r="S6" s="165" t="s">
        <v>1491</v>
      </c>
      <c r="T6" s="4">
        <v>3</v>
      </c>
      <c r="V6" s="10"/>
      <c r="W6" s="10" t="s">
        <v>1426</v>
      </c>
      <c r="X6" s="165" t="s">
        <v>1722</v>
      </c>
      <c r="Y6" s="4">
        <v>3</v>
      </c>
    </row>
    <row r="7" spans="1:25" x14ac:dyDescent="0.25">
      <c r="A7" s="14"/>
      <c r="B7" s="126" t="s">
        <v>1463</v>
      </c>
      <c r="C7" s="14"/>
      <c r="D7" s="14"/>
      <c r="F7" s="14"/>
      <c r="G7" s="126" t="s">
        <v>1240</v>
      </c>
      <c r="H7" s="14"/>
      <c r="I7" s="14"/>
      <c r="L7" s="14"/>
      <c r="M7" s="126" t="s">
        <v>1452</v>
      </c>
      <c r="N7" s="14" t="s">
        <v>1355</v>
      </c>
      <c r="O7" s="130">
        <v>1</v>
      </c>
      <c r="Q7" s="36" t="s">
        <v>17</v>
      </c>
      <c r="R7" s="36">
        <f>COUNTA(R3:R6)</f>
        <v>3</v>
      </c>
      <c r="S7" s="36">
        <f>COUNTA(S3:S6)</f>
        <v>4</v>
      </c>
      <c r="T7" s="10"/>
      <c r="V7" s="10"/>
      <c r="W7" s="165" t="s">
        <v>1280</v>
      </c>
      <c r="X7" s="165" t="s">
        <v>1355</v>
      </c>
      <c r="Y7" s="4">
        <v>1</v>
      </c>
    </row>
    <row r="8" spans="1:25" x14ac:dyDescent="0.25">
      <c r="A8" s="14"/>
      <c r="B8" s="126" t="s">
        <v>1474</v>
      </c>
      <c r="C8" s="14"/>
      <c r="D8" s="14"/>
      <c r="F8" s="120" t="s">
        <v>17</v>
      </c>
      <c r="G8" s="14">
        <f>COUNTA(G3:G7)</f>
        <v>5</v>
      </c>
      <c r="H8" s="14">
        <f>COUNTA(H3:H7)</f>
        <v>3</v>
      </c>
      <c r="I8" s="14"/>
      <c r="L8" s="14"/>
      <c r="M8" s="126" t="s">
        <v>1484</v>
      </c>
      <c r="N8" s="14" t="s">
        <v>1434</v>
      </c>
      <c r="O8" s="130">
        <v>3</v>
      </c>
      <c r="V8" s="10"/>
      <c r="W8" s="10" t="s">
        <v>1399</v>
      </c>
      <c r="X8" s="165" t="s">
        <v>1305</v>
      </c>
      <c r="Y8" s="4">
        <v>2</v>
      </c>
    </row>
    <row r="9" spans="1:25" x14ac:dyDescent="0.25">
      <c r="A9" s="14"/>
      <c r="B9" s="126" t="s">
        <v>1321</v>
      </c>
      <c r="C9" s="14"/>
      <c r="D9" s="14"/>
      <c r="L9" s="14"/>
      <c r="M9" s="126" t="s">
        <v>538</v>
      </c>
      <c r="N9" s="14"/>
      <c r="O9" s="14"/>
      <c r="V9" s="10"/>
      <c r="W9" s="10" t="s">
        <v>1380</v>
      </c>
      <c r="X9" s="165" t="s">
        <v>1723</v>
      </c>
      <c r="Y9" s="4">
        <v>1</v>
      </c>
    </row>
    <row r="10" spans="1:25" x14ac:dyDescent="0.25">
      <c r="A10" s="14"/>
      <c r="B10" s="126" t="s">
        <v>1437</v>
      </c>
      <c r="C10" s="14"/>
      <c r="D10" s="14"/>
      <c r="L10" s="14"/>
      <c r="M10" s="126" t="s">
        <v>1461</v>
      </c>
      <c r="N10" s="14"/>
      <c r="O10" s="14"/>
      <c r="V10" s="10"/>
      <c r="W10" s="165" t="s">
        <v>1285</v>
      </c>
      <c r="X10" s="165" t="s">
        <v>1724</v>
      </c>
      <c r="Y10" s="4">
        <v>1</v>
      </c>
    </row>
    <row r="11" spans="1:25" x14ac:dyDescent="0.25">
      <c r="A11" s="14"/>
      <c r="B11" s="126" t="s">
        <v>1393</v>
      </c>
      <c r="C11" s="14"/>
      <c r="D11" s="14"/>
      <c r="L11" s="14"/>
      <c r="M11" s="160" t="s">
        <v>1347</v>
      </c>
      <c r="N11" s="14"/>
      <c r="O11" s="14"/>
      <c r="V11" s="10"/>
      <c r="W11" s="165" t="s">
        <v>1288</v>
      </c>
      <c r="X11" s="165" t="s">
        <v>195</v>
      </c>
      <c r="Y11" s="4">
        <v>1</v>
      </c>
    </row>
    <row r="12" spans="1:25" x14ac:dyDescent="0.25">
      <c r="A12" s="14"/>
      <c r="B12" s="126" t="s">
        <v>1468</v>
      </c>
      <c r="C12" s="14"/>
      <c r="D12" s="14"/>
      <c r="L12" s="14"/>
      <c r="M12" s="126" t="s">
        <v>1326</v>
      </c>
      <c r="N12" s="14"/>
      <c r="O12" s="14"/>
      <c r="V12" s="10"/>
      <c r="W12" s="10" t="s">
        <v>1409</v>
      </c>
      <c r="X12" s="165" t="s">
        <v>1725</v>
      </c>
      <c r="Y12" s="4">
        <v>1</v>
      </c>
    </row>
    <row r="13" spans="1:25" x14ac:dyDescent="0.25">
      <c r="A13" s="14"/>
      <c r="B13" s="126" t="s">
        <v>1374</v>
      </c>
      <c r="C13" s="14"/>
      <c r="D13" s="14"/>
      <c r="L13" s="14"/>
      <c r="M13" s="126" t="s">
        <v>531</v>
      </c>
      <c r="N13" s="14"/>
      <c r="O13" s="14"/>
      <c r="V13" s="10"/>
      <c r="W13" s="165" t="s">
        <v>1428</v>
      </c>
      <c r="X13" s="165" t="s">
        <v>1726</v>
      </c>
      <c r="Y13" s="4">
        <v>1</v>
      </c>
    </row>
    <row r="14" spans="1:25" x14ac:dyDescent="0.25">
      <c r="A14" s="14"/>
      <c r="B14" s="126" t="s">
        <v>1259</v>
      </c>
      <c r="C14" s="14"/>
      <c r="D14" s="14"/>
      <c r="L14" s="14"/>
      <c r="M14" s="126" t="s">
        <v>1344</v>
      </c>
      <c r="N14" s="14"/>
      <c r="O14" s="14"/>
      <c r="V14" s="10"/>
      <c r="W14" s="165" t="s">
        <v>1267</v>
      </c>
      <c r="X14" s="165" t="s">
        <v>198</v>
      </c>
      <c r="Y14" s="4">
        <v>1</v>
      </c>
    </row>
    <row r="15" spans="1:25" x14ac:dyDescent="0.25">
      <c r="A15" s="14"/>
      <c r="B15" s="126" t="s">
        <v>198</v>
      </c>
      <c r="C15" s="14"/>
      <c r="D15" s="14"/>
      <c r="L15" s="14"/>
      <c r="M15" s="126" t="s">
        <v>1185</v>
      </c>
      <c r="N15" s="14"/>
      <c r="O15" s="14"/>
      <c r="V15" s="10"/>
      <c r="W15" s="10" t="s">
        <v>1317</v>
      </c>
      <c r="X15" s="10"/>
      <c r="Y15" s="10"/>
    </row>
    <row r="16" spans="1:25" x14ac:dyDescent="0.25">
      <c r="A16" s="14"/>
      <c r="B16" s="126" t="s">
        <v>1471</v>
      </c>
      <c r="C16" s="14"/>
      <c r="D16" s="14"/>
      <c r="L16" s="14"/>
      <c r="M16" s="126" t="s">
        <v>1457</v>
      </c>
      <c r="N16" s="14"/>
      <c r="O16" s="14"/>
      <c r="V16" s="10"/>
      <c r="W16" s="165" t="s">
        <v>1364</v>
      </c>
      <c r="X16" s="10"/>
      <c r="Y16" s="10"/>
    </row>
    <row r="17" spans="1:25" x14ac:dyDescent="0.25">
      <c r="A17" s="14"/>
      <c r="B17" s="126" t="s">
        <v>1255</v>
      </c>
      <c r="C17" s="14"/>
      <c r="D17" s="14"/>
      <c r="L17" s="14"/>
      <c r="M17" s="126" t="s">
        <v>1350</v>
      </c>
      <c r="N17" s="14"/>
      <c r="O17" s="14"/>
      <c r="V17" s="10"/>
      <c r="W17" s="10" t="s">
        <v>1360</v>
      </c>
      <c r="X17" s="10"/>
      <c r="Y17" s="10"/>
    </row>
    <row r="18" spans="1:25" x14ac:dyDescent="0.25">
      <c r="A18" s="14"/>
      <c r="B18" s="126" t="s">
        <v>84</v>
      </c>
      <c r="C18" s="14"/>
      <c r="D18" s="14"/>
      <c r="L18" s="14"/>
      <c r="M18" s="126" t="s">
        <v>1342</v>
      </c>
      <c r="N18" s="14"/>
      <c r="O18" s="14"/>
      <c r="V18" s="10"/>
      <c r="W18" s="10" t="s">
        <v>1369</v>
      </c>
      <c r="X18" s="10"/>
      <c r="Y18" s="10"/>
    </row>
    <row r="19" spans="1:25" x14ac:dyDescent="0.25">
      <c r="A19" s="14"/>
      <c r="B19" s="126" t="s">
        <v>1355</v>
      </c>
      <c r="C19" s="14"/>
      <c r="D19" s="14"/>
      <c r="L19" s="14"/>
      <c r="M19" s="126" t="s">
        <v>1488</v>
      </c>
      <c r="N19" s="14"/>
      <c r="O19" s="14"/>
      <c r="V19" s="10"/>
      <c r="W19" s="10" t="s">
        <v>1447</v>
      </c>
      <c r="X19" s="10"/>
      <c r="Y19" s="10"/>
    </row>
    <row r="20" spans="1:25" x14ac:dyDescent="0.25">
      <c r="A20" s="14"/>
      <c r="B20" s="126" t="s">
        <v>1434</v>
      </c>
      <c r="C20" s="14"/>
      <c r="D20" s="14"/>
      <c r="L20" s="14"/>
      <c r="M20" s="126" t="s">
        <v>1353</v>
      </c>
      <c r="N20" s="14"/>
      <c r="O20" s="14"/>
      <c r="V20" s="10"/>
      <c r="W20" s="165" t="s">
        <v>1311</v>
      </c>
      <c r="X20" s="10"/>
      <c r="Y20" s="10"/>
    </row>
    <row r="21" spans="1:25" x14ac:dyDescent="0.25">
      <c r="A21" s="14"/>
      <c r="B21" s="126" t="s">
        <v>1390</v>
      </c>
      <c r="C21" s="14"/>
      <c r="D21" s="14"/>
      <c r="L21" s="14"/>
      <c r="M21" s="126" t="s">
        <v>1486</v>
      </c>
      <c r="N21" s="14"/>
      <c r="O21" s="14"/>
      <c r="V21" s="10"/>
      <c r="W21" s="165" t="s">
        <v>198</v>
      </c>
      <c r="X21" s="10"/>
      <c r="Y21" s="10"/>
    </row>
    <row r="22" spans="1:25" x14ac:dyDescent="0.25">
      <c r="A22" s="166" t="s">
        <v>17</v>
      </c>
      <c r="B22" s="36">
        <f>COUNTA(B3:B21)</f>
        <v>19</v>
      </c>
      <c r="C22" s="36">
        <f>COUNTA(C3:C21)</f>
        <v>3</v>
      </c>
      <c r="D22" s="14"/>
      <c r="L22" s="14"/>
      <c r="M22" s="160" t="s">
        <v>1259</v>
      </c>
      <c r="N22" s="14"/>
      <c r="O22" s="14"/>
      <c r="V22" s="10"/>
      <c r="W22" s="165" t="s">
        <v>1305</v>
      </c>
      <c r="X22" s="10"/>
      <c r="Y22" s="10"/>
    </row>
    <row r="23" spans="1:25" x14ac:dyDescent="0.25">
      <c r="L23" s="14"/>
      <c r="M23" s="126" t="s">
        <v>1481</v>
      </c>
      <c r="N23" s="14"/>
      <c r="O23" s="14"/>
      <c r="V23" s="10"/>
      <c r="W23" s="10" t="s">
        <v>563</v>
      </c>
      <c r="X23" s="10"/>
      <c r="Y23" s="10"/>
    </row>
    <row r="24" spans="1:25" x14ac:dyDescent="0.25">
      <c r="L24" s="14"/>
      <c r="M24" s="126" t="s">
        <v>1249</v>
      </c>
      <c r="N24" s="14"/>
      <c r="O24" s="14"/>
      <c r="V24" s="10"/>
      <c r="W24" s="10" t="s">
        <v>1314</v>
      </c>
      <c r="X24" s="10"/>
      <c r="Y24" s="10"/>
    </row>
    <row r="25" spans="1:25" x14ac:dyDescent="0.25">
      <c r="L25" s="14"/>
      <c r="M25" s="160" t="s">
        <v>1334</v>
      </c>
      <c r="N25" s="14"/>
      <c r="O25" s="14"/>
      <c r="V25" s="10"/>
      <c r="W25" s="10" t="s">
        <v>1291</v>
      </c>
      <c r="X25" s="10"/>
      <c r="Y25" s="10"/>
    </row>
    <row r="26" spans="1:25" x14ac:dyDescent="0.25">
      <c r="L26" s="14"/>
      <c r="M26" s="126" t="s">
        <v>1329</v>
      </c>
      <c r="N26" s="14"/>
      <c r="O26" s="14"/>
      <c r="V26" s="10"/>
      <c r="W26" s="10" t="s">
        <v>1417</v>
      </c>
      <c r="X26" s="10"/>
      <c r="Y26" s="10"/>
    </row>
    <row r="27" spans="1:25" x14ac:dyDescent="0.25">
      <c r="L27" s="14"/>
      <c r="M27" s="126" t="s">
        <v>651</v>
      </c>
      <c r="N27" s="14"/>
      <c r="O27" s="14"/>
      <c r="V27" s="10"/>
      <c r="W27" s="165" t="s">
        <v>1298</v>
      </c>
      <c r="X27" s="10"/>
      <c r="Y27" s="10"/>
    </row>
    <row r="28" spans="1:25" x14ac:dyDescent="0.25">
      <c r="L28" s="14"/>
      <c r="M28" s="126" t="s">
        <v>1253</v>
      </c>
      <c r="N28" s="14"/>
      <c r="O28" s="14"/>
      <c r="V28" s="10"/>
      <c r="W28" s="165" t="s">
        <v>1423</v>
      </c>
      <c r="X28" s="10"/>
      <c r="Y28" s="10"/>
    </row>
    <row r="29" spans="1:25" x14ac:dyDescent="0.25">
      <c r="L29" s="14"/>
      <c r="M29" s="160" t="s">
        <v>1332</v>
      </c>
      <c r="N29" s="14"/>
      <c r="O29" s="14"/>
      <c r="V29" s="10"/>
      <c r="W29" s="10" t="s">
        <v>1406</v>
      </c>
      <c r="X29" s="10"/>
      <c r="Y29" s="10"/>
    </row>
    <row r="30" spans="1:25" x14ac:dyDescent="0.25">
      <c r="L30" s="120" t="s">
        <v>17</v>
      </c>
      <c r="M30" s="36">
        <f>COUNTA(M3:M29)</f>
        <v>27</v>
      </c>
      <c r="N30" s="36">
        <f>COUNTA(N3:N29)</f>
        <v>6</v>
      </c>
      <c r="O30" s="14"/>
      <c r="V30" s="10"/>
      <c r="W30" s="10" t="s">
        <v>1420</v>
      </c>
      <c r="X30" s="10"/>
      <c r="Y30" s="10"/>
    </row>
    <row r="31" spans="1:25" x14ac:dyDescent="0.25">
      <c r="V31" s="36" t="s">
        <v>17</v>
      </c>
      <c r="W31" s="36">
        <f>COUNTA(W3:W30)</f>
        <v>28</v>
      </c>
      <c r="X31" s="36">
        <f>COUNTA(X3:X30)</f>
        <v>12</v>
      </c>
      <c r="Y31" s="10"/>
    </row>
  </sheetData>
  <mergeCells count="10">
    <mergeCell ref="C1:C2"/>
    <mergeCell ref="D1:D2"/>
    <mergeCell ref="H1:H2"/>
    <mergeCell ref="I1:I2"/>
    <mergeCell ref="N1:N2"/>
    <mergeCell ref="O1:O2"/>
    <mergeCell ref="S1:S2"/>
    <mergeCell ref="T1:T2"/>
    <mergeCell ref="X1:X2"/>
    <mergeCell ref="Y1:Y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"/>
  <sheetViews>
    <sheetView workbookViewId="0">
      <selection activeCell="C7" sqref="C7"/>
    </sheetView>
  </sheetViews>
  <sheetFormatPr defaultRowHeight="15" x14ac:dyDescent="0.25"/>
  <cols>
    <col min="1" max="1" width="16.85546875" bestFit="1" customWidth="1"/>
    <col min="2" max="2" width="14.85546875" bestFit="1" customWidth="1"/>
    <col min="3" max="4" width="14.85546875" customWidth="1"/>
    <col min="5" max="5" width="9.140625" bestFit="1" customWidth="1"/>
    <col min="6" max="6" width="15.140625" bestFit="1" customWidth="1"/>
    <col min="7" max="7" width="19.5703125" bestFit="1" customWidth="1"/>
    <col min="8" max="8" width="29.85546875" bestFit="1" customWidth="1"/>
    <col min="9" max="9" width="15.42578125" bestFit="1" customWidth="1"/>
    <col min="10" max="10" width="15.28515625" bestFit="1" customWidth="1"/>
    <col min="11" max="11" width="30.140625" bestFit="1" customWidth="1"/>
    <col min="12" max="12" width="15.140625" bestFit="1" customWidth="1"/>
    <col min="13" max="13" width="23.140625" bestFit="1" customWidth="1"/>
    <col min="14" max="14" width="23.85546875" bestFit="1" customWidth="1"/>
    <col min="15" max="15" width="24.5703125" bestFit="1" customWidth="1"/>
    <col min="16" max="16" width="24" bestFit="1" customWidth="1"/>
    <col min="17" max="17" width="25.85546875" bestFit="1" customWidth="1"/>
    <col min="18" max="18" width="27.5703125" bestFit="1" customWidth="1"/>
    <col min="19" max="19" width="19.28515625" bestFit="1" customWidth="1"/>
    <col min="20" max="20" width="17.140625" bestFit="1" customWidth="1"/>
    <col min="21" max="21" width="16.85546875" bestFit="1" customWidth="1"/>
    <col min="22" max="22" width="20" bestFit="1" customWidth="1"/>
  </cols>
  <sheetData>
    <row r="1" spans="1:22" x14ac:dyDescent="0.25">
      <c r="A1" s="135" t="s">
        <v>27</v>
      </c>
      <c r="B1" s="135" t="s">
        <v>3</v>
      </c>
      <c r="C1" s="135" t="s">
        <v>2</v>
      </c>
      <c r="D1" s="135" t="s">
        <v>28</v>
      </c>
      <c r="E1" s="135" t="s">
        <v>1214</v>
      </c>
      <c r="F1" s="135" t="s">
        <v>1215</v>
      </c>
      <c r="G1" s="135" t="s">
        <v>1216</v>
      </c>
      <c r="H1" s="135" t="s">
        <v>1217</v>
      </c>
      <c r="I1" s="135" t="s">
        <v>1218</v>
      </c>
      <c r="J1" s="135" t="s">
        <v>1219</v>
      </c>
      <c r="K1" s="135" t="s">
        <v>1220</v>
      </c>
      <c r="L1" s="135" t="s">
        <v>1221</v>
      </c>
      <c r="M1" s="135" t="s">
        <v>1222</v>
      </c>
      <c r="N1" s="135" t="s">
        <v>1223</v>
      </c>
      <c r="O1" s="135" t="s">
        <v>1224</v>
      </c>
      <c r="P1" s="135" t="s">
        <v>1225</v>
      </c>
      <c r="Q1" s="135" t="s">
        <v>1226</v>
      </c>
      <c r="R1" s="135" t="s">
        <v>1227</v>
      </c>
      <c r="S1" s="135" t="s">
        <v>1228</v>
      </c>
      <c r="T1" s="135" t="s">
        <v>1229</v>
      </c>
      <c r="U1" s="136"/>
      <c r="V1" s="135"/>
    </row>
    <row r="2" spans="1:22" x14ac:dyDescent="0.25">
      <c r="A2" s="91">
        <v>45122.464641203704</v>
      </c>
      <c r="B2" s="137">
        <v>45122</v>
      </c>
      <c r="C2" s="137"/>
      <c r="D2" s="137" t="s">
        <v>373</v>
      </c>
      <c r="E2" s="94" t="s">
        <v>1230</v>
      </c>
      <c r="F2" s="94" t="s">
        <v>1231</v>
      </c>
      <c r="G2" s="94" t="s">
        <v>1232</v>
      </c>
      <c r="H2" s="94" t="s">
        <v>1233</v>
      </c>
      <c r="I2" s="94" t="s">
        <v>1234</v>
      </c>
      <c r="J2" s="94" t="s">
        <v>1235</v>
      </c>
      <c r="K2" s="94" t="s">
        <v>533</v>
      </c>
      <c r="L2" s="93">
        <v>9910914773</v>
      </c>
      <c r="M2" s="94"/>
      <c r="N2" s="94"/>
      <c r="O2" s="93">
        <v>901349032156</v>
      </c>
      <c r="P2" s="138">
        <v>45183</v>
      </c>
      <c r="Q2" s="94" t="s">
        <v>1236</v>
      </c>
      <c r="R2" s="94" t="s">
        <v>1237</v>
      </c>
      <c r="S2" s="94" t="s">
        <v>1238</v>
      </c>
      <c r="T2" s="139" t="s">
        <v>66</v>
      </c>
      <c r="U2" s="140"/>
      <c r="V2" s="139"/>
    </row>
    <row r="3" spans="1:22" x14ac:dyDescent="0.25">
      <c r="A3" s="91">
        <v>45122.467812499999</v>
      </c>
      <c r="B3" s="137">
        <v>45122</v>
      </c>
      <c r="C3" s="137"/>
      <c r="D3" s="137" t="s">
        <v>373</v>
      </c>
      <c r="E3" s="94" t="s">
        <v>1230</v>
      </c>
      <c r="F3" s="94" t="s">
        <v>1231</v>
      </c>
      <c r="G3" s="94" t="s">
        <v>1239</v>
      </c>
      <c r="H3" s="94" t="s">
        <v>1233</v>
      </c>
      <c r="I3" s="94" t="s">
        <v>1240</v>
      </c>
      <c r="J3" s="94" t="s">
        <v>1241</v>
      </c>
      <c r="K3" s="94" t="s">
        <v>533</v>
      </c>
      <c r="L3" s="93">
        <v>857946238</v>
      </c>
      <c r="M3" s="94"/>
      <c r="N3" s="94"/>
      <c r="O3" s="93">
        <v>485150268416</v>
      </c>
      <c r="P3" s="138">
        <v>45210</v>
      </c>
      <c r="Q3" s="94" t="s">
        <v>1236</v>
      </c>
      <c r="R3" s="94" t="s">
        <v>1237</v>
      </c>
      <c r="S3" s="94" t="s">
        <v>1238</v>
      </c>
      <c r="T3" s="139" t="s">
        <v>66</v>
      </c>
      <c r="U3" s="140"/>
      <c r="V3" s="139"/>
    </row>
    <row r="4" spans="1:22" x14ac:dyDescent="0.25">
      <c r="A4" s="91">
        <v>45122.469548611109</v>
      </c>
      <c r="B4" s="137">
        <v>45122</v>
      </c>
      <c r="C4" s="137"/>
      <c r="D4" s="137" t="s">
        <v>373</v>
      </c>
      <c r="E4" s="94" t="s">
        <v>1230</v>
      </c>
      <c r="F4" s="94" t="s">
        <v>1231</v>
      </c>
      <c r="G4" s="94" t="s">
        <v>1239</v>
      </c>
      <c r="H4" s="94" t="s">
        <v>1233</v>
      </c>
      <c r="I4" s="94" t="s">
        <v>1242</v>
      </c>
      <c r="J4" s="94" t="s">
        <v>1241</v>
      </c>
      <c r="K4" s="94" t="s">
        <v>533</v>
      </c>
      <c r="L4" s="93">
        <v>9999285352</v>
      </c>
      <c r="M4" s="94"/>
      <c r="N4" s="94"/>
      <c r="O4" s="93">
        <v>489087100876</v>
      </c>
      <c r="P4" s="138">
        <v>45488</v>
      </c>
      <c r="Q4" s="94" t="s">
        <v>1236</v>
      </c>
      <c r="R4" s="94" t="s">
        <v>1237</v>
      </c>
      <c r="S4" s="94" t="s">
        <v>1238</v>
      </c>
      <c r="T4" s="139" t="s">
        <v>66</v>
      </c>
      <c r="U4" s="140"/>
      <c r="V4" s="139"/>
    </row>
    <row r="5" spans="1:22" x14ac:dyDescent="0.25">
      <c r="A5" s="91">
        <v>45122.471296296295</v>
      </c>
      <c r="B5" s="137">
        <v>45122</v>
      </c>
      <c r="C5" s="137"/>
      <c r="D5" s="137" t="s">
        <v>373</v>
      </c>
      <c r="E5" s="94" t="s">
        <v>1230</v>
      </c>
      <c r="F5" s="94" t="s">
        <v>1231</v>
      </c>
      <c r="G5" s="94" t="s">
        <v>1243</v>
      </c>
      <c r="H5" s="94" t="s">
        <v>1244</v>
      </c>
      <c r="I5" s="94" t="s">
        <v>1245</v>
      </c>
      <c r="J5" s="94" t="s">
        <v>1241</v>
      </c>
      <c r="K5" s="94" t="s">
        <v>1236</v>
      </c>
      <c r="L5" s="93">
        <v>8171828497</v>
      </c>
      <c r="M5" s="94"/>
      <c r="N5" s="94"/>
      <c r="O5" s="93">
        <v>483258742080</v>
      </c>
      <c r="P5" s="138">
        <v>45488</v>
      </c>
      <c r="Q5" s="94" t="s">
        <v>1236</v>
      </c>
      <c r="R5" s="94" t="s">
        <v>1237</v>
      </c>
      <c r="S5" s="94" t="s">
        <v>1238</v>
      </c>
      <c r="T5" s="139" t="s">
        <v>66</v>
      </c>
      <c r="U5" s="140"/>
      <c r="V5" s="139"/>
    </row>
    <row r="6" spans="1:22" x14ac:dyDescent="0.25">
      <c r="A6" s="91">
        <v>45122.472951388889</v>
      </c>
      <c r="B6" s="137">
        <v>45122</v>
      </c>
      <c r="C6" s="137"/>
      <c r="D6" s="137" t="s">
        <v>373</v>
      </c>
      <c r="E6" s="94" t="s">
        <v>1230</v>
      </c>
      <c r="F6" s="94" t="s">
        <v>1231</v>
      </c>
      <c r="G6" s="94" t="s">
        <v>1246</v>
      </c>
      <c r="H6" s="94" t="s">
        <v>1233</v>
      </c>
      <c r="I6" s="94" t="s">
        <v>1247</v>
      </c>
      <c r="J6" s="94" t="s">
        <v>906</v>
      </c>
      <c r="K6" s="94" t="s">
        <v>533</v>
      </c>
      <c r="L6" s="93">
        <v>9305910927</v>
      </c>
      <c r="M6" s="94"/>
      <c r="N6" s="94"/>
      <c r="O6" s="93">
        <v>460098614590</v>
      </c>
      <c r="P6" s="138">
        <v>45275</v>
      </c>
      <c r="Q6" s="94" t="s">
        <v>1236</v>
      </c>
      <c r="R6" s="94" t="s">
        <v>1237</v>
      </c>
      <c r="S6" s="94" t="s">
        <v>1238</v>
      </c>
      <c r="T6" s="139" t="s">
        <v>66</v>
      </c>
      <c r="U6" s="140"/>
      <c r="V6" s="139"/>
    </row>
    <row r="7" spans="1:22" x14ac:dyDescent="0.25">
      <c r="A7" s="91">
        <v>45122.475925925923</v>
      </c>
      <c r="B7" s="137">
        <v>45122</v>
      </c>
      <c r="C7" s="137"/>
      <c r="D7" s="137" t="s">
        <v>373</v>
      </c>
      <c r="E7" s="94" t="s">
        <v>1230</v>
      </c>
      <c r="F7" s="94" t="s">
        <v>1231</v>
      </c>
      <c r="G7" s="94" t="s">
        <v>1248</v>
      </c>
      <c r="H7" s="94" t="s">
        <v>1233</v>
      </c>
      <c r="I7" s="94" t="s">
        <v>1249</v>
      </c>
      <c r="J7" s="94" t="s">
        <v>1241</v>
      </c>
      <c r="K7" s="94" t="s">
        <v>533</v>
      </c>
      <c r="L7" s="93">
        <v>8700241452</v>
      </c>
      <c r="M7" s="94"/>
      <c r="N7" s="94"/>
      <c r="O7" s="93">
        <v>489007034568</v>
      </c>
      <c r="P7" s="138">
        <v>45488</v>
      </c>
      <c r="Q7" s="94" t="s">
        <v>1236</v>
      </c>
      <c r="R7" s="94" t="s">
        <v>1237</v>
      </c>
      <c r="S7" s="94" t="s">
        <v>1238</v>
      </c>
      <c r="T7" s="139" t="s">
        <v>6</v>
      </c>
      <c r="U7" s="140"/>
      <c r="V7" s="139"/>
    </row>
    <row r="8" spans="1:22" x14ac:dyDescent="0.25">
      <c r="A8" s="91">
        <v>45122.477916666663</v>
      </c>
      <c r="B8" s="137">
        <v>45122</v>
      </c>
      <c r="C8" s="137"/>
      <c r="D8" s="137" t="s">
        <v>373</v>
      </c>
      <c r="E8" s="94" t="s">
        <v>1230</v>
      </c>
      <c r="F8" s="94" t="s">
        <v>1231</v>
      </c>
      <c r="G8" s="94" t="s">
        <v>1250</v>
      </c>
      <c r="H8" s="94" t="s">
        <v>1233</v>
      </c>
      <c r="I8" s="94" t="s">
        <v>1251</v>
      </c>
      <c r="J8" s="94" t="s">
        <v>906</v>
      </c>
      <c r="K8" s="94" t="s">
        <v>533</v>
      </c>
      <c r="L8" s="93">
        <v>8745075404</v>
      </c>
      <c r="M8" s="94"/>
      <c r="N8" s="94"/>
      <c r="O8" s="93">
        <v>467890432409</v>
      </c>
      <c r="P8" s="138">
        <v>45366</v>
      </c>
      <c r="Q8" s="94" t="s">
        <v>1236</v>
      </c>
      <c r="R8" s="94" t="s">
        <v>1237</v>
      </c>
      <c r="S8" s="94" t="s">
        <v>1238</v>
      </c>
      <c r="T8" s="139" t="s">
        <v>6</v>
      </c>
      <c r="U8" s="140"/>
      <c r="V8" s="139"/>
    </row>
    <row r="9" spans="1:22" x14ac:dyDescent="0.25">
      <c r="A9" s="91">
        <v>45122.47928240741</v>
      </c>
      <c r="B9" s="137">
        <v>45122</v>
      </c>
      <c r="C9" s="137"/>
      <c r="D9" s="137" t="s">
        <v>373</v>
      </c>
      <c r="E9" s="94" t="s">
        <v>1230</v>
      </c>
      <c r="F9" s="94" t="s">
        <v>1231</v>
      </c>
      <c r="G9" s="94" t="s">
        <v>1252</v>
      </c>
      <c r="H9" s="94" t="s">
        <v>1233</v>
      </c>
      <c r="I9" s="94" t="s">
        <v>1253</v>
      </c>
      <c r="J9" s="94" t="s">
        <v>906</v>
      </c>
      <c r="K9" s="94" t="s">
        <v>533</v>
      </c>
      <c r="L9" s="93">
        <v>9811360921</v>
      </c>
      <c r="M9" s="94"/>
      <c r="N9" s="94"/>
      <c r="O9" s="93">
        <v>459187018971</v>
      </c>
      <c r="P9" s="138">
        <v>45247</v>
      </c>
      <c r="Q9" s="94" t="s">
        <v>1236</v>
      </c>
      <c r="R9" s="94" t="s">
        <v>1237</v>
      </c>
      <c r="S9" s="94" t="s">
        <v>1238</v>
      </c>
      <c r="T9" s="139" t="s">
        <v>6</v>
      </c>
      <c r="U9" s="140"/>
      <c r="V9" s="139"/>
    </row>
    <row r="10" spans="1:22" x14ac:dyDescent="0.25">
      <c r="A10" s="91">
        <v>45122.49145833333</v>
      </c>
      <c r="B10" s="137">
        <v>45122</v>
      </c>
      <c r="C10" s="137"/>
      <c r="D10" s="137" t="s">
        <v>373</v>
      </c>
      <c r="E10" s="94" t="s">
        <v>1230</v>
      </c>
      <c r="F10" s="94" t="s">
        <v>1231</v>
      </c>
      <c r="G10" s="94" t="s">
        <v>1254</v>
      </c>
      <c r="H10" s="94" t="s">
        <v>1255</v>
      </c>
      <c r="I10" s="94" t="s">
        <v>1255</v>
      </c>
      <c r="J10" s="94" t="s">
        <v>533</v>
      </c>
      <c r="K10" s="94" t="s">
        <v>533</v>
      </c>
      <c r="L10" s="93">
        <v>8739113471</v>
      </c>
      <c r="M10" s="93">
        <v>8739113471</v>
      </c>
      <c r="N10" s="94"/>
      <c r="O10" s="93">
        <v>927818272819</v>
      </c>
      <c r="P10" s="138">
        <v>45909</v>
      </c>
      <c r="Q10" s="94" t="s">
        <v>1256</v>
      </c>
      <c r="R10" s="94" t="s">
        <v>1257</v>
      </c>
      <c r="S10" s="94" t="s">
        <v>1238</v>
      </c>
      <c r="T10" s="139" t="s">
        <v>7</v>
      </c>
      <c r="U10" s="140"/>
      <c r="V10" s="139"/>
    </row>
    <row r="11" spans="1:22" x14ac:dyDescent="0.25">
      <c r="A11" s="141">
        <v>45122.492199074077</v>
      </c>
      <c r="B11" s="137">
        <v>45122</v>
      </c>
      <c r="C11" s="137"/>
      <c r="D11" s="137" t="s">
        <v>373</v>
      </c>
      <c r="E11" s="84" t="s">
        <v>1230</v>
      </c>
      <c r="F11" s="84" t="s">
        <v>1231</v>
      </c>
      <c r="G11" s="84" t="s">
        <v>1258</v>
      </c>
      <c r="H11" s="84" t="s">
        <v>1259</v>
      </c>
      <c r="I11" s="84" t="s">
        <v>1259</v>
      </c>
      <c r="J11" s="84" t="s">
        <v>973</v>
      </c>
      <c r="K11" s="84" t="s">
        <v>1041</v>
      </c>
      <c r="L11" s="142">
        <v>9379135719</v>
      </c>
      <c r="M11" s="142">
        <v>9379135719</v>
      </c>
      <c r="N11" s="84"/>
      <c r="O11" s="142">
        <v>981923108172</v>
      </c>
      <c r="P11" s="143">
        <v>45318</v>
      </c>
      <c r="Q11" s="84" t="s">
        <v>1260</v>
      </c>
      <c r="R11" s="84" t="s">
        <v>1261</v>
      </c>
      <c r="S11" s="84" t="s">
        <v>76</v>
      </c>
      <c r="T11" s="144" t="s">
        <v>7</v>
      </c>
      <c r="U11" s="140"/>
      <c r="V11" s="139"/>
    </row>
    <row r="12" spans="1:22" x14ac:dyDescent="0.25">
      <c r="A12" s="91">
        <v>45122.53707175926</v>
      </c>
      <c r="B12" s="137">
        <v>45122</v>
      </c>
      <c r="C12" s="137"/>
      <c r="D12" s="137" t="s">
        <v>373</v>
      </c>
      <c r="E12" s="94" t="s">
        <v>1230</v>
      </c>
      <c r="F12" s="94" t="s">
        <v>1262</v>
      </c>
      <c r="G12" s="94" t="s">
        <v>1263</v>
      </c>
      <c r="H12" s="94" t="s">
        <v>222</v>
      </c>
      <c r="I12" s="94" t="s">
        <v>222</v>
      </c>
      <c r="J12" s="94" t="s">
        <v>883</v>
      </c>
      <c r="K12" s="94" t="s">
        <v>883</v>
      </c>
      <c r="L12" s="93">
        <v>9718352755</v>
      </c>
      <c r="M12" s="93">
        <v>9718352755</v>
      </c>
      <c r="N12" s="94" t="s">
        <v>1264</v>
      </c>
      <c r="O12" s="93">
        <v>440413160088</v>
      </c>
      <c r="P12" s="138">
        <v>45411</v>
      </c>
      <c r="Q12" s="94" t="s">
        <v>25</v>
      </c>
      <c r="R12" s="94" t="s">
        <v>1261</v>
      </c>
      <c r="S12" s="94" t="s">
        <v>76</v>
      </c>
      <c r="T12" s="139" t="s">
        <v>7</v>
      </c>
      <c r="U12" s="140"/>
      <c r="V12" s="139"/>
    </row>
    <row r="13" spans="1:22" x14ac:dyDescent="0.25">
      <c r="A13" s="91">
        <v>45122.647511574076</v>
      </c>
      <c r="B13" s="137">
        <v>45122</v>
      </c>
      <c r="C13" s="137"/>
      <c r="D13" s="137" t="s">
        <v>373</v>
      </c>
      <c r="E13" s="94" t="s">
        <v>1265</v>
      </c>
      <c r="F13" s="94" t="s">
        <v>629</v>
      </c>
      <c r="G13" s="94" t="s">
        <v>969</v>
      </c>
      <c r="H13" s="94" t="s">
        <v>1266</v>
      </c>
      <c r="I13" s="94" t="s">
        <v>1267</v>
      </c>
      <c r="J13" s="94" t="s">
        <v>1268</v>
      </c>
      <c r="K13" s="94" t="s">
        <v>26</v>
      </c>
      <c r="L13" s="93">
        <v>9935056464</v>
      </c>
      <c r="M13" s="93">
        <v>9935056464</v>
      </c>
      <c r="N13" s="94"/>
      <c r="O13" s="93">
        <v>536789652578</v>
      </c>
      <c r="P13" s="138">
        <v>45309</v>
      </c>
      <c r="Q13" s="94" t="s">
        <v>1260</v>
      </c>
      <c r="R13" s="94" t="s">
        <v>1261</v>
      </c>
      <c r="S13" s="94" t="s">
        <v>76</v>
      </c>
      <c r="T13" s="94" t="s">
        <v>8</v>
      </c>
      <c r="U13" s="145"/>
      <c r="V13" s="139"/>
    </row>
    <row r="14" spans="1:22" x14ac:dyDescent="0.25">
      <c r="A14" s="91">
        <v>45125.432187500002</v>
      </c>
      <c r="B14" s="137">
        <v>45124</v>
      </c>
      <c r="C14" s="137"/>
      <c r="D14" s="137" t="s">
        <v>373</v>
      </c>
      <c r="E14" s="94" t="s">
        <v>1269</v>
      </c>
      <c r="F14" s="94" t="s">
        <v>1231</v>
      </c>
      <c r="G14" s="94" t="s">
        <v>1270</v>
      </c>
      <c r="H14" s="94" t="s">
        <v>1271</v>
      </c>
      <c r="I14" s="94" t="s">
        <v>1272</v>
      </c>
      <c r="J14" s="94" t="s">
        <v>533</v>
      </c>
      <c r="K14" s="94" t="s">
        <v>533</v>
      </c>
      <c r="L14" s="93">
        <v>9839012310</v>
      </c>
      <c r="M14" s="93">
        <v>9833107371</v>
      </c>
      <c r="N14" s="94" t="s">
        <v>1273</v>
      </c>
      <c r="O14" s="93">
        <v>971934106710</v>
      </c>
      <c r="P14" s="138">
        <v>45666</v>
      </c>
      <c r="Q14" s="94" t="s">
        <v>1274</v>
      </c>
      <c r="R14" s="94" t="s">
        <v>1237</v>
      </c>
      <c r="S14" s="94" t="s">
        <v>76</v>
      </c>
      <c r="T14" s="139" t="s">
        <v>6</v>
      </c>
      <c r="U14" s="140"/>
      <c r="V14" s="139"/>
    </row>
    <row r="15" spans="1:22" x14ac:dyDescent="0.25">
      <c r="A15" s="91">
        <v>45125.439259259256</v>
      </c>
      <c r="B15" s="137">
        <v>45124</v>
      </c>
      <c r="C15" s="137"/>
      <c r="D15" s="137" t="s">
        <v>373</v>
      </c>
      <c r="E15" s="94" t="s">
        <v>1230</v>
      </c>
      <c r="F15" s="94" t="s">
        <v>1262</v>
      </c>
      <c r="G15" s="94" t="s">
        <v>1275</v>
      </c>
      <c r="H15" s="94" t="s">
        <v>198</v>
      </c>
      <c r="I15" s="94" t="s">
        <v>198</v>
      </c>
      <c r="J15" s="94" t="s">
        <v>533</v>
      </c>
      <c r="K15" s="94" t="s">
        <v>696</v>
      </c>
      <c r="L15" s="93">
        <v>8802141490</v>
      </c>
      <c r="M15" s="93">
        <v>8802141490</v>
      </c>
      <c r="N15" s="94" t="s">
        <v>1276</v>
      </c>
      <c r="O15" s="93">
        <v>214918861789</v>
      </c>
      <c r="P15" s="138">
        <v>45149</v>
      </c>
      <c r="Q15" s="94" t="s">
        <v>1277</v>
      </c>
      <c r="R15" s="94" t="s">
        <v>1261</v>
      </c>
      <c r="S15" s="94" t="s">
        <v>76</v>
      </c>
      <c r="T15" s="94" t="s">
        <v>7</v>
      </c>
      <c r="U15" s="140"/>
      <c r="V15" s="139"/>
    </row>
    <row r="16" spans="1:22" x14ac:dyDescent="0.25">
      <c r="A16" s="91">
        <v>45125.49459490741</v>
      </c>
      <c r="B16" s="137">
        <v>45125</v>
      </c>
      <c r="C16" s="137"/>
      <c r="D16" s="137" t="s">
        <v>373</v>
      </c>
      <c r="E16" s="94" t="s">
        <v>1278</v>
      </c>
      <c r="F16" s="94" t="s">
        <v>1231</v>
      </c>
      <c r="G16" s="94" t="s">
        <v>1279</v>
      </c>
      <c r="H16" s="94" t="s">
        <v>1280</v>
      </c>
      <c r="I16" s="94" t="s">
        <v>1280</v>
      </c>
      <c r="J16" s="94" t="s">
        <v>1281</v>
      </c>
      <c r="K16" s="94" t="s">
        <v>26</v>
      </c>
      <c r="L16" s="93">
        <v>9935865188</v>
      </c>
      <c r="M16" s="93">
        <v>9935865188</v>
      </c>
      <c r="N16" s="94"/>
      <c r="O16" s="93">
        <v>63809865378</v>
      </c>
      <c r="P16" s="138">
        <v>45138</v>
      </c>
      <c r="Q16" s="94" t="s">
        <v>1282</v>
      </c>
      <c r="R16" s="94" t="s">
        <v>1261</v>
      </c>
      <c r="S16" s="94" t="s">
        <v>76</v>
      </c>
      <c r="T16" s="94" t="s">
        <v>8</v>
      </c>
      <c r="U16" s="145"/>
      <c r="V16" s="139"/>
    </row>
    <row r="17" spans="1:22" x14ac:dyDescent="0.25">
      <c r="A17" s="91">
        <v>45125.49628472222</v>
      </c>
      <c r="B17" s="137">
        <v>45125</v>
      </c>
      <c r="C17" s="137"/>
      <c r="D17" s="137" t="s">
        <v>373</v>
      </c>
      <c r="E17" s="94" t="s">
        <v>1230</v>
      </c>
      <c r="F17" s="94" t="s">
        <v>1262</v>
      </c>
      <c r="G17" s="94" t="s">
        <v>1283</v>
      </c>
      <c r="H17" s="94" t="s">
        <v>1284</v>
      </c>
      <c r="I17" s="94" t="s">
        <v>1285</v>
      </c>
      <c r="J17" s="94" t="s">
        <v>1286</v>
      </c>
      <c r="K17" s="94" t="s">
        <v>26</v>
      </c>
      <c r="L17" s="93">
        <v>9682219752</v>
      </c>
      <c r="M17" s="93">
        <v>9682219752</v>
      </c>
      <c r="N17" s="94"/>
      <c r="O17" s="93">
        <v>6519202793</v>
      </c>
      <c r="P17" s="138">
        <v>45289</v>
      </c>
      <c r="Q17" s="94" t="s">
        <v>1287</v>
      </c>
      <c r="R17" s="94" t="s">
        <v>1261</v>
      </c>
      <c r="S17" s="94" t="s">
        <v>76</v>
      </c>
      <c r="T17" s="94" t="s">
        <v>8</v>
      </c>
      <c r="U17" s="145"/>
      <c r="V17" s="139"/>
    </row>
    <row r="18" spans="1:22" x14ac:dyDescent="0.25">
      <c r="A18" s="91">
        <v>45125.548472222225</v>
      </c>
      <c r="B18" s="137">
        <v>45125</v>
      </c>
      <c r="C18" s="137"/>
      <c r="D18" s="137" t="s">
        <v>373</v>
      </c>
      <c r="E18" s="94" t="s">
        <v>1230</v>
      </c>
      <c r="F18" s="94" t="s">
        <v>1262</v>
      </c>
      <c r="G18" s="94" t="s">
        <v>1008</v>
      </c>
      <c r="H18" s="94" t="s">
        <v>1288</v>
      </c>
      <c r="I18" s="94" t="s">
        <v>1288</v>
      </c>
      <c r="J18" s="94" t="s">
        <v>1289</v>
      </c>
      <c r="K18" s="94" t="s">
        <v>26</v>
      </c>
      <c r="L18" s="93">
        <v>7054851651</v>
      </c>
      <c r="M18" s="93">
        <v>7054851651</v>
      </c>
      <c r="N18" s="94"/>
      <c r="O18" s="93">
        <v>987636570987</v>
      </c>
      <c r="P18" s="138">
        <v>45282</v>
      </c>
      <c r="Q18" s="94" t="s">
        <v>1282</v>
      </c>
      <c r="R18" s="94" t="s">
        <v>1261</v>
      </c>
      <c r="S18" s="94" t="s">
        <v>76</v>
      </c>
      <c r="T18" s="94" t="s">
        <v>8</v>
      </c>
      <c r="U18" s="145"/>
      <c r="V18" s="139"/>
    </row>
    <row r="19" spans="1:22" x14ac:dyDescent="0.25">
      <c r="A19" s="91">
        <v>45125.560497685183</v>
      </c>
      <c r="B19" s="137">
        <v>45125</v>
      </c>
      <c r="C19" s="137"/>
      <c r="D19" s="137" t="s">
        <v>373</v>
      </c>
      <c r="E19" s="94" t="s">
        <v>966</v>
      </c>
      <c r="F19" s="94" t="s">
        <v>629</v>
      </c>
      <c r="G19" s="94" t="s">
        <v>1290</v>
      </c>
      <c r="H19" s="94" t="s">
        <v>1291</v>
      </c>
      <c r="I19" s="94" t="s">
        <v>1291</v>
      </c>
      <c r="J19" s="94" t="s">
        <v>1292</v>
      </c>
      <c r="K19" s="94" t="s">
        <v>26</v>
      </c>
      <c r="L19" s="93">
        <v>8776945574</v>
      </c>
      <c r="M19" s="93">
        <v>8776945574</v>
      </c>
      <c r="N19" s="94"/>
      <c r="O19" s="93">
        <v>652927937641</v>
      </c>
      <c r="P19" s="138">
        <v>45254</v>
      </c>
      <c r="Q19" s="94" t="s">
        <v>1293</v>
      </c>
      <c r="R19" s="94" t="s">
        <v>1257</v>
      </c>
      <c r="S19" s="94" t="s">
        <v>76</v>
      </c>
      <c r="T19" s="94" t="s">
        <v>8</v>
      </c>
      <c r="U19" s="145"/>
      <c r="V19" s="139"/>
    </row>
    <row r="20" spans="1:22" x14ac:dyDescent="0.25">
      <c r="A20" s="91">
        <v>45125.571053240739</v>
      </c>
      <c r="B20" s="137">
        <v>45125</v>
      </c>
      <c r="C20" s="137"/>
      <c r="D20" s="137" t="s">
        <v>373</v>
      </c>
      <c r="E20" s="94" t="s">
        <v>1278</v>
      </c>
      <c r="F20" s="94" t="s">
        <v>1231</v>
      </c>
      <c r="G20" s="94" t="s">
        <v>1294</v>
      </c>
      <c r="H20" s="94" t="s">
        <v>563</v>
      </c>
      <c r="I20" s="94" t="s">
        <v>563</v>
      </c>
      <c r="J20" s="94" t="s">
        <v>1295</v>
      </c>
      <c r="K20" s="94" t="s">
        <v>26</v>
      </c>
      <c r="L20" s="93">
        <v>9336109187</v>
      </c>
      <c r="M20" s="93">
        <v>9336109187</v>
      </c>
      <c r="N20" s="94"/>
      <c r="O20" s="93">
        <v>321643289843</v>
      </c>
      <c r="P20" s="138">
        <v>45338</v>
      </c>
      <c r="Q20" s="94" t="s">
        <v>1296</v>
      </c>
      <c r="R20" s="94" t="s">
        <v>1257</v>
      </c>
      <c r="S20" s="94" t="s">
        <v>76</v>
      </c>
      <c r="T20" s="94" t="s">
        <v>8</v>
      </c>
      <c r="U20" s="145"/>
      <c r="V20" s="139"/>
    </row>
    <row r="21" spans="1:22" x14ac:dyDescent="0.25">
      <c r="A21" s="91">
        <v>45125.584282407406</v>
      </c>
      <c r="B21" s="137">
        <v>45125</v>
      </c>
      <c r="C21" s="137"/>
      <c r="D21" s="137" t="s">
        <v>373</v>
      </c>
      <c r="E21" s="94" t="s">
        <v>1230</v>
      </c>
      <c r="F21" s="94" t="s">
        <v>1262</v>
      </c>
      <c r="G21" s="94" t="s">
        <v>1297</v>
      </c>
      <c r="H21" s="94" t="s">
        <v>1298</v>
      </c>
      <c r="I21" s="94" t="s">
        <v>1298</v>
      </c>
      <c r="J21" s="94" t="s">
        <v>1299</v>
      </c>
      <c r="K21" s="94" t="s">
        <v>26</v>
      </c>
      <c r="L21" s="93">
        <v>7068165426</v>
      </c>
      <c r="M21" s="93">
        <v>7068165426</v>
      </c>
      <c r="N21" s="94"/>
      <c r="O21" s="93">
        <v>457832164297</v>
      </c>
      <c r="P21" s="138">
        <v>45337</v>
      </c>
      <c r="Q21" s="94" t="s">
        <v>1282</v>
      </c>
      <c r="R21" s="94" t="s">
        <v>1261</v>
      </c>
      <c r="S21" s="94" t="s">
        <v>76</v>
      </c>
      <c r="T21" s="94" t="s">
        <v>8</v>
      </c>
      <c r="U21" s="145"/>
      <c r="V21" s="139"/>
    </row>
    <row r="22" spans="1:22" x14ac:dyDescent="0.25">
      <c r="A22" s="91">
        <v>45125.592083333337</v>
      </c>
      <c r="B22" s="137">
        <v>45125</v>
      </c>
      <c r="C22" s="137"/>
      <c r="D22" s="137" t="s">
        <v>373</v>
      </c>
      <c r="E22" s="94" t="s">
        <v>1230</v>
      </c>
      <c r="F22" s="94" t="s">
        <v>1262</v>
      </c>
      <c r="G22" s="94" t="s">
        <v>1300</v>
      </c>
      <c r="H22" s="94" t="s">
        <v>563</v>
      </c>
      <c r="I22" s="94" t="s">
        <v>563</v>
      </c>
      <c r="J22" s="94" t="s">
        <v>1301</v>
      </c>
      <c r="K22" s="94" t="s">
        <v>26</v>
      </c>
      <c r="L22" s="93">
        <v>8922923813</v>
      </c>
      <c r="M22" s="93">
        <v>892292813</v>
      </c>
      <c r="N22" s="94"/>
      <c r="O22" s="93">
        <v>856527990022</v>
      </c>
      <c r="P22" s="138">
        <v>45148</v>
      </c>
      <c r="Q22" s="94" t="s">
        <v>1302</v>
      </c>
      <c r="R22" s="94" t="s">
        <v>1261</v>
      </c>
      <c r="S22" s="94" t="s">
        <v>76</v>
      </c>
      <c r="T22" s="94" t="s">
        <v>8</v>
      </c>
      <c r="U22" s="145"/>
      <c r="V22" s="139"/>
    </row>
    <row r="23" spans="1:22" x14ac:dyDescent="0.25">
      <c r="A23" s="91">
        <v>45125.610127314816</v>
      </c>
      <c r="B23" s="137">
        <v>45125</v>
      </c>
      <c r="C23" s="137"/>
      <c r="D23" s="137" t="s">
        <v>373</v>
      </c>
      <c r="E23" s="94" t="s">
        <v>1230</v>
      </c>
      <c r="F23" s="94" t="s">
        <v>1262</v>
      </c>
      <c r="G23" s="94" t="s">
        <v>1303</v>
      </c>
      <c r="H23" s="94" t="s">
        <v>1304</v>
      </c>
      <c r="I23" s="94" t="s">
        <v>1305</v>
      </c>
      <c r="J23" s="94" t="s">
        <v>1306</v>
      </c>
      <c r="K23" s="94" t="s">
        <v>1307</v>
      </c>
      <c r="L23" s="93">
        <v>7317228614</v>
      </c>
      <c r="M23" s="94"/>
      <c r="N23" s="94"/>
      <c r="O23" s="93">
        <v>567323890743</v>
      </c>
      <c r="P23" s="138">
        <v>45189</v>
      </c>
      <c r="Q23" s="94" t="s">
        <v>1308</v>
      </c>
      <c r="R23" s="94" t="s">
        <v>1261</v>
      </c>
      <c r="S23" s="94" t="s">
        <v>76</v>
      </c>
      <c r="T23" s="94" t="s">
        <v>8</v>
      </c>
      <c r="U23" s="145"/>
      <c r="V23" s="139"/>
    </row>
    <row r="24" spans="1:22" x14ac:dyDescent="0.25">
      <c r="A24" s="91">
        <v>45125.642754629633</v>
      </c>
      <c r="B24" s="137">
        <v>45125</v>
      </c>
      <c r="C24" s="137"/>
      <c r="D24" s="137" t="s">
        <v>373</v>
      </c>
      <c r="E24" s="94" t="s">
        <v>1230</v>
      </c>
      <c r="F24" s="94" t="s">
        <v>1262</v>
      </c>
      <c r="G24" s="94" t="s">
        <v>1309</v>
      </c>
      <c r="H24" s="94" t="s">
        <v>1310</v>
      </c>
      <c r="I24" s="94" t="s">
        <v>1311</v>
      </c>
      <c r="J24" s="94" t="s">
        <v>1312</v>
      </c>
      <c r="K24" s="94" t="s">
        <v>26</v>
      </c>
      <c r="L24" s="93">
        <v>7571807533</v>
      </c>
      <c r="M24" s="94"/>
      <c r="N24" s="94"/>
      <c r="O24" s="93">
        <v>435898120865</v>
      </c>
      <c r="P24" s="138">
        <v>45184</v>
      </c>
      <c r="Q24" s="94" t="s">
        <v>1308</v>
      </c>
      <c r="R24" s="94" t="s">
        <v>1261</v>
      </c>
      <c r="S24" s="94" t="s">
        <v>76</v>
      </c>
      <c r="T24" s="94" t="s">
        <v>8</v>
      </c>
      <c r="U24" s="145"/>
      <c r="V24" s="139"/>
    </row>
    <row r="25" spans="1:22" x14ac:dyDescent="0.25">
      <c r="A25" s="91">
        <v>45125.644548611112</v>
      </c>
      <c r="B25" s="137">
        <v>45125</v>
      </c>
      <c r="C25" s="137"/>
      <c r="D25" s="137" t="s">
        <v>373</v>
      </c>
      <c r="E25" s="94" t="s">
        <v>1230</v>
      </c>
      <c r="F25" s="94" t="s">
        <v>1231</v>
      </c>
      <c r="G25" s="94" t="s">
        <v>1313</v>
      </c>
      <c r="H25" s="94" t="s">
        <v>1310</v>
      </c>
      <c r="I25" s="94" t="s">
        <v>1314</v>
      </c>
      <c r="J25" s="94" t="s">
        <v>1315</v>
      </c>
      <c r="K25" s="94" t="s">
        <v>26</v>
      </c>
      <c r="L25" s="93">
        <v>7571807533</v>
      </c>
      <c r="M25" s="94"/>
      <c r="N25" s="94"/>
      <c r="O25" s="93">
        <v>654286541873</v>
      </c>
      <c r="P25" s="138">
        <v>45233</v>
      </c>
      <c r="Q25" s="94" t="s">
        <v>1302</v>
      </c>
      <c r="R25" s="94" t="s">
        <v>1261</v>
      </c>
      <c r="S25" s="94" t="s">
        <v>76</v>
      </c>
      <c r="T25" s="94" t="s">
        <v>8</v>
      </c>
      <c r="U25" s="145"/>
      <c r="V25" s="139"/>
    </row>
    <row r="26" spans="1:22" x14ac:dyDescent="0.25">
      <c r="A26" s="91">
        <v>45125.656863425924</v>
      </c>
      <c r="B26" s="137">
        <v>45125</v>
      </c>
      <c r="C26" s="137"/>
      <c r="D26" s="137" t="s">
        <v>373</v>
      </c>
      <c r="E26" s="94" t="s">
        <v>1230</v>
      </c>
      <c r="F26" s="94" t="s">
        <v>1262</v>
      </c>
      <c r="G26" s="94" t="s">
        <v>1316</v>
      </c>
      <c r="H26" s="94" t="s">
        <v>1317</v>
      </c>
      <c r="I26" s="94" t="s">
        <v>1317</v>
      </c>
      <c r="J26" s="94" t="s">
        <v>1318</v>
      </c>
      <c r="K26" s="94" t="s">
        <v>26</v>
      </c>
      <c r="L26" s="93">
        <v>8052873971</v>
      </c>
      <c r="M26" s="93">
        <v>8052873971</v>
      </c>
      <c r="N26" s="94"/>
      <c r="O26" s="93">
        <v>432984532109</v>
      </c>
      <c r="P26" s="138">
        <v>45199</v>
      </c>
      <c r="Q26" s="94" t="s">
        <v>1282</v>
      </c>
      <c r="R26" s="94" t="s">
        <v>1261</v>
      </c>
      <c r="S26" s="94" t="s">
        <v>76</v>
      </c>
      <c r="T26" s="94" t="s">
        <v>8</v>
      </c>
      <c r="U26" s="145"/>
      <c r="V26" s="139"/>
    </row>
    <row r="27" spans="1:22" x14ac:dyDescent="0.25">
      <c r="A27" s="91">
        <v>45125.930810185186</v>
      </c>
      <c r="B27" s="137">
        <v>45125</v>
      </c>
      <c r="C27" s="137"/>
      <c r="D27" s="137" t="s">
        <v>373</v>
      </c>
      <c r="E27" s="94" t="s">
        <v>1230</v>
      </c>
      <c r="F27" s="94" t="s">
        <v>1262</v>
      </c>
      <c r="G27" s="94" t="s">
        <v>1319</v>
      </c>
      <c r="H27" s="94" t="s">
        <v>1320</v>
      </c>
      <c r="I27" s="94" t="s">
        <v>1321</v>
      </c>
      <c r="J27" s="94" t="s">
        <v>883</v>
      </c>
      <c r="K27" s="94" t="s">
        <v>883</v>
      </c>
      <c r="L27" s="93">
        <v>9717486831</v>
      </c>
      <c r="M27" s="93">
        <v>9717486831</v>
      </c>
      <c r="N27" s="94" t="s">
        <v>1322</v>
      </c>
      <c r="O27" s="93">
        <v>960201237634</v>
      </c>
      <c r="P27" s="138">
        <v>45403</v>
      </c>
      <c r="Q27" s="94" t="s">
        <v>1323</v>
      </c>
      <c r="R27" s="94" t="s">
        <v>1261</v>
      </c>
      <c r="S27" s="94" t="s">
        <v>76</v>
      </c>
      <c r="T27" s="94" t="s">
        <v>7</v>
      </c>
      <c r="U27" s="140"/>
      <c r="V27" s="139"/>
    </row>
    <row r="28" spans="1:22" x14ac:dyDescent="0.25">
      <c r="A28" s="91">
        <v>45126.039398148147</v>
      </c>
      <c r="B28" s="137">
        <v>45125</v>
      </c>
      <c r="C28" s="137"/>
      <c r="D28" s="137" t="s">
        <v>373</v>
      </c>
      <c r="E28" s="94" t="s">
        <v>1230</v>
      </c>
      <c r="F28" s="94" t="s">
        <v>1231</v>
      </c>
      <c r="G28" s="94" t="s">
        <v>1324</v>
      </c>
      <c r="H28" s="94" t="s">
        <v>1325</v>
      </c>
      <c r="I28" s="94" t="s">
        <v>1326</v>
      </c>
      <c r="J28" s="94" t="s">
        <v>533</v>
      </c>
      <c r="K28" s="94" t="s">
        <v>533</v>
      </c>
      <c r="L28" s="93">
        <v>9848459864</v>
      </c>
      <c r="M28" s="93">
        <v>9848459864</v>
      </c>
      <c r="N28" s="94"/>
      <c r="O28" s="93">
        <v>757945098790</v>
      </c>
      <c r="P28" s="138">
        <v>45482</v>
      </c>
      <c r="Q28" s="94" t="s">
        <v>533</v>
      </c>
      <c r="R28" s="94" t="s">
        <v>1257</v>
      </c>
      <c r="S28" s="94" t="s">
        <v>76</v>
      </c>
      <c r="T28" s="139" t="s">
        <v>6</v>
      </c>
      <c r="U28" s="140"/>
      <c r="V28" s="139"/>
    </row>
    <row r="29" spans="1:22" x14ac:dyDescent="0.25">
      <c r="A29" s="91">
        <v>45126.040358796294</v>
      </c>
      <c r="B29" s="137">
        <v>45125</v>
      </c>
      <c r="C29" s="137"/>
      <c r="D29" s="137" t="s">
        <v>373</v>
      </c>
      <c r="E29" s="94" t="s">
        <v>1230</v>
      </c>
      <c r="F29" s="94" t="s">
        <v>1231</v>
      </c>
      <c r="G29" s="94" t="s">
        <v>1327</v>
      </c>
      <c r="H29" s="94" t="s">
        <v>1185</v>
      </c>
      <c r="I29" s="94" t="s">
        <v>1185</v>
      </c>
      <c r="J29" s="94" t="s">
        <v>1041</v>
      </c>
      <c r="K29" s="94" t="s">
        <v>1041</v>
      </c>
      <c r="L29" s="93">
        <v>9858245780</v>
      </c>
      <c r="M29" s="93">
        <v>9858245780</v>
      </c>
      <c r="N29" s="94"/>
      <c r="O29" s="93">
        <v>780944579809</v>
      </c>
      <c r="P29" s="138">
        <v>45512</v>
      </c>
      <c r="Q29" s="94" t="s">
        <v>1041</v>
      </c>
      <c r="R29" s="94" t="s">
        <v>1257</v>
      </c>
      <c r="S29" s="94" t="s">
        <v>1238</v>
      </c>
      <c r="T29" s="139" t="s">
        <v>6</v>
      </c>
      <c r="U29" s="140"/>
      <c r="V29" s="139"/>
    </row>
    <row r="30" spans="1:22" x14ac:dyDescent="0.25">
      <c r="A30" s="91">
        <v>45126.041145833333</v>
      </c>
      <c r="B30" s="137">
        <v>45125</v>
      </c>
      <c r="C30" s="137"/>
      <c r="D30" s="137" t="s">
        <v>373</v>
      </c>
      <c r="E30" s="94" t="s">
        <v>1230</v>
      </c>
      <c r="F30" s="94" t="s">
        <v>1231</v>
      </c>
      <c r="G30" s="94" t="s">
        <v>1328</v>
      </c>
      <c r="H30" s="94" t="s">
        <v>1329</v>
      </c>
      <c r="I30" s="94" t="s">
        <v>1329</v>
      </c>
      <c r="J30" s="94" t="s">
        <v>533</v>
      </c>
      <c r="K30" s="94" t="s">
        <v>1330</v>
      </c>
      <c r="L30" s="93">
        <v>8758945674</v>
      </c>
      <c r="M30" s="93">
        <v>8758945674</v>
      </c>
      <c r="N30" s="94"/>
      <c r="O30" s="93">
        <v>789054670989</v>
      </c>
      <c r="P30" s="138">
        <v>410419</v>
      </c>
      <c r="Q30" s="94" t="s">
        <v>533</v>
      </c>
      <c r="R30" s="94" t="s">
        <v>1237</v>
      </c>
      <c r="S30" s="94" t="s">
        <v>1238</v>
      </c>
      <c r="T30" s="139" t="s">
        <v>6</v>
      </c>
      <c r="U30" s="140"/>
      <c r="V30" s="139"/>
    </row>
    <row r="31" spans="1:22" x14ac:dyDescent="0.25">
      <c r="A31" s="91">
        <v>45126.042025462964</v>
      </c>
      <c r="B31" s="137">
        <v>45125</v>
      </c>
      <c r="C31" s="137"/>
      <c r="D31" s="137" t="s">
        <v>373</v>
      </c>
      <c r="E31" s="94" t="s">
        <v>1269</v>
      </c>
      <c r="F31" s="94" t="s">
        <v>1231</v>
      </c>
      <c r="G31" s="94" t="s">
        <v>1331</v>
      </c>
      <c r="H31" s="94" t="s">
        <v>1332</v>
      </c>
      <c r="I31" s="94" t="s">
        <v>1332</v>
      </c>
      <c r="J31" s="94" t="s">
        <v>1041</v>
      </c>
      <c r="K31" s="94" t="s">
        <v>1041</v>
      </c>
      <c r="L31" s="93">
        <v>9758945609</v>
      </c>
      <c r="M31" s="93">
        <v>9758945609</v>
      </c>
      <c r="N31" s="94"/>
      <c r="O31" s="93">
        <v>878054673465</v>
      </c>
      <c r="P31" s="138">
        <v>45300</v>
      </c>
      <c r="Q31" s="94" t="s">
        <v>533</v>
      </c>
      <c r="R31" s="94" t="s">
        <v>1261</v>
      </c>
      <c r="S31" s="94" t="s">
        <v>76</v>
      </c>
      <c r="T31" s="139" t="s">
        <v>6</v>
      </c>
      <c r="U31" s="140"/>
      <c r="V31" s="139"/>
    </row>
    <row r="32" spans="1:22" x14ac:dyDescent="0.25">
      <c r="A32" s="91">
        <v>45126.042939814812</v>
      </c>
      <c r="B32" s="137">
        <v>45125</v>
      </c>
      <c r="C32" s="137"/>
      <c r="D32" s="137" t="s">
        <v>373</v>
      </c>
      <c r="E32" s="94" t="s">
        <v>1230</v>
      </c>
      <c r="F32" s="94" t="s">
        <v>1231</v>
      </c>
      <c r="G32" s="94" t="s">
        <v>1333</v>
      </c>
      <c r="H32" s="94" t="s">
        <v>1334</v>
      </c>
      <c r="I32" s="94" t="s">
        <v>1334</v>
      </c>
      <c r="J32" s="94" t="s">
        <v>1136</v>
      </c>
      <c r="K32" s="94" t="s">
        <v>1136</v>
      </c>
      <c r="L32" s="93">
        <v>8648845698</v>
      </c>
      <c r="M32" s="93">
        <v>8648845698</v>
      </c>
      <c r="N32" s="94"/>
      <c r="O32" s="93">
        <v>678934327890</v>
      </c>
      <c r="P32" s="138">
        <v>45544</v>
      </c>
      <c r="Q32" s="94" t="s">
        <v>533</v>
      </c>
      <c r="R32" s="94" t="s">
        <v>1261</v>
      </c>
      <c r="S32" s="94" t="s">
        <v>76</v>
      </c>
      <c r="T32" s="139" t="s">
        <v>6</v>
      </c>
      <c r="U32" s="140"/>
      <c r="V32" s="139"/>
    </row>
    <row r="33" spans="1:22" x14ac:dyDescent="0.25">
      <c r="A33" s="91">
        <v>45126.569722222222</v>
      </c>
      <c r="B33" s="137">
        <v>45126</v>
      </c>
      <c r="C33" s="137"/>
      <c r="D33" s="137" t="s">
        <v>373</v>
      </c>
      <c r="E33" s="94" t="s">
        <v>1335</v>
      </c>
      <c r="F33" s="94" t="s">
        <v>1231</v>
      </c>
      <c r="G33" s="94" t="s">
        <v>1336</v>
      </c>
      <c r="H33" s="94" t="s">
        <v>1337</v>
      </c>
      <c r="I33" s="94" t="s">
        <v>1337</v>
      </c>
      <c r="J33" s="94" t="s">
        <v>533</v>
      </c>
      <c r="K33" s="94" t="s">
        <v>533</v>
      </c>
      <c r="L33" s="93">
        <v>7683044386</v>
      </c>
      <c r="M33" s="93">
        <v>7683044386</v>
      </c>
      <c r="N33" s="94" t="s">
        <v>1338</v>
      </c>
      <c r="O33" s="93">
        <v>954887748375</v>
      </c>
      <c r="P33" s="138">
        <v>45126</v>
      </c>
      <c r="Q33" s="94" t="s">
        <v>1339</v>
      </c>
      <c r="R33" s="94" t="s">
        <v>1257</v>
      </c>
      <c r="S33" s="94" t="s">
        <v>1238</v>
      </c>
      <c r="T33" s="94" t="s">
        <v>1144</v>
      </c>
      <c r="U33" s="145"/>
      <c r="V33" s="11"/>
    </row>
    <row r="34" spans="1:22" x14ac:dyDescent="0.25">
      <c r="A34" s="91">
        <v>45126.976585648146</v>
      </c>
      <c r="B34" s="137">
        <v>45126</v>
      </c>
      <c r="C34" s="137"/>
      <c r="D34" s="137" t="s">
        <v>373</v>
      </c>
      <c r="E34" s="94" t="s">
        <v>1230</v>
      </c>
      <c r="F34" s="94" t="s">
        <v>1231</v>
      </c>
      <c r="G34" s="94" t="s">
        <v>1340</v>
      </c>
      <c r="H34" s="94" t="s">
        <v>1341</v>
      </c>
      <c r="I34" s="94" t="s">
        <v>1342</v>
      </c>
      <c r="J34" s="94" t="s">
        <v>537</v>
      </c>
      <c r="K34" s="94" t="s">
        <v>973</v>
      </c>
      <c r="L34" s="94"/>
      <c r="M34" s="94"/>
      <c r="N34" s="94"/>
      <c r="O34" s="94"/>
      <c r="P34" s="138">
        <v>45536</v>
      </c>
      <c r="Q34" s="94" t="s">
        <v>1260</v>
      </c>
      <c r="R34" s="94" t="s">
        <v>1257</v>
      </c>
      <c r="S34" s="94" t="s">
        <v>76</v>
      </c>
      <c r="T34" s="139" t="s">
        <v>6</v>
      </c>
      <c r="U34" s="140"/>
      <c r="V34" s="139"/>
    </row>
    <row r="35" spans="1:22" x14ac:dyDescent="0.25">
      <c r="A35" s="91">
        <v>45126.977326388886</v>
      </c>
      <c r="B35" s="137">
        <v>45126</v>
      </c>
      <c r="C35" s="137"/>
      <c r="D35" s="137" t="s">
        <v>373</v>
      </c>
      <c r="E35" s="94" t="s">
        <v>1265</v>
      </c>
      <c r="F35" s="94" t="s">
        <v>1231</v>
      </c>
      <c r="G35" s="94" t="s">
        <v>1343</v>
      </c>
      <c r="H35" s="94" t="s">
        <v>1344</v>
      </c>
      <c r="I35" s="94" t="s">
        <v>1344</v>
      </c>
      <c r="J35" s="94" t="s">
        <v>533</v>
      </c>
      <c r="K35" s="94" t="s">
        <v>533</v>
      </c>
      <c r="L35" s="94"/>
      <c r="M35" s="94"/>
      <c r="N35" s="94"/>
      <c r="O35" s="94"/>
      <c r="P35" s="138">
        <v>45923</v>
      </c>
      <c r="Q35" s="94" t="s">
        <v>1260</v>
      </c>
      <c r="R35" s="94" t="s">
        <v>1257</v>
      </c>
      <c r="S35" s="94" t="s">
        <v>76</v>
      </c>
      <c r="T35" s="139" t="s">
        <v>6</v>
      </c>
      <c r="U35" s="140"/>
      <c r="V35" s="139"/>
    </row>
    <row r="36" spans="1:22" x14ac:dyDescent="0.25">
      <c r="A36" s="141">
        <v>45126.978067129632</v>
      </c>
      <c r="B36" s="137">
        <v>45126</v>
      </c>
      <c r="C36" s="137"/>
      <c r="D36" s="137" t="s">
        <v>373</v>
      </c>
      <c r="E36" s="84" t="s">
        <v>1230</v>
      </c>
      <c r="F36" s="84" t="s">
        <v>1231</v>
      </c>
      <c r="G36" s="84" t="s">
        <v>1345</v>
      </c>
      <c r="H36" s="84" t="s">
        <v>1259</v>
      </c>
      <c r="I36" s="84" t="s">
        <v>1259</v>
      </c>
      <c r="J36" s="84" t="s">
        <v>533</v>
      </c>
      <c r="K36" s="84" t="s">
        <v>533</v>
      </c>
      <c r="L36" s="84"/>
      <c r="M36" s="84"/>
      <c r="N36" s="84"/>
      <c r="O36" s="84"/>
      <c r="P36" s="143">
        <v>45173</v>
      </c>
      <c r="Q36" s="84" t="s">
        <v>533</v>
      </c>
      <c r="R36" s="84" t="s">
        <v>1257</v>
      </c>
      <c r="S36" s="84" t="s">
        <v>76</v>
      </c>
      <c r="T36" s="144" t="s">
        <v>6</v>
      </c>
      <c r="U36" s="140"/>
      <c r="V36" s="139"/>
    </row>
    <row r="37" spans="1:22" x14ac:dyDescent="0.25">
      <c r="A37" s="91">
        <v>45126.981030092589</v>
      </c>
      <c r="B37" s="137">
        <v>45126</v>
      </c>
      <c r="C37" s="137"/>
      <c r="D37" s="137" t="s">
        <v>373</v>
      </c>
      <c r="E37" s="94" t="s">
        <v>1230</v>
      </c>
      <c r="F37" s="94" t="s">
        <v>1231</v>
      </c>
      <c r="G37" s="94" t="s">
        <v>1346</v>
      </c>
      <c r="H37" s="94" t="s">
        <v>1347</v>
      </c>
      <c r="I37" s="94" t="s">
        <v>1347</v>
      </c>
      <c r="J37" s="94" t="s">
        <v>537</v>
      </c>
      <c r="K37" s="94" t="s">
        <v>537</v>
      </c>
      <c r="L37" s="94"/>
      <c r="M37" s="94"/>
      <c r="N37" s="94"/>
      <c r="O37" s="94"/>
      <c r="P37" s="138">
        <v>45180</v>
      </c>
      <c r="Q37" s="94" t="s">
        <v>1348</v>
      </c>
      <c r="R37" s="94" t="s">
        <v>1257</v>
      </c>
      <c r="S37" s="94" t="s">
        <v>76</v>
      </c>
      <c r="T37" s="139" t="s">
        <v>6</v>
      </c>
      <c r="U37" s="140"/>
      <c r="V37" s="139"/>
    </row>
    <row r="38" spans="1:22" x14ac:dyDescent="0.25">
      <c r="A38" s="91">
        <v>45126.981805555559</v>
      </c>
      <c r="B38" s="137">
        <v>45126</v>
      </c>
      <c r="C38" s="137"/>
      <c r="D38" s="137" t="s">
        <v>373</v>
      </c>
      <c r="E38" s="94" t="s">
        <v>1269</v>
      </c>
      <c r="F38" s="94" t="s">
        <v>1231</v>
      </c>
      <c r="G38" s="94" t="s">
        <v>1349</v>
      </c>
      <c r="H38" s="94" t="s">
        <v>1350</v>
      </c>
      <c r="I38" s="94" t="s">
        <v>1350</v>
      </c>
      <c r="J38" s="94" t="s">
        <v>533</v>
      </c>
      <c r="K38" s="94" t="s">
        <v>533</v>
      </c>
      <c r="L38" s="94"/>
      <c r="M38" s="94"/>
      <c r="N38" s="94"/>
      <c r="O38" s="94"/>
      <c r="P38" s="138">
        <v>45333</v>
      </c>
      <c r="Q38" s="94" t="s">
        <v>1351</v>
      </c>
      <c r="R38" s="94" t="s">
        <v>1261</v>
      </c>
      <c r="S38" s="94" t="s">
        <v>76</v>
      </c>
      <c r="T38" s="139" t="s">
        <v>6</v>
      </c>
      <c r="U38" s="140"/>
      <c r="V38" s="139"/>
    </row>
    <row r="39" spans="1:22" x14ac:dyDescent="0.25">
      <c r="A39" s="91">
        <v>45126.983483796299</v>
      </c>
      <c r="B39" s="137">
        <v>45126</v>
      </c>
      <c r="C39" s="137"/>
      <c r="D39" s="137" t="s">
        <v>373</v>
      </c>
      <c r="E39" s="94" t="s">
        <v>1269</v>
      </c>
      <c r="F39" s="94" t="s">
        <v>1231</v>
      </c>
      <c r="G39" s="94" t="s">
        <v>1352</v>
      </c>
      <c r="H39" s="94" t="s">
        <v>1353</v>
      </c>
      <c r="I39" s="94" t="s">
        <v>1353</v>
      </c>
      <c r="J39" s="94" t="s">
        <v>533</v>
      </c>
      <c r="K39" s="94" t="s">
        <v>533</v>
      </c>
      <c r="L39" s="94"/>
      <c r="M39" s="94"/>
      <c r="N39" s="94"/>
      <c r="O39" s="94"/>
      <c r="P39" s="138">
        <v>45923</v>
      </c>
      <c r="Q39" s="94" t="s">
        <v>1187</v>
      </c>
      <c r="R39" s="94" t="s">
        <v>1261</v>
      </c>
      <c r="S39" s="94" t="s">
        <v>76</v>
      </c>
      <c r="T39" s="139" t="s">
        <v>6</v>
      </c>
      <c r="U39" s="140"/>
      <c r="V39" s="139"/>
    </row>
    <row r="40" spans="1:22" x14ac:dyDescent="0.25">
      <c r="A40" s="91">
        <v>45127.305659722224</v>
      </c>
      <c r="B40" s="137">
        <v>45126</v>
      </c>
      <c r="C40" s="137"/>
      <c r="D40" s="137" t="s">
        <v>373</v>
      </c>
      <c r="E40" s="94" t="s">
        <v>1230</v>
      </c>
      <c r="F40" s="94" t="s">
        <v>1231</v>
      </c>
      <c r="G40" s="94" t="s">
        <v>1354</v>
      </c>
      <c r="H40" s="94" t="s">
        <v>1355</v>
      </c>
      <c r="I40" s="94" t="s">
        <v>1355</v>
      </c>
      <c r="J40" s="94" t="s">
        <v>1356</v>
      </c>
      <c r="K40" s="94" t="s">
        <v>883</v>
      </c>
      <c r="L40" s="94"/>
      <c r="M40" s="94"/>
      <c r="N40" s="94"/>
      <c r="O40" s="94"/>
      <c r="P40" s="138">
        <v>45058</v>
      </c>
      <c r="Q40" s="94" t="s">
        <v>1323</v>
      </c>
      <c r="R40" s="94" t="s">
        <v>1261</v>
      </c>
      <c r="S40" s="94" t="s">
        <v>76</v>
      </c>
      <c r="T40" s="94" t="s">
        <v>7</v>
      </c>
      <c r="U40" s="140"/>
      <c r="V40" s="11"/>
    </row>
    <row r="41" spans="1:22" s="112" customFormat="1" x14ac:dyDescent="0.25">
      <c r="A41" s="91">
        <v>45127.505555555559</v>
      </c>
      <c r="B41" s="137">
        <v>45127</v>
      </c>
      <c r="C41" s="137"/>
      <c r="D41" s="137" t="s">
        <v>373</v>
      </c>
      <c r="E41" s="94" t="s">
        <v>1357</v>
      </c>
      <c r="F41" s="94" t="s">
        <v>1231</v>
      </c>
      <c r="G41" s="94" t="s">
        <v>1358</v>
      </c>
      <c r="H41" s="94" t="s">
        <v>1359</v>
      </c>
      <c r="I41" s="94" t="s">
        <v>1360</v>
      </c>
      <c r="J41" s="94" t="s">
        <v>1361</v>
      </c>
      <c r="K41" s="94" t="s">
        <v>26</v>
      </c>
      <c r="L41" s="93">
        <v>7571802424</v>
      </c>
      <c r="M41" s="93">
        <v>7571802424</v>
      </c>
      <c r="N41" s="94"/>
      <c r="O41" s="93">
        <v>654398763218</v>
      </c>
      <c r="P41" s="138">
        <v>45163</v>
      </c>
      <c r="Q41" s="94" t="s">
        <v>1282</v>
      </c>
      <c r="R41" s="94" t="s">
        <v>1261</v>
      </c>
      <c r="S41" s="94" t="s">
        <v>76</v>
      </c>
      <c r="T41" s="94" t="s">
        <v>8</v>
      </c>
      <c r="U41" s="146"/>
      <c r="V41" s="147"/>
    </row>
    <row r="42" spans="1:22" s="112" customFormat="1" x14ac:dyDescent="0.25">
      <c r="A42" s="91">
        <v>45127.520509259259</v>
      </c>
      <c r="B42" s="137">
        <v>45127</v>
      </c>
      <c r="C42" s="137"/>
      <c r="D42" s="137" t="s">
        <v>373</v>
      </c>
      <c r="E42" s="94" t="s">
        <v>1362</v>
      </c>
      <c r="F42" s="94" t="s">
        <v>1231</v>
      </c>
      <c r="G42" s="94" t="s">
        <v>1363</v>
      </c>
      <c r="H42" s="94" t="s">
        <v>1359</v>
      </c>
      <c r="I42" s="94" t="s">
        <v>1364</v>
      </c>
      <c r="J42" s="94" t="s">
        <v>1365</v>
      </c>
      <c r="K42" s="94" t="s">
        <v>26</v>
      </c>
      <c r="L42" s="93">
        <v>7571802424</v>
      </c>
      <c r="M42" s="94"/>
      <c r="N42" s="94"/>
      <c r="O42" s="93">
        <v>432898653653</v>
      </c>
      <c r="P42" s="138">
        <v>45225</v>
      </c>
      <c r="Q42" s="94" t="s">
        <v>1366</v>
      </c>
      <c r="R42" s="94" t="s">
        <v>1261</v>
      </c>
      <c r="S42" s="94" t="s">
        <v>76</v>
      </c>
      <c r="T42" s="94" t="s">
        <v>8</v>
      </c>
      <c r="U42" s="146"/>
      <c r="V42" s="147"/>
    </row>
    <row r="43" spans="1:22" s="112" customFormat="1" x14ac:dyDescent="0.25">
      <c r="A43" s="91">
        <v>45127.535127314812</v>
      </c>
      <c r="B43" s="137">
        <v>45127</v>
      </c>
      <c r="C43" s="137"/>
      <c r="D43" s="137" t="s">
        <v>373</v>
      </c>
      <c r="E43" s="94" t="s">
        <v>1367</v>
      </c>
      <c r="F43" s="94" t="s">
        <v>1231</v>
      </c>
      <c r="G43" s="94" t="s">
        <v>1368</v>
      </c>
      <c r="H43" s="94" t="s">
        <v>1359</v>
      </c>
      <c r="I43" s="94" t="s">
        <v>1369</v>
      </c>
      <c r="J43" s="94" t="s">
        <v>1370</v>
      </c>
      <c r="K43" s="94" t="s">
        <v>26</v>
      </c>
      <c r="L43" s="93">
        <v>7571802424</v>
      </c>
      <c r="M43" s="94"/>
      <c r="N43" s="94"/>
      <c r="O43" s="93">
        <v>68292643917</v>
      </c>
      <c r="P43" s="138">
        <v>45213</v>
      </c>
      <c r="Q43" s="94" t="s">
        <v>1282</v>
      </c>
      <c r="R43" s="94" t="s">
        <v>1261</v>
      </c>
      <c r="S43" s="94" t="s">
        <v>76</v>
      </c>
      <c r="T43" s="94" t="s">
        <v>8</v>
      </c>
      <c r="U43" s="146"/>
      <c r="V43" s="147"/>
    </row>
    <row r="44" spans="1:22" s="112" customFormat="1" x14ac:dyDescent="0.25">
      <c r="A44" s="91">
        <v>45127.537777777776</v>
      </c>
      <c r="B44" s="137">
        <v>45127</v>
      </c>
      <c r="C44" s="137"/>
      <c r="D44" s="137" t="s">
        <v>373</v>
      </c>
      <c r="E44" s="94" t="s">
        <v>1367</v>
      </c>
      <c r="F44" s="94" t="s">
        <v>1371</v>
      </c>
      <c r="G44" s="94" t="s">
        <v>1372</v>
      </c>
      <c r="H44" s="94" t="s">
        <v>1359</v>
      </c>
      <c r="I44" s="94" t="s">
        <v>1364</v>
      </c>
      <c r="J44" s="94" t="s">
        <v>1373</v>
      </c>
      <c r="K44" s="94" t="s">
        <v>26</v>
      </c>
      <c r="L44" s="93">
        <v>7571802424</v>
      </c>
      <c r="M44" s="94"/>
      <c r="N44" s="94"/>
      <c r="O44" s="93">
        <v>631794210843</v>
      </c>
      <c r="P44" s="138">
        <v>45204</v>
      </c>
      <c r="Q44" s="94" t="s">
        <v>1282</v>
      </c>
      <c r="R44" s="94" t="s">
        <v>1261</v>
      </c>
      <c r="S44" s="94" t="s">
        <v>76</v>
      </c>
      <c r="T44" s="94" t="s">
        <v>8</v>
      </c>
      <c r="U44" s="146"/>
      <c r="V44" s="147"/>
    </row>
    <row r="45" spans="1:22" x14ac:dyDescent="0.25">
      <c r="A45" s="91">
        <v>45129.291863425926</v>
      </c>
      <c r="B45" s="137">
        <v>45128</v>
      </c>
      <c r="C45" s="137"/>
      <c r="D45" s="137" t="s">
        <v>373</v>
      </c>
      <c r="E45" s="94" t="s">
        <v>1230</v>
      </c>
      <c r="F45" s="94" t="s">
        <v>1262</v>
      </c>
      <c r="G45" s="94" t="s">
        <v>1021</v>
      </c>
      <c r="H45" s="94" t="s">
        <v>1374</v>
      </c>
      <c r="I45" s="94" t="s">
        <v>1374</v>
      </c>
      <c r="J45" s="94" t="s">
        <v>537</v>
      </c>
      <c r="K45" s="94" t="s">
        <v>883</v>
      </c>
      <c r="L45" s="93">
        <v>7292093778</v>
      </c>
      <c r="M45" s="93">
        <v>7292093778</v>
      </c>
      <c r="N45" s="94" t="s">
        <v>1375</v>
      </c>
      <c r="O45" s="93">
        <v>240367319377</v>
      </c>
      <c r="P45" s="138">
        <v>45385</v>
      </c>
      <c r="Q45" s="94" t="s">
        <v>1236</v>
      </c>
      <c r="R45" s="94" t="s">
        <v>1261</v>
      </c>
      <c r="S45" s="94" t="s">
        <v>76</v>
      </c>
      <c r="T45" s="94" t="s">
        <v>7</v>
      </c>
      <c r="U45" s="140"/>
      <c r="V45" s="88"/>
    </row>
    <row r="46" spans="1:22" x14ac:dyDescent="0.25">
      <c r="A46" s="91">
        <v>45130.055509259262</v>
      </c>
      <c r="B46" s="137">
        <v>45129</v>
      </c>
      <c r="C46" s="137"/>
      <c r="D46" s="137" t="s">
        <v>373</v>
      </c>
      <c r="E46" s="94" t="s">
        <v>1230</v>
      </c>
      <c r="F46" s="94" t="s">
        <v>1231</v>
      </c>
      <c r="G46" s="94" t="s">
        <v>1376</v>
      </c>
      <c r="H46" s="94" t="s">
        <v>527</v>
      </c>
      <c r="I46" s="94" t="s">
        <v>527</v>
      </c>
      <c r="J46" s="94" t="s">
        <v>1041</v>
      </c>
      <c r="K46" s="94" t="s">
        <v>1041</v>
      </c>
      <c r="L46" s="93">
        <v>8937123410</v>
      </c>
      <c r="M46" s="93">
        <v>8937123410</v>
      </c>
      <c r="N46" s="94"/>
      <c r="O46" s="93">
        <v>987912333410</v>
      </c>
      <c r="P46" s="138">
        <v>45923</v>
      </c>
      <c r="Q46" s="94" t="s">
        <v>1260</v>
      </c>
      <c r="R46" s="94" t="s">
        <v>1261</v>
      </c>
      <c r="S46" s="94" t="s">
        <v>76</v>
      </c>
      <c r="T46" s="139" t="s">
        <v>6</v>
      </c>
      <c r="U46" s="140"/>
      <c r="V46" s="139"/>
    </row>
    <row r="47" spans="1:22" x14ac:dyDescent="0.25">
      <c r="A47" s="91">
        <v>45130.057210648149</v>
      </c>
      <c r="B47" s="137">
        <v>45129</v>
      </c>
      <c r="C47" s="137"/>
      <c r="D47" s="137" t="s">
        <v>373</v>
      </c>
      <c r="E47" s="94" t="s">
        <v>1230</v>
      </c>
      <c r="F47" s="94" t="s">
        <v>1231</v>
      </c>
      <c r="G47" s="94" t="s">
        <v>1377</v>
      </c>
      <c r="H47" s="94" t="s">
        <v>531</v>
      </c>
      <c r="I47" s="94" t="s">
        <v>531</v>
      </c>
      <c r="J47" s="94" t="s">
        <v>533</v>
      </c>
      <c r="K47" s="94" t="s">
        <v>533</v>
      </c>
      <c r="L47" s="93">
        <v>9279145610</v>
      </c>
      <c r="M47" s="93">
        <v>9279145610</v>
      </c>
      <c r="N47" s="94"/>
      <c r="O47" s="93">
        <v>937194560989</v>
      </c>
      <c r="P47" s="138">
        <v>44440</v>
      </c>
      <c r="Q47" s="94" t="s">
        <v>533</v>
      </c>
      <c r="R47" s="94" t="s">
        <v>1257</v>
      </c>
      <c r="S47" s="94" t="s">
        <v>76</v>
      </c>
      <c r="T47" s="139" t="s">
        <v>6</v>
      </c>
      <c r="U47" s="140"/>
      <c r="V47" s="139"/>
    </row>
    <row r="48" spans="1:22" x14ac:dyDescent="0.25">
      <c r="A48" s="91">
        <v>45130.058530092596</v>
      </c>
      <c r="B48" s="137">
        <v>45129</v>
      </c>
      <c r="C48" s="137"/>
      <c r="D48" s="137" t="s">
        <v>373</v>
      </c>
      <c r="E48" s="94" t="s">
        <v>1269</v>
      </c>
      <c r="F48" s="94" t="s">
        <v>1262</v>
      </c>
      <c r="G48" s="94" t="s">
        <v>1378</v>
      </c>
      <c r="H48" s="94" t="s">
        <v>538</v>
      </c>
      <c r="I48" s="94" t="s">
        <v>538</v>
      </c>
      <c r="J48" s="94" t="s">
        <v>537</v>
      </c>
      <c r="K48" s="94" t="s">
        <v>537</v>
      </c>
      <c r="L48" s="93">
        <v>9739134510</v>
      </c>
      <c r="M48" s="93">
        <v>9739134510</v>
      </c>
      <c r="N48" s="94"/>
      <c r="O48" s="93">
        <v>937934517789</v>
      </c>
      <c r="P48" s="138">
        <v>45177</v>
      </c>
      <c r="Q48" s="94" t="s">
        <v>533</v>
      </c>
      <c r="R48" s="94" t="s">
        <v>1257</v>
      </c>
      <c r="S48" s="94" t="s">
        <v>76</v>
      </c>
      <c r="T48" s="139" t="s">
        <v>6</v>
      </c>
      <c r="U48" s="140"/>
      <c r="V48" s="139"/>
    </row>
    <row r="49" spans="1:22" ht="15.75" thickBot="1" x14ac:dyDescent="0.3">
      <c r="A49" s="91">
        <v>45131.601909722223</v>
      </c>
      <c r="B49" s="137">
        <v>45131</v>
      </c>
      <c r="C49" s="137"/>
      <c r="D49" s="137" t="s">
        <v>373</v>
      </c>
      <c r="E49" s="94" t="s">
        <v>1230</v>
      </c>
      <c r="F49" s="94" t="s">
        <v>1231</v>
      </c>
      <c r="G49" s="94" t="s">
        <v>1379</v>
      </c>
      <c r="H49" s="94" t="s">
        <v>1380</v>
      </c>
      <c r="I49" s="94" t="s">
        <v>1380</v>
      </c>
      <c r="J49" s="94" t="s">
        <v>1135</v>
      </c>
      <c r="K49" s="94" t="s">
        <v>26</v>
      </c>
      <c r="L49" s="93">
        <v>9580424227</v>
      </c>
      <c r="M49" s="93">
        <v>9580424227</v>
      </c>
      <c r="N49" s="94"/>
      <c r="O49" s="93">
        <v>657612097642</v>
      </c>
      <c r="P49" s="138">
        <v>45227</v>
      </c>
      <c r="Q49" s="94" t="s">
        <v>26</v>
      </c>
      <c r="R49" s="94" t="s">
        <v>1261</v>
      </c>
      <c r="S49" s="94" t="s">
        <v>76</v>
      </c>
      <c r="T49" s="94" t="s">
        <v>8</v>
      </c>
      <c r="U49" s="145"/>
      <c r="V49" s="88"/>
    </row>
    <row r="50" spans="1:22" ht="15.75" thickBot="1" x14ac:dyDescent="0.3">
      <c r="A50" s="91">
        <v>45131.851840277777</v>
      </c>
      <c r="B50" s="137">
        <v>45131</v>
      </c>
      <c r="C50" s="137"/>
      <c r="D50" s="137" t="s">
        <v>373</v>
      </c>
      <c r="E50" s="94" t="s">
        <v>1230</v>
      </c>
      <c r="F50" s="94" t="s">
        <v>1262</v>
      </c>
      <c r="G50" s="94" t="s">
        <v>1381</v>
      </c>
      <c r="H50" s="94" t="s">
        <v>222</v>
      </c>
      <c r="I50" s="94" t="s">
        <v>222</v>
      </c>
      <c r="J50" s="94" t="s">
        <v>1382</v>
      </c>
      <c r="K50" s="94" t="s">
        <v>696</v>
      </c>
      <c r="L50" s="93">
        <v>8750915280</v>
      </c>
      <c r="M50" s="93">
        <v>8750915280</v>
      </c>
      <c r="N50" s="94" t="s">
        <v>1383</v>
      </c>
      <c r="O50" s="93">
        <v>884255938343</v>
      </c>
      <c r="P50" s="138">
        <v>46493</v>
      </c>
      <c r="Q50" s="94" t="s">
        <v>1384</v>
      </c>
      <c r="R50" s="94" t="s">
        <v>1261</v>
      </c>
      <c r="S50" s="94" t="s">
        <v>1238</v>
      </c>
      <c r="T50" s="94" t="s">
        <v>126</v>
      </c>
      <c r="U50" s="148"/>
      <c r="V50" s="88"/>
    </row>
    <row r="51" spans="1:22" ht="15.75" thickBot="1" x14ac:dyDescent="0.3">
      <c r="A51" s="91">
        <v>45131.85633101852</v>
      </c>
      <c r="B51" s="137">
        <v>45131</v>
      </c>
      <c r="C51" s="137"/>
      <c r="D51" s="137" t="s">
        <v>373</v>
      </c>
      <c r="E51" s="94" t="s">
        <v>1269</v>
      </c>
      <c r="F51" s="94" t="s">
        <v>629</v>
      </c>
      <c r="G51" s="94" t="s">
        <v>1385</v>
      </c>
      <c r="H51" s="94" t="s">
        <v>1386</v>
      </c>
      <c r="I51" s="94" t="s">
        <v>1386</v>
      </c>
      <c r="J51" s="94" t="s">
        <v>1387</v>
      </c>
      <c r="K51" s="94" t="s">
        <v>696</v>
      </c>
      <c r="L51" s="93">
        <v>6397918528</v>
      </c>
      <c r="M51" s="93">
        <v>6397918528</v>
      </c>
      <c r="N51" s="94" t="s">
        <v>1388</v>
      </c>
      <c r="O51" s="94" t="s">
        <v>1388</v>
      </c>
      <c r="P51" s="138">
        <v>46846</v>
      </c>
      <c r="Q51" s="94" t="s">
        <v>1384</v>
      </c>
      <c r="R51" s="94" t="s">
        <v>1261</v>
      </c>
      <c r="S51" s="94" t="s">
        <v>76</v>
      </c>
      <c r="T51" s="94" t="s">
        <v>126</v>
      </c>
      <c r="U51" s="148"/>
      <c r="V51" s="88"/>
    </row>
    <row r="52" spans="1:22" x14ac:dyDescent="0.25">
      <c r="A52" s="91">
        <v>45132.336412037039</v>
      </c>
      <c r="B52" s="137">
        <v>45131</v>
      </c>
      <c r="C52" s="137"/>
      <c r="D52" s="137" t="s">
        <v>373</v>
      </c>
      <c r="E52" s="94" t="s">
        <v>1230</v>
      </c>
      <c r="F52" s="94" t="s">
        <v>1262</v>
      </c>
      <c r="G52" s="94" t="s">
        <v>1389</v>
      </c>
      <c r="H52" s="94" t="s">
        <v>1390</v>
      </c>
      <c r="I52" s="94" t="s">
        <v>1390</v>
      </c>
      <c r="J52" s="94" t="s">
        <v>533</v>
      </c>
      <c r="K52" s="94" t="s">
        <v>883</v>
      </c>
      <c r="L52" s="93">
        <v>9650573509</v>
      </c>
      <c r="M52" s="93">
        <v>9650573509</v>
      </c>
      <c r="N52" s="94" t="s">
        <v>1391</v>
      </c>
      <c r="O52" s="93">
        <v>302636552188</v>
      </c>
      <c r="P52" s="138">
        <v>45577</v>
      </c>
      <c r="Q52" s="94" t="s">
        <v>1236</v>
      </c>
      <c r="R52" s="94" t="s">
        <v>1261</v>
      </c>
      <c r="S52" s="94" t="s">
        <v>1238</v>
      </c>
      <c r="T52" s="94" t="s">
        <v>7</v>
      </c>
      <c r="U52" s="140"/>
      <c r="V52" s="88"/>
    </row>
    <row r="53" spans="1:22" x14ac:dyDescent="0.25">
      <c r="A53" s="91">
        <v>45133.378518518519</v>
      </c>
      <c r="B53" s="137">
        <v>45132</v>
      </c>
      <c r="C53" s="137"/>
      <c r="D53" s="137" t="s">
        <v>373</v>
      </c>
      <c r="E53" s="94" t="s">
        <v>1230</v>
      </c>
      <c r="F53" s="94" t="s">
        <v>1231</v>
      </c>
      <c r="G53" s="94" t="s">
        <v>1392</v>
      </c>
      <c r="H53" s="94" t="s">
        <v>1393</v>
      </c>
      <c r="I53" s="94" t="s">
        <v>1393</v>
      </c>
      <c r="J53" s="94" t="s">
        <v>1394</v>
      </c>
      <c r="K53" s="94" t="s">
        <v>883</v>
      </c>
      <c r="L53" s="93">
        <v>9035340787</v>
      </c>
      <c r="M53" s="93">
        <v>9035340787</v>
      </c>
      <c r="N53" s="94" t="s">
        <v>1395</v>
      </c>
      <c r="O53" s="93">
        <v>261566887183</v>
      </c>
      <c r="P53" s="138">
        <v>45209</v>
      </c>
      <c r="Q53" s="94" t="s">
        <v>1236</v>
      </c>
      <c r="R53" s="94" t="s">
        <v>1261</v>
      </c>
      <c r="S53" s="94" t="s">
        <v>1238</v>
      </c>
      <c r="T53" s="94" t="s">
        <v>7</v>
      </c>
      <c r="U53" s="140"/>
      <c r="V53" s="88"/>
    </row>
    <row r="54" spans="1:22" x14ac:dyDescent="0.25">
      <c r="A54" s="91">
        <v>45133.495104166665</v>
      </c>
      <c r="B54" s="137">
        <v>45133</v>
      </c>
      <c r="C54" s="137"/>
      <c r="D54" s="137" t="s">
        <v>373</v>
      </c>
      <c r="E54" s="94" t="s">
        <v>1396</v>
      </c>
      <c r="F54" s="94" t="s">
        <v>1231</v>
      </c>
      <c r="G54" s="94" t="s">
        <v>1397</v>
      </c>
      <c r="H54" s="94" t="s">
        <v>1398</v>
      </c>
      <c r="I54" s="94" t="s">
        <v>1399</v>
      </c>
      <c r="J54" s="94" t="s">
        <v>1400</v>
      </c>
      <c r="K54" s="94" t="s">
        <v>1307</v>
      </c>
      <c r="L54" s="93">
        <v>8090745760</v>
      </c>
      <c r="M54" s="94"/>
      <c r="N54" s="94"/>
      <c r="O54" s="93">
        <v>653427901987</v>
      </c>
      <c r="P54" s="138">
        <v>45189</v>
      </c>
      <c r="Q54" s="94" t="s">
        <v>1302</v>
      </c>
      <c r="R54" s="94" t="s">
        <v>1261</v>
      </c>
      <c r="S54" s="94" t="s">
        <v>76</v>
      </c>
      <c r="T54" s="94" t="s">
        <v>8</v>
      </c>
      <c r="U54" s="145"/>
      <c r="V54" s="88"/>
    </row>
    <row r="55" spans="1:22" x14ac:dyDescent="0.25">
      <c r="A55" s="91">
        <v>45133.497083333335</v>
      </c>
      <c r="B55" s="137">
        <v>45133</v>
      </c>
      <c r="C55" s="137"/>
      <c r="D55" s="137" t="s">
        <v>373</v>
      </c>
      <c r="E55" s="94" t="s">
        <v>1401</v>
      </c>
      <c r="F55" s="94" t="s">
        <v>1231</v>
      </c>
      <c r="G55" s="94" t="s">
        <v>1402</v>
      </c>
      <c r="H55" s="94" t="s">
        <v>1398</v>
      </c>
      <c r="I55" s="94" t="s">
        <v>1403</v>
      </c>
      <c r="J55" s="94" t="s">
        <v>1400</v>
      </c>
      <c r="K55" s="94" t="s">
        <v>1307</v>
      </c>
      <c r="L55" s="93">
        <v>9838838097</v>
      </c>
      <c r="M55" s="94"/>
      <c r="N55" s="94"/>
      <c r="O55" s="94" t="s">
        <v>1404</v>
      </c>
      <c r="P55" s="138">
        <v>45291</v>
      </c>
      <c r="Q55" s="94" t="s">
        <v>1302</v>
      </c>
      <c r="R55" s="94" t="s">
        <v>1261</v>
      </c>
      <c r="S55" s="94" t="s">
        <v>76</v>
      </c>
      <c r="T55" s="94" t="s">
        <v>8</v>
      </c>
      <c r="U55" s="145"/>
      <c r="V55" s="88"/>
    </row>
    <row r="56" spans="1:22" x14ac:dyDescent="0.25">
      <c r="A56" s="91">
        <v>45133.498298611114</v>
      </c>
      <c r="B56" s="137">
        <v>45133</v>
      </c>
      <c r="C56" s="137"/>
      <c r="D56" s="137" t="s">
        <v>373</v>
      </c>
      <c r="E56" s="94" t="s">
        <v>1230</v>
      </c>
      <c r="F56" s="94" t="s">
        <v>1231</v>
      </c>
      <c r="G56" s="94" t="s">
        <v>1405</v>
      </c>
      <c r="H56" s="94" t="s">
        <v>1406</v>
      </c>
      <c r="I56" s="94" t="s">
        <v>1406</v>
      </c>
      <c r="J56" s="94" t="s">
        <v>1407</v>
      </c>
      <c r="K56" s="94" t="s">
        <v>1307</v>
      </c>
      <c r="L56" s="93">
        <v>7081597696</v>
      </c>
      <c r="M56" s="94"/>
      <c r="N56" s="94"/>
      <c r="O56" s="93">
        <v>543876251986</v>
      </c>
      <c r="P56" s="138">
        <v>45199</v>
      </c>
      <c r="Q56" s="94" t="s">
        <v>1302</v>
      </c>
      <c r="R56" s="94" t="s">
        <v>1261</v>
      </c>
      <c r="S56" s="94" t="s">
        <v>76</v>
      </c>
      <c r="T56" s="94" t="s">
        <v>8</v>
      </c>
      <c r="U56" s="145"/>
      <c r="V56" s="88"/>
    </row>
    <row r="57" spans="1:22" x14ac:dyDescent="0.25">
      <c r="A57" s="91">
        <v>45133.499571759261</v>
      </c>
      <c r="B57" s="137">
        <v>45133</v>
      </c>
      <c r="C57" s="137"/>
      <c r="D57" s="137" t="s">
        <v>373</v>
      </c>
      <c r="E57" s="94" t="s">
        <v>1230</v>
      </c>
      <c r="F57" s="94" t="s">
        <v>1262</v>
      </c>
      <c r="G57" s="94" t="s">
        <v>1408</v>
      </c>
      <c r="H57" s="94" t="s">
        <v>1409</v>
      </c>
      <c r="I57" s="94" t="s">
        <v>1409</v>
      </c>
      <c r="J57" s="94" t="s">
        <v>1410</v>
      </c>
      <c r="K57" s="94" t="s">
        <v>1307</v>
      </c>
      <c r="L57" s="93">
        <v>8318822869</v>
      </c>
      <c r="M57" s="94"/>
      <c r="N57" s="94"/>
      <c r="O57" s="93">
        <v>652132905090</v>
      </c>
      <c r="P57" s="138">
        <v>45242</v>
      </c>
      <c r="Q57" s="94" t="s">
        <v>1302</v>
      </c>
      <c r="R57" s="94" t="s">
        <v>1261</v>
      </c>
      <c r="S57" s="94" t="s">
        <v>76</v>
      </c>
      <c r="T57" s="94" t="s">
        <v>8</v>
      </c>
      <c r="U57" s="145"/>
      <c r="V57" s="88"/>
    </row>
    <row r="58" spans="1:22" x14ac:dyDescent="0.25">
      <c r="A58" s="91">
        <v>45133.500671296293</v>
      </c>
      <c r="B58" s="137">
        <v>45133</v>
      </c>
      <c r="C58" s="137"/>
      <c r="D58" s="137" t="s">
        <v>373</v>
      </c>
      <c r="E58" s="94" t="s">
        <v>1230</v>
      </c>
      <c r="F58" s="94" t="s">
        <v>1262</v>
      </c>
      <c r="G58" s="94" t="s">
        <v>1411</v>
      </c>
      <c r="H58" s="94" t="s">
        <v>1412</v>
      </c>
      <c r="I58" s="94" t="s">
        <v>1412</v>
      </c>
      <c r="J58" s="94" t="s">
        <v>1400</v>
      </c>
      <c r="K58" s="94" t="s">
        <v>1307</v>
      </c>
      <c r="L58" s="93">
        <v>9026221670</v>
      </c>
      <c r="M58" s="94"/>
      <c r="N58" s="94"/>
      <c r="O58" s="93">
        <v>543265128767</v>
      </c>
      <c r="P58" s="138">
        <v>45282</v>
      </c>
      <c r="Q58" s="94" t="s">
        <v>1302</v>
      </c>
      <c r="R58" s="94" t="s">
        <v>1261</v>
      </c>
      <c r="S58" s="94" t="s">
        <v>76</v>
      </c>
      <c r="T58" s="94" t="s">
        <v>8</v>
      </c>
      <c r="U58" s="145"/>
      <c r="V58" s="88"/>
    </row>
    <row r="59" spans="1:22" x14ac:dyDescent="0.25">
      <c r="A59" s="91">
        <v>45133.549259259256</v>
      </c>
      <c r="B59" s="137">
        <v>45133</v>
      </c>
      <c r="C59" s="137"/>
      <c r="D59" s="137" t="s">
        <v>373</v>
      </c>
      <c r="E59" s="94" t="s">
        <v>1230</v>
      </c>
      <c r="F59" s="94" t="s">
        <v>1262</v>
      </c>
      <c r="G59" s="94" t="s">
        <v>1413</v>
      </c>
      <c r="H59" s="94" t="s">
        <v>1414</v>
      </c>
      <c r="I59" s="94" t="s">
        <v>1414</v>
      </c>
      <c r="J59" s="94" t="s">
        <v>1415</v>
      </c>
      <c r="K59" s="94" t="s">
        <v>1307</v>
      </c>
      <c r="L59" s="93">
        <v>638784450</v>
      </c>
      <c r="M59" s="94"/>
      <c r="N59" s="94"/>
      <c r="O59" s="93">
        <v>432142954566</v>
      </c>
      <c r="P59" s="138">
        <v>45435</v>
      </c>
      <c r="Q59" s="94" t="s">
        <v>1302</v>
      </c>
      <c r="R59" s="94" t="s">
        <v>1261</v>
      </c>
      <c r="S59" s="94" t="s">
        <v>76</v>
      </c>
      <c r="T59" s="94" t="s">
        <v>8</v>
      </c>
      <c r="U59" s="145"/>
      <c r="V59" s="88"/>
    </row>
    <row r="60" spans="1:22" x14ac:dyDescent="0.25">
      <c r="A60" s="91">
        <v>45133.552245370367</v>
      </c>
      <c r="B60" s="137">
        <v>45133</v>
      </c>
      <c r="C60" s="137"/>
      <c r="D60" s="137" t="s">
        <v>373</v>
      </c>
      <c r="E60" s="94" t="s">
        <v>1230</v>
      </c>
      <c r="F60" s="94" t="s">
        <v>1371</v>
      </c>
      <c r="G60" s="94" t="s">
        <v>1416</v>
      </c>
      <c r="H60" s="94" t="s">
        <v>1417</v>
      </c>
      <c r="I60" s="94" t="s">
        <v>1417</v>
      </c>
      <c r="J60" s="94" t="s">
        <v>1415</v>
      </c>
      <c r="K60" s="94" t="s">
        <v>1307</v>
      </c>
      <c r="L60" s="93">
        <v>9956594648</v>
      </c>
      <c r="M60" s="94"/>
      <c r="N60" s="94"/>
      <c r="O60" s="93">
        <v>653212439876</v>
      </c>
      <c r="P60" s="138">
        <v>45191</v>
      </c>
      <c r="Q60" s="94" t="s">
        <v>1302</v>
      </c>
      <c r="R60" s="94" t="s">
        <v>1261</v>
      </c>
      <c r="S60" s="94" t="s">
        <v>76</v>
      </c>
      <c r="T60" s="94" t="s">
        <v>8</v>
      </c>
      <c r="U60" s="145"/>
      <c r="V60" s="88"/>
    </row>
    <row r="61" spans="1:22" x14ac:dyDescent="0.25">
      <c r="A61" s="91">
        <v>45133.55363425926</v>
      </c>
      <c r="B61" s="137">
        <v>45133</v>
      </c>
      <c r="C61" s="137"/>
      <c r="D61" s="137" t="s">
        <v>373</v>
      </c>
      <c r="E61" s="94" t="s">
        <v>1230</v>
      </c>
      <c r="F61" s="94" t="s">
        <v>1231</v>
      </c>
      <c r="G61" s="94" t="s">
        <v>1418</v>
      </c>
      <c r="H61" s="94" t="s">
        <v>1419</v>
      </c>
      <c r="I61" s="94" t="s">
        <v>1420</v>
      </c>
      <c r="J61" s="94" t="s">
        <v>1415</v>
      </c>
      <c r="K61" s="94" t="s">
        <v>1307</v>
      </c>
      <c r="L61" s="93">
        <v>7318143215</v>
      </c>
      <c r="M61" s="94"/>
      <c r="N61" s="94"/>
      <c r="O61" s="93">
        <v>654323190878</v>
      </c>
      <c r="P61" s="138">
        <v>45160</v>
      </c>
      <c r="Q61" s="94" t="s">
        <v>1302</v>
      </c>
      <c r="R61" s="94" t="s">
        <v>1261</v>
      </c>
      <c r="S61" s="94" t="s">
        <v>76</v>
      </c>
      <c r="T61" s="94" t="s">
        <v>8</v>
      </c>
      <c r="U61" s="145"/>
      <c r="V61" s="88"/>
    </row>
    <row r="62" spans="1:22" x14ac:dyDescent="0.25">
      <c r="A62" s="91">
        <v>45133.555972222224</v>
      </c>
      <c r="B62" s="137">
        <v>45133</v>
      </c>
      <c r="C62" s="137"/>
      <c r="D62" s="137" t="s">
        <v>373</v>
      </c>
      <c r="E62" s="94" t="s">
        <v>1421</v>
      </c>
      <c r="F62" s="94" t="s">
        <v>1231</v>
      </c>
      <c r="G62" s="94" t="s">
        <v>1422</v>
      </c>
      <c r="H62" s="94" t="s">
        <v>1423</v>
      </c>
      <c r="I62" s="94" t="s">
        <v>1423</v>
      </c>
      <c r="J62" s="94" t="s">
        <v>1424</v>
      </c>
      <c r="K62" s="94" t="s">
        <v>1307</v>
      </c>
      <c r="L62" s="93">
        <v>9598353116</v>
      </c>
      <c r="M62" s="94"/>
      <c r="N62" s="94"/>
      <c r="O62" s="93">
        <v>351643219865</v>
      </c>
      <c r="P62" s="138">
        <v>45191</v>
      </c>
      <c r="Q62" s="94" t="s">
        <v>1302</v>
      </c>
      <c r="R62" s="94" t="s">
        <v>1261</v>
      </c>
      <c r="S62" s="94" t="s">
        <v>76</v>
      </c>
      <c r="T62" s="94" t="s">
        <v>8</v>
      </c>
      <c r="U62" s="145"/>
      <c r="V62" s="88"/>
    </row>
    <row r="63" spans="1:22" x14ac:dyDescent="0.25">
      <c r="A63" s="91">
        <v>45133.557164351849</v>
      </c>
      <c r="B63" s="137">
        <v>45133</v>
      </c>
      <c r="C63" s="137"/>
      <c r="D63" s="137" t="s">
        <v>373</v>
      </c>
      <c r="E63" s="94" t="s">
        <v>1230</v>
      </c>
      <c r="F63" s="94" t="s">
        <v>1231</v>
      </c>
      <c r="G63" s="94" t="s">
        <v>1425</v>
      </c>
      <c r="H63" s="94" t="s">
        <v>1426</v>
      </c>
      <c r="I63" s="94" t="s">
        <v>1426</v>
      </c>
      <c r="J63" s="94" t="s">
        <v>1415</v>
      </c>
      <c r="K63" s="94" t="s">
        <v>1307</v>
      </c>
      <c r="L63" s="93">
        <v>7499462754</v>
      </c>
      <c r="M63" s="94"/>
      <c r="N63" s="94"/>
      <c r="O63" s="93">
        <v>764539250165</v>
      </c>
      <c r="P63" s="138">
        <v>45191</v>
      </c>
      <c r="Q63" s="94" t="s">
        <v>1302</v>
      </c>
      <c r="R63" s="94" t="s">
        <v>1261</v>
      </c>
      <c r="S63" s="94" t="s">
        <v>76</v>
      </c>
      <c r="T63" s="94" t="s">
        <v>8</v>
      </c>
      <c r="U63" s="145"/>
      <c r="V63" s="88"/>
    </row>
    <row r="64" spans="1:22" x14ac:dyDescent="0.25">
      <c r="A64" s="91">
        <v>45133.558923611112</v>
      </c>
      <c r="B64" s="137">
        <v>45133</v>
      </c>
      <c r="C64" s="137"/>
      <c r="D64" s="137" t="s">
        <v>373</v>
      </c>
      <c r="E64" s="94" t="s">
        <v>1230</v>
      </c>
      <c r="F64" s="94" t="s">
        <v>1262</v>
      </c>
      <c r="G64" s="94" t="s">
        <v>1427</v>
      </c>
      <c r="H64" s="94" t="s">
        <v>1428</v>
      </c>
      <c r="I64" s="94" t="s">
        <v>1428</v>
      </c>
      <c r="J64" s="94" t="s">
        <v>1415</v>
      </c>
      <c r="K64" s="94" t="s">
        <v>1307</v>
      </c>
      <c r="L64" s="93">
        <v>8528889261</v>
      </c>
      <c r="M64" s="94"/>
      <c r="N64" s="94"/>
      <c r="O64" s="93">
        <v>76432090987</v>
      </c>
      <c r="P64" s="138">
        <v>45221</v>
      </c>
      <c r="Q64" s="94" t="s">
        <v>1302</v>
      </c>
      <c r="R64" s="94" t="s">
        <v>1261</v>
      </c>
      <c r="S64" s="94" t="s">
        <v>76</v>
      </c>
      <c r="T64" s="94" t="s">
        <v>8</v>
      </c>
      <c r="U64" s="145"/>
      <c r="V64" s="88"/>
    </row>
    <row r="65" spans="1:25" x14ac:dyDescent="0.25">
      <c r="A65" s="91">
        <v>45134.344201388885</v>
      </c>
      <c r="B65" s="137">
        <v>45133</v>
      </c>
      <c r="C65" s="137"/>
      <c r="D65" s="137" t="s">
        <v>373</v>
      </c>
      <c r="E65" s="94" t="s">
        <v>1230</v>
      </c>
      <c r="F65" s="94" t="s">
        <v>1231</v>
      </c>
      <c r="G65" s="94" t="s">
        <v>1429</v>
      </c>
      <c r="H65" s="94" t="s">
        <v>1430</v>
      </c>
      <c r="I65" s="94" t="s">
        <v>1430</v>
      </c>
      <c r="J65" s="94" t="s">
        <v>533</v>
      </c>
      <c r="K65" s="94" t="s">
        <v>533</v>
      </c>
      <c r="L65" s="93">
        <v>9654374523</v>
      </c>
      <c r="M65" s="93">
        <v>9654374523</v>
      </c>
      <c r="N65" s="94" t="s">
        <v>1431</v>
      </c>
      <c r="O65" s="93">
        <v>761790179883</v>
      </c>
      <c r="P65" s="138">
        <v>45058</v>
      </c>
      <c r="Q65" s="94" t="s">
        <v>1236</v>
      </c>
      <c r="R65" s="94" t="s">
        <v>1261</v>
      </c>
      <c r="S65" s="94" t="s">
        <v>76</v>
      </c>
      <c r="T65" s="94" t="s">
        <v>7</v>
      </c>
      <c r="U65" s="140"/>
      <c r="V65" s="88"/>
    </row>
    <row r="66" spans="1:25" x14ac:dyDescent="0.25">
      <c r="A66" s="91">
        <v>45134.348182870373</v>
      </c>
      <c r="B66" s="137">
        <v>45133</v>
      </c>
      <c r="C66" s="137"/>
      <c r="D66" s="137" t="s">
        <v>373</v>
      </c>
      <c r="E66" s="94" t="s">
        <v>1265</v>
      </c>
      <c r="F66" s="94" t="s">
        <v>1432</v>
      </c>
      <c r="G66" s="94" t="s">
        <v>1433</v>
      </c>
      <c r="H66" s="94" t="s">
        <v>1434</v>
      </c>
      <c r="I66" s="94" t="s">
        <v>1434</v>
      </c>
      <c r="J66" s="94" t="s">
        <v>957</v>
      </c>
      <c r="K66" s="94" t="s">
        <v>957</v>
      </c>
      <c r="L66" s="93">
        <v>9485622349</v>
      </c>
      <c r="M66" s="93">
        <v>9485622349</v>
      </c>
      <c r="N66" s="94" t="s">
        <v>1435</v>
      </c>
      <c r="O66" s="93">
        <v>582371824436</v>
      </c>
      <c r="P66" s="138">
        <v>45499</v>
      </c>
      <c r="Q66" s="94" t="s">
        <v>1236</v>
      </c>
      <c r="R66" s="94" t="s">
        <v>1261</v>
      </c>
      <c r="S66" s="94" t="s">
        <v>1238</v>
      </c>
      <c r="T66" s="94" t="s">
        <v>7</v>
      </c>
      <c r="U66" s="140"/>
      <c r="V66" s="88"/>
    </row>
    <row r="67" spans="1:25" ht="15.75" thickBot="1" x14ac:dyDescent="0.3">
      <c r="A67" s="91">
        <v>45134.350717592592</v>
      </c>
      <c r="B67" s="137">
        <v>45133</v>
      </c>
      <c r="C67" s="137"/>
      <c r="D67" s="137" t="s">
        <v>373</v>
      </c>
      <c r="E67" s="94" t="s">
        <v>1265</v>
      </c>
      <c r="F67" s="94" t="s">
        <v>1432</v>
      </c>
      <c r="G67" s="94" t="s">
        <v>1436</v>
      </c>
      <c r="H67" s="94" t="s">
        <v>1437</v>
      </c>
      <c r="I67" s="94" t="s">
        <v>1437</v>
      </c>
      <c r="J67" s="94" t="s">
        <v>957</v>
      </c>
      <c r="K67" s="94" t="s">
        <v>883</v>
      </c>
      <c r="L67" s="93">
        <v>9560277206</v>
      </c>
      <c r="M67" s="93">
        <v>9560277206</v>
      </c>
      <c r="N67" s="94" t="s">
        <v>1438</v>
      </c>
      <c r="O67" s="93">
        <v>702709074322</v>
      </c>
      <c r="P67" s="138">
        <v>45491</v>
      </c>
      <c r="Q67" s="94" t="s">
        <v>1439</v>
      </c>
      <c r="R67" s="94" t="s">
        <v>1261</v>
      </c>
      <c r="S67" s="94" t="s">
        <v>1238</v>
      </c>
      <c r="T67" s="94" t="s">
        <v>7</v>
      </c>
      <c r="U67" s="140"/>
      <c r="V67" s="88"/>
    </row>
    <row r="68" spans="1:25" ht="15.75" thickBot="1" x14ac:dyDescent="0.3">
      <c r="A68" s="91">
        <v>45135.25037037037</v>
      </c>
      <c r="B68" s="137">
        <v>45134</v>
      </c>
      <c r="C68" s="137"/>
      <c r="D68" s="137" t="s">
        <v>373</v>
      </c>
      <c r="E68" s="94" t="s">
        <v>1265</v>
      </c>
      <c r="F68" s="94" t="s">
        <v>1432</v>
      </c>
      <c r="G68" s="94" t="s">
        <v>1440</v>
      </c>
      <c r="H68" s="94" t="s">
        <v>198</v>
      </c>
      <c r="I68" s="94" t="s">
        <v>198</v>
      </c>
      <c r="J68" s="94" t="s">
        <v>957</v>
      </c>
      <c r="K68" s="94" t="s">
        <v>883</v>
      </c>
      <c r="L68" s="93">
        <v>7970901710</v>
      </c>
      <c r="M68" s="94"/>
      <c r="N68" s="93">
        <v>7970901710</v>
      </c>
      <c r="O68" s="93">
        <v>915025001164</v>
      </c>
      <c r="P68" s="138">
        <v>45491</v>
      </c>
      <c r="Q68" s="94" t="s">
        <v>1441</v>
      </c>
      <c r="R68" s="94" t="s">
        <v>1261</v>
      </c>
      <c r="S68" s="94" t="s">
        <v>1238</v>
      </c>
      <c r="T68" s="94" t="s">
        <v>7</v>
      </c>
      <c r="U68" s="148"/>
      <c r="V68" s="88"/>
    </row>
    <row r="69" spans="1:25" ht="15.75" thickBot="1" x14ac:dyDescent="0.3">
      <c r="A69" s="91">
        <v>45135.253784722219</v>
      </c>
      <c r="B69" s="137">
        <v>45134</v>
      </c>
      <c r="C69" s="137"/>
      <c r="D69" s="137" t="s">
        <v>373</v>
      </c>
      <c r="E69" s="94" t="s">
        <v>1230</v>
      </c>
      <c r="F69" s="94" t="s">
        <v>1262</v>
      </c>
      <c r="G69" s="94" t="s">
        <v>1065</v>
      </c>
      <c r="H69" s="94" t="s">
        <v>1442</v>
      </c>
      <c r="I69" s="94" t="s">
        <v>1442</v>
      </c>
      <c r="J69" s="94" t="s">
        <v>533</v>
      </c>
      <c r="K69" s="94" t="s">
        <v>533</v>
      </c>
      <c r="L69" s="93">
        <v>8527943576</v>
      </c>
      <c r="M69" s="93">
        <v>8527943576</v>
      </c>
      <c r="N69" s="94" t="s">
        <v>1443</v>
      </c>
      <c r="O69" s="93">
        <v>256840345937</v>
      </c>
      <c r="P69" s="138">
        <v>45285</v>
      </c>
      <c r="Q69" s="94" t="s">
        <v>1236</v>
      </c>
      <c r="R69" s="94" t="s">
        <v>1261</v>
      </c>
      <c r="S69" s="94" t="s">
        <v>76</v>
      </c>
      <c r="T69" s="94" t="s">
        <v>7</v>
      </c>
      <c r="U69" s="148"/>
      <c r="V69" s="88"/>
    </row>
    <row r="70" spans="1:25" ht="15.75" thickBot="1" x14ac:dyDescent="0.3">
      <c r="A70" s="91">
        <v>45135.558807870373</v>
      </c>
      <c r="B70" s="149">
        <v>45135</v>
      </c>
      <c r="C70" s="149"/>
      <c r="D70" s="137" t="s">
        <v>373</v>
      </c>
      <c r="E70" s="94" t="s">
        <v>1444</v>
      </c>
      <c r="F70" s="94" t="s">
        <v>1231</v>
      </c>
      <c r="G70" s="94" t="s">
        <v>1445</v>
      </c>
      <c r="H70" s="94" t="s">
        <v>1446</v>
      </c>
      <c r="I70" s="94" t="s">
        <v>1447</v>
      </c>
      <c r="J70" s="94" t="s">
        <v>1448</v>
      </c>
      <c r="K70" s="94" t="s">
        <v>1307</v>
      </c>
      <c r="L70" s="93">
        <v>8576853111</v>
      </c>
      <c r="M70" s="94"/>
      <c r="N70" s="94"/>
      <c r="O70" s="93">
        <v>654332128790</v>
      </c>
      <c r="P70" s="138">
        <v>45245</v>
      </c>
      <c r="Q70" s="94" t="s">
        <v>1449</v>
      </c>
      <c r="R70" s="94" t="s">
        <v>1237</v>
      </c>
      <c r="S70" s="94" t="s">
        <v>76</v>
      </c>
      <c r="T70" s="94" t="s">
        <v>8</v>
      </c>
      <c r="U70" s="150"/>
    </row>
    <row r="71" spans="1:25" x14ac:dyDescent="0.25">
      <c r="A71" s="91">
        <v>45135.859525462962</v>
      </c>
      <c r="B71" s="149">
        <v>45135</v>
      </c>
      <c r="C71" s="149"/>
      <c r="D71" s="137" t="s">
        <v>373</v>
      </c>
      <c r="E71" s="94" t="s">
        <v>1230</v>
      </c>
      <c r="F71" s="94" t="s">
        <v>1231</v>
      </c>
      <c r="G71" s="94" t="s">
        <v>1450</v>
      </c>
      <c r="H71" s="94" t="s">
        <v>1451</v>
      </c>
      <c r="I71" s="94" t="s">
        <v>1452</v>
      </c>
      <c r="J71" s="94" t="s">
        <v>533</v>
      </c>
      <c r="K71" s="94" t="s">
        <v>1157</v>
      </c>
      <c r="L71" s="93">
        <v>7378195619</v>
      </c>
      <c r="M71" s="93">
        <v>7378195619</v>
      </c>
      <c r="N71" s="94" t="s">
        <v>1453</v>
      </c>
      <c r="O71" s="93">
        <v>837184516710</v>
      </c>
      <c r="P71" s="138">
        <v>45558</v>
      </c>
      <c r="Q71" s="94" t="s">
        <v>533</v>
      </c>
      <c r="R71" s="94" t="s">
        <v>1257</v>
      </c>
      <c r="S71" s="94" t="s">
        <v>76</v>
      </c>
      <c r="T71" s="139" t="s">
        <v>6</v>
      </c>
      <c r="U71" s="140"/>
      <c r="V71" s="139"/>
    </row>
    <row r="72" spans="1:25" x14ac:dyDescent="0.25">
      <c r="A72" s="91">
        <v>45135.860439814816</v>
      </c>
      <c r="B72" s="149">
        <v>45135</v>
      </c>
      <c r="C72" s="149"/>
      <c r="D72" s="137" t="s">
        <v>373</v>
      </c>
      <c r="E72" s="94" t="s">
        <v>1230</v>
      </c>
      <c r="F72" s="94" t="s">
        <v>1262</v>
      </c>
      <c r="G72" s="94" t="s">
        <v>1454</v>
      </c>
      <c r="H72" s="94" t="s">
        <v>651</v>
      </c>
      <c r="I72" s="94" t="s">
        <v>651</v>
      </c>
      <c r="J72" s="94" t="s">
        <v>533</v>
      </c>
      <c r="K72" s="94" t="s">
        <v>533</v>
      </c>
      <c r="L72" s="93">
        <v>8965709890</v>
      </c>
      <c r="M72" s="93">
        <v>8965709890</v>
      </c>
      <c r="N72" s="94"/>
      <c r="O72" s="93">
        <v>629275607810</v>
      </c>
      <c r="P72" s="138">
        <v>45558</v>
      </c>
      <c r="Q72" s="94" t="s">
        <v>533</v>
      </c>
      <c r="R72" s="94" t="s">
        <v>1257</v>
      </c>
      <c r="S72" s="94" t="s">
        <v>76</v>
      </c>
      <c r="T72" s="139" t="s">
        <v>6</v>
      </c>
      <c r="U72" s="140"/>
      <c r="V72" s="139"/>
    </row>
    <row r="73" spans="1:25" x14ac:dyDescent="0.25">
      <c r="A73" s="91">
        <v>45135.861203703702</v>
      </c>
      <c r="B73" s="137">
        <v>45135</v>
      </c>
      <c r="C73" s="137"/>
      <c r="D73" s="137" t="s">
        <v>373</v>
      </c>
      <c r="E73" s="94" t="s">
        <v>1230</v>
      </c>
      <c r="F73" s="94" t="s">
        <v>1231</v>
      </c>
      <c r="G73" s="94" t="s">
        <v>1455</v>
      </c>
      <c r="H73" s="94" t="s">
        <v>1456</v>
      </c>
      <c r="I73" s="93" t="s">
        <v>1457</v>
      </c>
      <c r="J73" s="94" t="s">
        <v>533</v>
      </c>
      <c r="K73" s="94" t="s">
        <v>533</v>
      </c>
      <c r="L73" s="93">
        <v>7492945610</v>
      </c>
      <c r="M73" s="93">
        <v>7492945610</v>
      </c>
      <c r="N73" s="94"/>
      <c r="O73" s="93">
        <v>739156781098</v>
      </c>
      <c r="P73" s="138">
        <v>45558</v>
      </c>
      <c r="Q73" s="94" t="s">
        <v>1041</v>
      </c>
      <c r="R73" s="94" t="s">
        <v>1257</v>
      </c>
      <c r="S73" s="94" t="s">
        <v>76</v>
      </c>
      <c r="T73" s="139" t="s">
        <v>6</v>
      </c>
      <c r="U73" s="140"/>
    </row>
    <row r="74" spans="1:25" ht="15.75" thickBot="1" x14ac:dyDescent="0.3">
      <c r="A74" s="91">
        <v>45135.862071759257</v>
      </c>
      <c r="B74" s="149">
        <v>45135</v>
      </c>
      <c r="C74" s="149"/>
      <c r="D74" s="137" t="s">
        <v>373</v>
      </c>
      <c r="E74" s="94" t="s">
        <v>1230</v>
      </c>
      <c r="F74" s="94" t="s">
        <v>1231</v>
      </c>
      <c r="G74" s="94" t="s">
        <v>1458</v>
      </c>
      <c r="H74" s="94" t="s">
        <v>1459</v>
      </c>
      <c r="I74" s="94" t="s">
        <v>1459</v>
      </c>
      <c r="J74" s="94" t="s">
        <v>1041</v>
      </c>
      <c r="K74" s="94" t="s">
        <v>1041</v>
      </c>
      <c r="L74" s="93">
        <v>7492945610</v>
      </c>
      <c r="M74" s="93">
        <v>7492945610</v>
      </c>
      <c r="N74" s="94"/>
      <c r="O74" s="93">
        <v>849345671908</v>
      </c>
      <c r="P74" s="138">
        <v>45558</v>
      </c>
      <c r="Q74" s="94" t="s">
        <v>1041</v>
      </c>
      <c r="R74" s="94" t="s">
        <v>1257</v>
      </c>
      <c r="S74" s="94" t="s">
        <v>76</v>
      </c>
      <c r="T74" s="139" t="s">
        <v>6</v>
      </c>
      <c r="U74" s="140"/>
    </row>
    <row r="75" spans="1:25" ht="15.75" thickBot="1" x14ac:dyDescent="0.3">
      <c r="A75" s="91">
        <v>45135.862719907411</v>
      </c>
      <c r="B75" s="149">
        <v>45135</v>
      </c>
      <c r="C75" s="149"/>
      <c r="D75" s="137" t="s">
        <v>373</v>
      </c>
      <c r="E75" s="94" t="s">
        <v>1230</v>
      </c>
      <c r="F75" s="94" t="s">
        <v>1231</v>
      </c>
      <c r="G75" s="94" t="s">
        <v>1460</v>
      </c>
      <c r="H75" s="94" t="s">
        <v>1245</v>
      </c>
      <c r="I75" s="94" t="s">
        <v>1461</v>
      </c>
      <c r="J75" s="94" t="s">
        <v>1111</v>
      </c>
      <c r="K75" s="94" t="s">
        <v>988</v>
      </c>
      <c r="L75" s="93">
        <v>8743409890</v>
      </c>
      <c r="M75" s="93">
        <v>8743409890</v>
      </c>
      <c r="N75" s="94"/>
      <c r="O75" s="93">
        <v>451023109870</v>
      </c>
      <c r="P75" s="138">
        <v>45514</v>
      </c>
      <c r="Q75" s="94" t="s">
        <v>1111</v>
      </c>
      <c r="R75" s="94" t="s">
        <v>1257</v>
      </c>
      <c r="S75" s="94" t="s">
        <v>76</v>
      </c>
      <c r="T75" s="139" t="s">
        <v>6</v>
      </c>
      <c r="U75" s="150"/>
    </row>
    <row r="76" spans="1:25" ht="15.75" thickBot="1" x14ac:dyDescent="0.3">
      <c r="A76" s="91">
        <v>45136.348958333336</v>
      </c>
      <c r="B76" s="149">
        <v>45136</v>
      </c>
      <c r="C76" s="149"/>
      <c r="D76" s="137" t="s">
        <v>373</v>
      </c>
      <c r="E76" s="94" t="s">
        <v>1265</v>
      </c>
      <c r="F76" s="94" t="s">
        <v>1432</v>
      </c>
      <c r="G76" s="94" t="s">
        <v>1462</v>
      </c>
      <c r="H76" s="94" t="s">
        <v>1463</v>
      </c>
      <c r="I76" s="94" t="s">
        <v>1463</v>
      </c>
      <c r="J76" s="94" t="s">
        <v>957</v>
      </c>
      <c r="K76" s="94" t="s">
        <v>883</v>
      </c>
      <c r="L76" s="93">
        <v>8708767357</v>
      </c>
      <c r="M76" s="93">
        <v>8708767357</v>
      </c>
      <c r="N76" s="94" t="s">
        <v>1464</v>
      </c>
      <c r="O76" s="93">
        <v>428701801771</v>
      </c>
      <c r="P76" s="138">
        <v>45471</v>
      </c>
      <c r="Q76" s="94" t="s">
        <v>1236</v>
      </c>
      <c r="R76" s="94" t="s">
        <v>1261</v>
      </c>
      <c r="S76" s="94" t="s">
        <v>1238</v>
      </c>
      <c r="T76" s="94" t="s">
        <v>7</v>
      </c>
      <c r="U76" s="140"/>
      <c r="V76" s="59"/>
      <c r="W76" s="59"/>
      <c r="X76" s="59"/>
      <c r="Y76" s="59"/>
    </row>
    <row r="77" spans="1:25" ht="15.75" thickBot="1" x14ac:dyDescent="0.3">
      <c r="A77" s="91">
        <v>45136.351851851854</v>
      </c>
      <c r="B77" s="149">
        <v>45136</v>
      </c>
      <c r="C77" s="149"/>
      <c r="D77" s="137" t="s">
        <v>373</v>
      </c>
      <c r="E77" s="94" t="s">
        <v>1265</v>
      </c>
      <c r="F77" s="94" t="s">
        <v>1432</v>
      </c>
      <c r="G77" s="94" t="s">
        <v>1465</v>
      </c>
      <c r="H77" s="94" t="s">
        <v>84</v>
      </c>
      <c r="I77" s="94" t="s">
        <v>84</v>
      </c>
      <c r="J77" s="94" t="s">
        <v>957</v>
      </c>
      <c r="K77" s="94" t="s">
        <v>883</v>
      </c>
      <c r="L77" s="93">
        <v>8569986995</v>
      </c>
      <c r="M77" s="93">
        <v>8569986995</v>
      </c>
      <c r="N77" s="94" t="s">
        <v>1466</v>
      </c>
      <c r="O77" s="93">
        <v>567595723412</v>
      </c>
      <c r="P77" s="138">
        <v>45482</v>
      </c>
      <c r="Q77" s="94" t="s">
        <v>1236</v>
      </c>
      <c r="R77" s="94" t="s">
        <v>1261</v>
      </c>
      <c r="S77" s="94" t="s">
        <v>1238</v>
      </c>
      <c r="T77" s="94" t="s">
        <v>7</v>
      </c>
      <c r="U77" s="151"/>
      <c r="V77" s="59"/>
      <c r="W77" s="59"/>
      <c r="X77" s="59"/>
      <c r="Y77" s="59"/>
    </row>
    <row r="78" spans="1:25" ht="15.75" thickBot="1" x14ac:dyDescent="0.3">
      <c r="A78" s="91">
        <v>45136.356956018521</v>
      </c>
      <c r="B78" s="149">
        <v>45136</v>
      </c>
      <c r="C78" s="149"/>
      <c r="D78" s="137" t="s">
        <v>373</v>
      </c>
      <c r="E78" s="94" t="s">
        <v>1230</v>
      </c>
      <c r="F78" s="94" t="s">
        <v>1231</v>
      </c>
      <c r="G78" s="94" t="s">
        <v>1467</v>
      </c>
      <c r="H78" s="94" t="s">
        <v>1468</v>
      </c>
      <c r="I78" s="94" t="s">
        <v>1468</v>
      </c>
      <c r="J78" s="94" t="s">
        <v>957</v>
      </c>
      <c r="K78" s="94" t="s">
        <v>883</v>
      </c>
      <c r="L78" s="94">
        <v>919205414757</v>
      </c>
      <c r="M78" s="94">
        <v>919205414757</v>
      </c>
      <c r="N78" s="94" t="s">
        <v>1469</v>
      </c>
      <c r="O78" s="93">
        <v>289852238267</v>
      </c>
      <c r="P78" s="138">
        <v>45330</v>
      </c>
      <c r="Q78" s="94" t="s">
        <v>1236</v>
      </c>
      <c r="R78" s="94" t="s">
        <v>1261</v>
      </c>
      <c r="S78" s="94" t="s">
        <v>76</v>
      </c>
      <c r="T78" s="94" t="s">
        <v>7</v>
      </c>
      <c r="U78" s="140"/>
      <c r="V78" s="59"/>
      <c r="W78" s="59"/>
      <c r="X78" s="59"/>
      <c r="Y78" s="59"/>
    </row>
    <row r="79" spans="1:25" ht="15.75" thickBot="1" x14ac:dyDescent="0.3">
      <c r="A79" s="91">
        <v>45136.360844907409</v>
      </c>
      <c r="B79" s="149">
        <v>45136</v>
      </c>
      <c r="C79" s="149"/>
      <c r="D79" s="137" t="s">
        <v>373</v>
      </c>
      <c r="E79" s="94" t="s">
        <v>1230</v>
      </c>
      <c r="F79" s="94" t="s">
        <v>1231</v>
      </c>
      <c r="G79" s="94" t="s">
        <v>1470</v>
      </c>
      <c r="H79" s="94" t="s">
        <v>1471</v>
      </c>
      <c r="I79" s="94" t="s">
        <v>1471</v>
      </c>
      <c r="J79" s="94" t="s">
        <v>985</v>
      </c>
      <c r="K79" s="94" t="s">
        <v>883</v>
      </c>
      <c r="L79" s="93">
        <v>9650546291</v>
      </c>
      <c r="M79" s="94"/>
      <c r="N79" s="94" t="s">
        <v>1472</v>
      </c>
      <c r="O79" s="93">
        <v>727573555535</v>
      </c>
      <c r="P79" s="138">
        <v>45603</v>
      </c>
      <c r="Q79" s="94" t="s">
        <v>1236</v>
      </c>
      <c r="R79" s="94" t="s">
        <v>1261</v>
      </c>
      <c r="S79" s="94" t="s">
        <v>76</v>
      </c>
      <c r="T79" s="94" t="s">
        <v>7</v>
      </c>
      <c r="U79" s="140"/>
      <c r="V79" s="59"/>
      <c r="W79" s="59"/>
      <c r="X79" s="59"/>
      <c r="Y79" s="59"/>
    </row>
    <row r="80" spans="1:25" ht="15.75" thickBot="1" x14ac:dyDescent="0.3">
      <c r="A80" s="91">
        <v>45136.364976851852</v>
      </c>
      <c r="B80" s="149">
        <v>45136</v>
      </c>
      <c r="C80" s="149"/>
      <c r="D80" s="137" t="s">
        <v>373</v>
      </c>
      <c r="E80" s="94" t="s">
        <v>1230</v>
      </c>
      <c r="F80" s="94" t="s">
        <v>1231</v>
      </c>
      <c r="G80" s="94" t="s">
        <v>1473</v>
      </c>
      <c r="H80" s="94" t="s">
        <v>1474</v>
      </c>
      <c r="I80" s="94" t="s">
        <v>1474</v>
      </c>
      <c r="J80" s="94" t="s">
        <v>1394</v>
      </c>
      <c r="K80" s="94" t="s">
        <v>883</v>
      </c>
      <c r="L80" s="93">
        <v>9050616568</v>
      </c>
      <c r="M80" s="93">
        <v>9050616568</v>
      </c>
      <c r="N80" s="94" t="s">
        <v>1475</v>
      </c>
      <c r="O80" s="93">
        <v>840912847873</v>
      </c>
      <c r="P80" s="138">
        <v>45561</v>
      </c>
      <c r="Q80" s="94" t="s">
        <v>1236</v>
      </c>
      <c r="R80" s="94" t="s">
        <v>1261</v>
      </c>
      <c r="S80" s="94" t="s">
        <v>76</v>
      </c>
      <c r="T80" s="94" t="s">
        <v>7</v>
      </c>
      <c r="U80" s="140"/>
      <c r="V80" s="59"/>
      <c r="W80" s="59"/>
      <c r="X80" s="59"/>
      <c r="Y80" s="59"/>
    </row>
    <row r="81" spans="1:25" ht="15.75" thickBot="1" x14ac:dyDescent="0.3">
      <c r="A81" s="91">
        <v>45138.357187499998</v>
      </c>
      <c r="B81" s="137">
        <v>45137</v>
      </c>
      <c r="C81" s="137"/>
      <c r="D81" s="137" t="s">
        <v>373</v>
      </c>
      <c r="E81" s="94" t="s">
        <v>1230</v>
      </c>
      <c r="F81" s="94" t="s">
        <v>1262</v>
      </c>
      <c r="G81" s="94" t="s">
        <v>1476</v>
      </c>
      <c r="H81" s="94" t="s">
        <v>1477</v>
      </c>
      <c r="I81" s="94" t="s">
        <v>1478</v>
      </c>
      <c r="J81" s="94" t="s">
        <v>866</v>
      </c>
      <c r="K81" s="94" t="s">
        <v>883</v>
      </c>
      <c r="L81" s="93">
        <v>8800834873</v>
      </c>
      <c r="M81" s="93">
        <v>7827561610</v>
      </c>
      <c r="N81" s="94" t="s">
        <v>1479</v>
      </c>
      <c r="O81" s="93">
        <v>344318519989</v>
      </c>
      <c r="P81" s="138">
        <v>45289</v>
      </c>
      <c r="Q81" s="94" t="s">
        <v>537</v>
      </c>
      <c r="R81" s="94" t="s">
        <v>1261</v>
      </c>
      <c r="S81" s="94" t="s">
        <v>76</v>
      </c>
      <c r="T81" s="94" t="s">
        <v>7</v>
      </c>
      <c r="U81" s="148"/>
      <c r="V81" s="59"/>
      <c r="W81" s="59"/>
      <c r="X81" s="59"/>
      <c r="Y81" s="59"/>
    </row>
    <row r="82" spans="1:25" ht="15.75" thickBot="1" x14ac:dyDescent="0.3">
      <c r="A82" s="91">
        <v>45141.977442129632</v>
      </c>
      <c r="B82" s="137">
        <v>45141</v>
      </c>
      <c r="C82" s="137"/>
      <c r="D82" s="137" t="s">
        <v>647</v>
      </c>
      <c r="E82" s="94" t="s">
        <v>1230</v>
      </c>
      <c r="F82" s="94" t="s">
        <v>1231</v>
      </c>
      <c r="G82" s="94" t="s">
        <v>1480</v>
      </c>
      <c r="H82" s="94" t="s">
        <v>1481</v>
      </c>
      <c r="I82" s="94" t="s">
        <v>1481</v>
      </c>
      <c r="J82" s="94" t="s">
        <v>533</v>
      </c>
      <c r="K82" s="94" t="s">
        <v>533</v>
      </c>
      <c r="L82" s="93">
        <v>9738145610</v>
      </c>
      <c r="M82" s="93">
        <v>9738145610</v>
      </c>
      <c r="N82" s="94"/>
      <c r="O82" s="93">
        <v>839245647819</v>
      </c>
      <c r="P82" s="138">
        <v>45547</v>
      </c>
      <c r="Q82" s="94" t="s">
        <v>1482</v>
      </c>
      <c r="R82" s="94" t="s">
        <v>1257</v>
      </c>
      <c r="S82" s="94" t="s">
        <v>76</v>
      </c>
      <c r="T82" s="139" t="s">
        <v>6</v>
      </c>
      <c r="U82" s="148"/>
      <c r="V82" s="59"/>
      <c r="W82" s="59"/>
      <c r="X82" s="59"/>
      <c r="Y82" s="59"/>
    </row>
    <row r="83" spans="1:25" ht="15.75" thickBot="1" x14ac:dyDescent="0.3">
      <c r="A83" s="91">
        <v>45141.979201388887</v>
      </c>
      <c r="B83" s="137">
        <v>45141</v>
      </c>
      <c r="C83" s="137"/>
      <c r="D83" s="137" t="s">
        <v>647</v>
      </c>
      <c r="E83" s="94" t="s">
        <v>1269</v>
      </c>
      <c r="F83" s="94" t="s">
        <v>1231</v>
      </c>
      <c r="G83" s="94" t="s">
        <v>1483</v>
      </c>
      <c r="H83" s="94" t="s">
        <v>1484</v>
      </c>
      <c r="I83" s="94" t="s">
        <v>1484</v>
      </c>
      <c r="J83" s="94" t="s">
        <v>988</v>
      </c>
      <c r="K83" s="94" t="s">
        <v>988</v>
      </c>
      <c r="L83" s="93">
        <v>8392567810</v>
      </c>
      <c r="M83" s="93">
        <v>8392567810</v>
      </c>
      <c r="N83" s="94"/>
      <c r="O83" s="93">
        <v>930156717810</v>
      </c>
      <c r="P83" s="138">
        <v>45536</v>
      </c>
      <c r="Q83" s="94" t="s">
        <v>988</v>
      </c>
      <c r="R83" s="94" t="s">
        <v>1257</v>
      </c>
      <c r="S83" s="94" t="s">
        <v>76</v>
      </c>
      <c r="T83" s="139" t="s">
        <v>6</v>
      </c>
      <c r="U83" s="148"/>
      <c r="V83" s="59"/>
      <c r="W83" s="59"/>
      <c r="X83" s="59"/>
      <c r="Y83" s="59"/>
    </row>
    <row r="84" spans="1:25" ht="15.75" thickBot="1" x14ac:dyDescent="0.3">
      <c r="A84" s="91">
        <v>45142.808553240742</v>
      </c>
      <c r="B84" s="137">
        <v>45142</v>
      </c>
      <c r="C84" s="137"/>
      <c r="D84" s="137" t="s">
        <v>647</v>
      </c>
      <c r="E84" s="94" t="s">
        <v>1230</v>
      </c>
      <c r="F84" s="94" t="s">
        <v>1231</v>
      </c>
      <c r="G84" s="94" t="s">
        <v>1485</v>
      </c>
      <c r="H84" s="94" t="s">
        <v>1486</v>
      </c>
      <c r="I84" s="94" t="s">
        <v>1486</v>
      </c>
      <c r="J84" s="94" t="s">
        <v>1041</v>
      </c>
      <c r="K84" s="94" t="s">
        <v>1041</v>
      </c>
      <c r="L84" s="93">
        <v>8543202569</v>
      </c>
      <c r="M84" s="93">
        <v>8543202569</v>
      </c>
      <c r="N84" s="94"/>
      <c r="O84" s="93">
        <v>854163269612</v>
      </c>
      <c r="P84" s="138">
        <v>45802</v>
      </c>
      <c r="Q84" s="94" t="s">
        <v>1041</v>
      </c>
      <c r="R84" s="94" t="s">
        <v>1257</v>
      </c>
      <c r="S84" s="94" t="s">
        <v>76</v>
      </c>
      <c r="T84" s="139" t="s">
        <v>6</v>
      </c>
      <c r="U84" s="148"/>
      <c r="V84" s="59"/>
      <c r="W84" s="59"/>
      <c r="X84" s="59"/>
      <c r="Y84" s="59"/>
    </row>
    <row r="85" spans="1:25" ht="15.75" thickBot="1" x14ac:dyDescent="0.3">
      <c r="A85" s="91">
        <v>45142.81013888889</v>
      </c>
      <c r="B85" s="137">
        <v>45142</v>
      </c>
      <c r="C85" s="137"/>
      <c r="D85" s="137" t="s">
        <v>647</v>
      </c>
      <c r="E85" s="94" t="s">
        <v>1230</v>
      </c>
      <c r="F85" s="94" t="s">
        <v>1231</v>
      </c>
      <c r="G85" s="94" t="s">
        <v>1487</v>
      </c>
      <c r="H85" s="94" t="s">
        <v>1488</v>
      </c>
      <c r="I85" s="94" t="s">
        <v>1488</v>
      </c>
      <c r="J85" s="94" t="s">
        <v>533</v>
      </c>
      <c r="K85" s="94" t="s">
        <v>533</v>
      </c>
      <c r="L85" s="93">
        <v>7585210256</v>
      </c>
      <c r="M85" s="93">
        <v>7585210256</v>
      </c>
      <c r="N85" s="94"/>
      <c r="O85" s="93">
        <v>852165982036</v>
      </c>
      <c r="P85" s="138">
        <v>45662</v>
      </c>
      <c r="Q85" s="94" t="s">
        <v>533</v>
      </c>
      <c r="R85" s="94" t="s">
        <v>1257</v>
      </c>
      <c r="S85" s="94" t="s">
        <v>76</v>
      </c>
      <c r="T85" s="139" t="s">
        <v>6</v>
      </c>
      <c r="U85" s="148"/>
      <c r="V85" s="59"/>
      <c r="W85" s="59"/>
      <c r="X85" s="59"/>
      <c r="Y85" s="59"/>
    </row>
    <row r="86" spans="1:25" ht="15.75" thickBot="1" x14ac:dyDescent="0.3">
      <c r="A86" s="91">
        <v>45145.446423611109</v>
      </c>
      <c r="B86" s="137">
        <v>45143</v>
      </c>
      <c r="C86" s="137"/>
      <c r="D86" s="137" t="s">
        <v>647</v>
      </c>
      <c r="E86" s="94" t="s">
        <v>1230</v>
      </c>
      <c r="F86" s="94" t="s">
        <v>1231</v>
      </c>
      <c r="G86" s="94" t="s">
        <v>1489</v>
      </c>
      <c r="H86" s="94" t="s">
        <v>222</v>
      </c>
      <c r="I86" s="94" t="s">
        <v>198</v>
      </c>
      <c r="J86" s="94" t="s">
        <v>1058</v>
      </c>
      <c r="K86" s="94" t="s">
        <v>26</v>
      </c>
      <c r="L86" s="93">
        <v>9839200309</v>
      </c>
      <c r="M86" s="94"/>
      <c r="N86" s="94"/>
      <c r="O86" s="93">
        <v>633532376538</v>
      </c>
      <c r="P86" s="138">
        <v>45198</v>
      </c>
      <c r="Q86" s="94" t="s">
        <v>1296</v>
      </c>
      <c r="R86" s="94" t="s">
        <v>1257</v>
      </c>
      <c r="S86" s="94" t="s">
        <v>76</v>
      </c>
      <c r="T86" s="94" t="s">
        <v>8</v>
      </c>
    </row>
    <row r="87" spans="1:25" ht="15.75" thickBot="1" x14ac:dyDescent="0.3">
      <c r="A87" s="91">
        <v>45146.862615740742</v>
      </c>
      <c r="B87" s="92">
        <v>45146</v>
      </c>
      <c r="C87" s="92"/>
      <c r="D87" s="137" t="s">
        <v>647</v>
      </c>
      <c r="E87" s="94" t="s">
        <v>1265</v>
      </c>
      <c r="F87" s="94" t="s">
        <v>629</v>
      </c>
      <c r="G87" s="94" t="s">
        <v>1490</v>
      </c>
      <c r="H87" s="94" t="s">
        <v>1491</v>
      </c>
      <c r="I87" s="94" t="s">
        <v>1491</v>
      </c>
      <c r="J87" s="94" t="s">
        <v>1492</v>
      </c>
      <c r="K87" s="94" t="s">
        <v>696</v>
      </c>
      <c r="L87" s="93">
        <v>9716310147</v>
      </c>
      <c r="M87" s="93">
        <v>9719310147</v>
      </c>
      <c r="N87" s="94" t="s">
        <v>1493</v>
      </c>
      <c r="O87" s="94" t="s">
        <v>1493</v>
      </c>
      <c r="P87" s="138">
        <v>47350</v>
      </c>
      <c r="Q87" s="94" t="s">
        <v>1384</v>
      </c>
      <c r="R87" s="94" t="s">
        <v>1261</v>
      </c>
      <c r="S87" s="94" t="s">
        <v>76</v>
      </c>
      <c r="T87" s="94" t="s">
        <v>126</v>
      </c>
      <c r="U87" s="150"/>
      <c r="V87" s="63"/>
      <c r="W87" s="63"/>
      <c r="X87" s="63"/>
    </row>
    <row r="88" spans="1:25" ht="15.75" thickBot="1" x14ac:dyDescent="0.3">
      <c r="A88" s="91">
        <v>45147.75099537037</v>
      </c>
      <c r="B88" s="92">
        <v>45147</v>
      </c>
      <c r="C88" s="11" t="s">
        <v>1169</v>
      </c>
      <c r="D88" s="137" t="s">
        <v>647</v>
      </c>
      <c r="E88" s="94" t="s">
        <v>1265</v>
      </c>
      <c r="F88" s="94" t="s">
        <v>1231</v>
      </c>
      <c r="G88" s="94" t="s">
        <v>1494</v>
      </c>
      <c r="H88" s="94" t="s">
        <v>1495</v>
      </c>
      <c r="I88" s="94" t="s">
        <v>1495</v>
      </c>
      <c r="J88" s="94" t="s">
        <v>1496</v>
      </c>
      <c r="K88" s="94" t="s">
        <v>1497</v>
      </c>
      <c r="L88" s="93">
        <v>9818033635</v>
      </c>
      <c r="M88" s="93">
        <v>9818033635</v>
      </c>
      <c r="N88" s="94"/>
      <c r="O88" s="93">
        <v>434239295506</v>
      </c>
      <c r="P88" s="138">
        <v>44964</v>
      </c>
      <c r="Q88" s="94" t="s">
        <v>1236</v>
      </c>
      <c r="R88" s="94" t="s">
        <v>1257</v>
      </c>
      <c r="S88" s="94" t="s">
        <v>1238</v>
      </c>
      <c r="T88" s="94" t="s">
        <v>1498</v>
      </c>
      <c r="U88" s="150"/>
      <c r="V88" s="63"/>
      <c r="W88" s="63"/>
    </row>
    <row r="89" spans="1:25" ht="15.75" thickBot="1" x14ac:dyDescent="0.3">
      <c r="A89" s="91">
        <v>45147.75540509259</v>
      </c>
      <c r="B89" s="92">
        <v>45147</v>
      </c>
      <c r="C89" s="11" t="s">
        <v>1169</v>
      </c>
      <c r="D89" s="137" t="s">
        <v>647</v>
      </c>
      <c r="E89" s="94" t="s">
        <v>1230</v>
      </c>
      <c r="F89" s="94" t="s">
        <v>1231</v>
      </c>
      <c r="G89" s="94" t="s">
        <v>1499</v>
      </c>
      <c r="H89" s="94" t="s">
        <v>118</v>
      </c>
      <c r="I89" s="94" t="s">
        <v>118</v>
      </c>
      <c r="J89" s="94" t="s">
        <v>1500</v>
      </c>
      <c r="K89" s="94" t="s">
        <v>26</v>
      </c>
      <c r="L89" s="93">
        <v>9838838097</v>
      </c>
      <c r="M89" s="93">
        <v>9838838097</v>
      </c>
      <c r="N89" s="94"/>
      <c r="O89" s="93">
        <v>411256459006</v>
      </c>
      <c r="P89" s="138">
        <v>45636</v>
      </c>
      <c r="Q89" s="94" t="s">
        <v>1501</v>
      </c>
      <c r="R89" s="94" t="s">
        <v>1257</v>
      </c>
      <c r="S89" s="94" t="s">
        <v>76</v>
      </c>
      <c r="T89" s="94" t="s">
        <v>1502</v>
      </c>
      <c r="U89" s="150"/>
      <c r="V89" s="63"/>
      <c r="W89" s="63"/>
    </row>
    <row r="90" spans="1:25" ht="15.75" thickBot="1" x14ac:dyDescent="0.3">
      <c r="A90" s="91">
        <v>45147.806886574072</v>
      </c>
      <c r="B90" s="92">
        <v>45147</v>
      </c>
      <c r="C90" s="11" t="s">
        <v>1169</v>
      </c>
      <c r="D90" s="137" t="s">
        <v>647</v>
      </c>
      <c r="E90" s="94" t="s">
        <v>1265</v>
      </c>
      <c r="F90" s="94" t="s">
        <v>1231</v>
      </c>
      <c r="G90" s="94" t="s">
        <v>1503</v>
      </c>
      <c r="H90" s="94" t="s">
        <v>1504</v>
      </c>
      <c r="I90" s="94" t="s">
        <v>1504</v>
      </c>
      <c r="J90" s="94" t="s">
        <v>1505</v>
      </c>
      <c r="K90" s="94" t="s">
        <v>1506</v>
      </c>
      <c r="L90" s="93">
        <v>8587051239</v>
      </c>
      <c r="M90" s="93">
        <v>8587051239</v>
      </c>
      <c r="N90" s="94"/>
      <c r="O90" s="93">
        <v>550529719847</v>
      </c>
      <c r="P90" s="138">
        <v>45000</v>
      </c>
      <c r="Q90" s="94" t="s">
        <v>1236</v>
      </c>
      <c r="R90" s="94" t="s">
        <v>1257</v>
      </c>
      <c r="S90" s="94" t="s">
        <v>1238</v>
      </c>
      <c r="T90" s="94" t="s">
        <v>1498</v>
      </c>
      <c r="U90" s="150"/>
      <c r="V90" s="63"/>
      <c r="W90" s="63"/>
    </row>
    <row r="91" spans="1:25" ht="15.75" thickBot="1" x14ac:dyDescent="0.3">
      <c r="A91" s="91">
        <v>45147.924351851849</v>
      </c>
      <c r="B91" s="92">
        <v>45147</v>
      </c>
      <c r="C91" s="11" t="s">
        <v>1169</v>
      </c>
      <c r="D91" s="137" t="s">
        <v>647</v>
      </c>
      <c r="E91" s="94" t="s">
        <v>966</v>
      </c>
      <c r="F91" s="94" t="s">
        <v>629</v>
      </c>
      <c r="G91" s="94" t="s">
        <v>1507</v>
      </c>
      <c r="H91" s="94" t="s">
        <v>1508</v>
      </c>
      <c r="I91" s="94" t="s">
        <v>1508</v>
      </c>
      <c r="J91" s="94" t="s">
        <v>1500</v>
      </c>
      <c r="K91" s="94" t="s">
        <v>26</v>
      </c>
      <c r="L91" s="93">
        <v>6388375658</v>
      </c>
      <c r="M91" s="93">
        <v>6388375658</v>
      </c>
      <c r="N91" s="94"/>
      <c r="O91" s="93">
        <v>351246475387</v>
      </c>
      <c r="P91" s="138">
        <v>45454</v>
      </c>
      <c r="Q91" s="94" t="s">
        <v>26</v>
      </c>
      <c r="R91" s="94" t="s">
        <v>1257</v>
      </c>
      <c r="S91" s="94" t="s">
        <v>76</v>
      </c>
      <c r="T91" s="94" t="s">
        <v>1502</v>
      </c>
      <c r="U91" s="150"/>
      <c r="V91" s="63"/>
      <c r="W91" s="63"/>
    </row>
    <row r="92" spans="1:25" ht="15.75" thickBot="1" x14ac:dyDescent="0.3">
      <c r="A92" s="91">
        <v>45147.927499999998</v>
      </c>
      <c r="B92" s="92">
        <v>45147</v>
      </c>
      <c r="C92" s="11" t="s">
        <v>1169</v>
      </c>
      <c r="D92" s="137" t="s">
        <v>647</v>
      </c>
      <c r="E92" s="94" t="s">
        <v>1230</v>
      </c>
      <c r="F92" s="94" t="s">
        <v>1231</v>
      </c>
      <c r="G92" s="94" t="s">
        <v>1509</v>
      </c>
      <c r="H92" s="94" t="s">
        <v>1510</v>
      </c>
      <c r="I92" s="94" t="s">
        <v>1510</v>
      </c>
      <c r="J92" s="94" t="s">
        <v>1500</v>
      </c>
      <c r="K92" s="94" t="s">
        <v>26</v>
      </c>
      <c r="L92" s="93">
        <v>8960848191</v>
      </c>
      <c r="M92" s="93">
        <v>8960848191</v>
      </c>
      <c r="N92" s="94"/>
      <c r="O92" s="93">
        <v>122135647655</v>
      </c>
      <c r="P92" s="138">
        <v>46008</v>
      </c>
      <c r="Q92" s="94" t="s">
        <v>1501</v>
      </c>
      <c r="R92" s="94" t="s">
        <v>1237</v>
      </c>
      <c r="S92" s="94" t="s">
        <v>76</v>
      </c>
      <c r="T92" s="94" t="s">
        <v>1502</v>
      </c>
      <c r="U92" s="150"/>
      <c r="V92" s="63"/>
      <c r="W92" s="63"/>
    </row>
    <row r="93" spans="1:25" ht="15.75" thickBot="1" x14ac:dyDescent="0.3">
      <c r="A93" s="91">
        <v>45147.929988425924</v>
      </c>
      <c r="B93" s="92">
        <v>45147</v>
      </c>
      <c r="C93" s="11" t="s">
        <v>1169</v>
      </c>
      <c r="D93" s="137" t="s">
        <v>647</v>
      </c>
      <c r="E93" s="94" t="s">
        <v>1230</v>
      </c>
      <c r="F93" s="94" t="s">
        <v>1231</v>
      </c>
      <c r="G93" s="94" t="s">
        <v>1511</v>
      </c>
      <c r="H93" s="94" t="s">
        <v>1512</v>
      </c>
      <c r="I93" s="94" t="s">
        <v>1512</v>
      </c>
      <c r="J93" s="94" t="s">
        <v>1500</v>
      </c>
      <c r="K93" s="94" t="s">
        <v>26</v>
      </c>
      <c r="L93" s="93">
        <v>9120714855</v>
      </c>
      <c r="M93" s="93">
        <v>9120714855</v>
      </c>
      <c r="N93" s="94"/>
      <c r="O93" s="93">
        <v>885296327456</v>
      </c>
      <c r="P93" s="138">
        <v>45650</v>
      </c>
      <c r="Q93" s="94" t="s">
        <v>1501</v>
      </c>
      <c r="R93" s="94" t="s">
        <v>1237</v>
      </c>
      <c r="S93" s="94" t="s">
        <v>76</v>
      </c>
      <c r="T93" s="94" t="s">
        <v>1502</v>
      </c>
      <c r="U93" s="150"/>
      <c r="V93" s="63"/>
      <c r="W93" s="63"/>
    </row>
    <row r="94" spans="1:25" ht="15.75" thickBot="1" x14ac:dyDescent="0.3">
      <c r="A94" s="91">
        <v>45147.933900462966</v>
      </c>
      <c r="B94" s="92">
        <v>45147</v>
      </c>
      <c r="C94" s="11" t="s">
        <v>1169</v>
      </c>
      <c r="D94" s="137" t="s">
        <v>647</v>
      </c>
      <c r="E94" s="94" t="s">
        <v>1265</v>
      </c>
      <c r="F94" s="94" t="s">
        <v>1262</v>
      </c>
      <c r="G94" s="94" t="s">
        <v>1513</v>
      </c>
      <c r="H94" s="94" t="s">
        <v>1514</v>
      </c>
      <c r="I94" s="94" t="s">
        <v>1514</v>
      </c>
      <c r="J94" s="94" t="s">
        <v>1500</v>
      </c>
      <c r="K94" s="94" t="s">
        <v>26</v>
      </c>
      <c r="L94" s="93">
        <v>9369306668</v>
      </c>
      <c r="M94" s="93">
        <v>9369306668</v>
      </c>
      <c r="N94" s="94"/>
      <c r="O94" s="93">
        <v>651233486982</v>
      </c>
      <c r="P94" s="138">
        <v>46056</v>
      </c>
      <c r="Q94" s="94" t="s">
        <v>26</v>
      </c>
      <c r="R94" s="94" t="s">
        <v>1257</v>
      </c>
      <c r="S94" s="94" t="s">
        <v>76</v>
      </c>
      <c r="T94" s="94" t="s">
        <v>1502</v>
      </c>
      <c r="U94" s="150"/>
      <c r="V94" s="63"/>
      <c r="W94" s="63"/>
    </row>
    <row r="95" spans="1:25" x14ac:dyDescent="0.25">
      <c r="A95" s="91">
        <v>45148.574120370373</v>
      </c>
      <c r="B95" s="92">
        <v>45148</v>
      </c>
      <c r="C95" s="11" t="s">
        <v>1169</v>
      </c>
      <c r="D95" s="137" t="s">
        <v>647</v>
      </c>
      <c r="E95" s="94" t="s">
        <v>1265</v>
      </c>
      <c r="F95" s="94" t="s">
        <v>1262</v>
      </c>
      <c r="G95" s="94" t="s">
        <v>1515</v>
      </c>
      <c r="H95" s="94" t="s">
        <v>1516</v>
      </c>
      <c r="I95" s="94" t="s">
        <v>1517</v>
      </c>
      <c r="J95" s="94" t="s">
        <v>1518</v>
      </c>
      <c r="K95" s="94" t="s">
        <v>1236</v>
      </c>
      <c r="L95" s="93">
        <v>9310099563</v>
      </c>
      <c r="M95" s="93">
        <v>9310099563</v>
      </c>
      <c r="N95" s="94" t="s">
        <v>1519</v>
      </c>
      <c r="O95" s="93">
        <v>735869366963</v>
      </c>
      <c r="P95" s="138">
        <v>44961</v>
      </c>
      <c r="Q95" s="94" t="s">
        <v>1520</v>
      </c>
      <c r="R95" s="94" t="s">
        <v>1237</v>
      </c>
      <c r="S95" s="94" t="s">
        <v>1238</v>
      </c>
      <c r="T95" s="94" t="s">
        <v>1521</v>
      </c>
    </row>
    <row r="96" spans="1:25" x14ac:dyDescent="0.25">
      <c r="A96" s="91">
        <v>45148.610995370371</v>
      </c>
      <c r="B96" s="92">
        <v>45148</v>
      </c>
      <c r="C96" s="11" t="s">
        <v>1169</v>
      </c>
      <c r="D96" s="137" t="s">
        <v>647</v>
      </c>
      <c r="E96" s="94" t="s">
        <v>1265</v>
      </c>
      <c r="F96" s="94" t="s">
        <v>1262</v>
      </c>
      <c r="G96" s="94" t="s">
        <v>1522</v>
      </c>
      <c r="H96" s="94" t="s">
        <v>1523</v>
      </c>
      <c r="I96" s="94" t="s">
        <v>1524</v>
      </c>
      <c r="J96" s="94" t="s">
        <v>1525</v>
      </c>
      <c r="K96" s="94" t="s">
        <v>1526</v>
      </c>
      <c r="L96" s="93">
        <v>6202375934</v>
      </c>
      <c r="M96" s="93">
        <v>6202375934</v>
      </c>
      <c r="N96" s="94" t="s">
        <v>1527</v>
      </c>
      <c r="O96" s="93">
        <v>322616732824</v>
      </c>
      <c r="P96" s="138">
        <v>44971</v>
      </c>
      <c r="Q96" s="94" t="s">
        <v>1236</v>
      </c>
      <c r="R96" s="94" t="s">
        <v>1257</v>
      </c>
      <c r="S96" s="94" t="s">
        <v>1238</v>
      </c>
      <c r="T96" s="94" t="s">
        <v>1521</v>
      </c>
    </row>
    <row r="97" spans="1:20" x14ac:dyDescent="0.25">
      <c r="A97" s="91">
        <v>45148.629942129628</v>
      </c>
      <c r="B97" s="92">
        <v>45148</v>
      </c>
      <c r="C97" s="11" t="s">
        <v>1169</v>
      </c>
      <c r="D97" s="137" t="s">
        <v>647</v>
      </c>
      <c r="E97" s="94" t="s">
        <v>1265</v>
      </c>
      <c r="F97" s="94" t="s">
        <v>1262</v>
      </c>
      <c r="G97" s="94" t="s">
        <v>1528</v>
      </c>
      <c r="H97" s="94" t="s">
        <v>1529</v>
      </c>
      <c r="I97" s="94" t="s">
        <v>1529</v>
      </c>
      <c r="J97" s="94" t="s">
        <v>1530</v>
      </c>
      <c r="K97" s="94" t="s">
        <v>1531</v>
      </c>
      <c r="L97" s="93">
        <v>7982245262</v>
      </c>
      <c r="M97" s="93">
        <v>7982245262</v>
      </c>
      <c r="N97" s="94" t="s">
        <v>1532</v>
      </c>
      <c r="O97" s="93">
        <v>810608722269</v>
      </c>
      <c r="P97" s="138">
        <v>45085</v>
      </c>
      <c r="Q97" s="94" t="s">
        <v>1236</v>
      </c>
      <c r="R97" s="94" t="s">
        <v>1257</v>
      </c>
      <c r="S97" s="94" t="s">
        <v>1238</v>
      </c>
      <c r="T97" s="94" t="s">
        <v>1521</v>
      </c>
    </row>
    <row r="98" spans="1:20" x14ac:dyDescent="0.25">
      <c r="A98" s="91">
        <v>45148.675520833334</v>
      </c>
      <c r="B98" s="92">
        <v>45148</v>
      </c>
      <c r="C98" s="11" t="s">
        <v>1169</v>
      </c>
      <c r="D98" s="137" t="s">
        <v>647</v>
      </c>
      <c r="E98" s="94" t="s">
        <v>1230</v>
      </c>
      <c r="F98" s="94" t="s">
        <v>1231</v>
      </c>
      <c r="G98" s="94" t="s">
        <v>1533</v>
      </c>
      <c r="H98" s="94" t="s">
        <v>1534</v>
      </c>
      <c r="I98" s="94" t="s">
        <v>1535</v>
      </c>
      <c r="J98" s="94" t="s">
        <v>1536</v>
      </c>
      <c r="K98" s="94" t="s">
        <v>1526</v>
      </c>
      <c r="L98" s="93">
        <v>9069414743</v>
      </c>
      <c r="M98" s="93">
        <v>9069414743</v>
      </c>
      <c r="N98" s="94"/>
      <c r="O98" s="93">
        <v>410987497950</v>
      </c>
      <c r="P98" s="138">
        <v>45070</v>
      </c>
      <c r="Q98" s="94" t="s">
        <v>1236</v>
      </c>
      <c r="R98" s="94" t="s">
        <v>1257</v>
      </c>
      <c r="S98" s="94" t="s">
        <v>76</v>
      </c>
      <c r="T98" s="94" t="s">
        <v>1521</v>
      </c>
    </row>
    <row r="99" spans="1:20" x14ac:dyDescent="0.25">
      <c r="A99" s="91">
        <v>45148.689027777778</v>
      </c>
      <c r="B99" s="92">
        <v>45148</v>
      </c>
      <c r="C99" s="11" t="s">
        <v>1169</v>
      </c>
      <c r="D99" s="137" t="s">
        <v>647</v>
      </c>
      <c r="E99" s="94" t="s">
        <v>966</v>
      </c>
      <c r="F99" s="94" t="s">
        <v>629</v>
      </c>
      <c r="G99" s="94" t="s">
        <v>1537</v>
      </c>
      <c r="H99" s="94" t="s">
        <v>1538</v>
      </c>
      <c r="I99" s="94" t="s">
        <v>1538</v>
      </c>
      <c r="J99" s="94" t="s">
        <v>1539</v>
      </c>
      <c r="K99" s="94" t="s">
        <v>26</v>
      </c>
      <c r="L99" s="93">
        <v>7706965394</v>
      </c>
      <c r="M99" s="93">
        <v>7706965394</v>
      </c>
      <c r="N99" s="94"/>
      <c r="O99" s="93">
        <v>151422195644</v>
      </c>
      <c r="P99" s="138">
        <v>45272</v>
      </c>
      <c r="Q99" s="94" t="s">
        <v>26</v>
      </c>
      <c r="R99" s="94" t="s">
        <v>1257</v>
      </c>
      <c r="S99" s="94" t="s">
        <v>1238</v>
      </c>
      <c r="T99" s="94" t="s">
        <v>1502</v>
      </c>
    </row>
    <row r="100" spans="1:20" x14ac:dyDescent="0.25">
      <c r="A100" s="91">
        <v>45148.691122685188</v>
      </c>
      <c r="B100" s="92">
        <v>45148</v>
      </c>
      <c r="C100" s="11" t="s">
        <v>1169</v>
      </c>
      <c r="D100" s="137" t="s">
        <v>647</v>
      </c>
      <c r="E100" s="94" t="s">
        <v>1230</v>
      </c>
      <c r="F100" s="94" t="s">
        <v>1231</v>
      </c>
      <c r="G100" s="94" t="s">
        <v>1540</v>
      </c>
      <c r="H100" s="94" t="s">
        <v>1541</v>
      </c>
      <c r="I100" s="94" t="s">
        <v>1541</v>
      </c>
      <c r="J100" s="94" t="s">
        <v>1500</v>
      </c>
      <c r="K100" s="94" t="s">
        <v>26</v>
      </c>
      <c r="L100" s="93">
        <v>7982110797</v>
      </c>
      <c r="M100" s="93">
        <v>7982110797</v>
      </c>
      <c r="N100" s="94"/>
      <c r="O100" s="93">
        <v>515263428245</v>
      </c>
      <c r="P100" s="138">
        <v>45280</v>
      </c>
      <c r="Q100" s="94" t="s">
        <v>1501</v>
      </c>
      <c r="R100" s="94" t="s">
        <v>1237</v>
      </c>
      <c r="S100" s="94" t="s">
        <v>76</v>
      </c>
      <c r="T100" s="94" t="s">
        <v>1502</v>
      </c>
    </row>
    <row r="101" spans="1:20" x14ac:dyDescent="0.25">
      <c r="A101" s="91">
        <v>45148.694606481484</v>
      </c>
      <c r="B101" s="92">
        <v>45148</v>
      </c>
      <c r="C101" s="11" t="s">
        <v>1169</v>
      </c>
      <c r="D101" s="137" t="s">
        <v>647</v>
      </c>
      <c r="E101" s="94" t="s">
        <v>966</v>
      </c>
      <c r="F101" s="94" t="s">
        <v>629</v>
      </c>
      <c r="G101" s="94" t="s">
        <v>1542</v>
      </c>
      <c r="H101" s="94" t="s">
        <v>1543</v>
      </c>
      <c r="I101" s="94" t="s">
        <v>1543</v>
      </c>
      <c r="J101" s="94" t="s">
        <v>1500</v>
      </c>
      <c r="K101" s="94" t="s">
        <v>26</v>
      </c>
      <c r="L101" s="93">
        <v>7607309929</v>
      </c>
      <c r="M101" s="93">
        <v>7607309929</v>
      </c>
      <c r="N101" s="94"/>
      <c r="O101" s="93">
        <v>979253469182</v>
      </c>
      <c r="P101" s="138">
        <v>45209</v>
      </c>
      <c r="Q101" s="94" t="s">
        <v>26</v>
      </c>
      <c r="R101" s="94" t="s">
        <v>1257</v>
      </c>
      <c r="S101" s="94" t="s">
        <v>1238</v>
      </c>
      <c r="T101" s="94" t="s">
        <v>1502</v>
      </c>
    </row>
    <row r="102" spans="1:20" x14ac:dyDescent="0.25">
      <c r="A102" s="91">
        <v>45148.704108796293</v>
      </c>
      <c r="B102" s="92">
        <v>45148</v>
      </c>
      <c r="C102" s="11" t="s">
        <v>1169</v>
      </c>
      <c r="D102" s="137" t="s">
        <v>647</v>
      </c>
      <c r="E102" s="94" t="s">
        <v>1230</v>
      </c>
      <c r="F102" s="94" t="s">
        <v>1231</v>
      </c>
      <c r="G102" s="94" t="s">
        <v>1544</v>
      </c>
      <c r="H102" s="94" t="s">
        <v>1545</v>
      </c>
      <c r="I102" s="94" t="s">
        <v>1546</v>
      </c>
      <c r="J102" s="94" t="s">
        <v>1547</v>
      </c>
      <c r="K102" s="94" t="s">
        <v>1548</v>
      </c>
      <c r="L102" s="93">
        <v>9919694824</v>
      </c>
      <c r="M102" s="93">
        <v>9919694824</v>
      </c>
      <c r="N102" s="94"/>
      <c r="O102" s="93">
        <v>556341987852</v>
      </c>
      <c r="P102" s="138">
        <v>45208</v>
      </c>
      <c r="Q102" s="94" t="s">
        <v>26</v>
      </c>
      <c r="R102" s="94" t="s">
        <v>1237</v>
      </c>
      <c r="S102" s="94" t="s">
        <v>76</v>
      </c>
      <c r="T102" s="94" t="s">
        <v>1502</v>
      </c>
    </row>
    <row r="103" spans="1:20" x14ac:dyDescent="0.25">
      <c r="A103" s="91">
        <v>45148.706956018519</v>
      </c>
      <c r="B103" s="92">
        <v>45148</v>
      </c>
      <c r="C103" s="11" t="s">
        <v>1169</v>
      </c>
      <c r="D103" s="137" t="s">
        <v>647</v>
      </c>
      <c r="E103" s="94" t="s">
        <v>966</v>
      </c>
      <c r="F103" s="94" t="s">
        <v>629</v>
      </c>
      <c r="G103" s="94" t="s">
        <v>1549</v>
      </c>
      <c r="H103" s="94" t="s">
        <v>1550</v>
      </c>
      <c r="I103" s="94" t="s">
        <v>1550</v>
      </c>
      <c r="J103" s="94" t="s">
        <v>1500</v>
      </c>
      <c r="K103" s="94" t="s">
        <v>26</v>
      </c>
      <c r="L103" s="93">
        <v>7054964932</v>
      </c>
      <c r="M103" s="93">
        <v>7054964932</v>
      </c>
      <c r="N103" s="94"/>
      <c r="O103" s="93">
        <v>251566337898</v>
      </c>
      <c r="P103" s="138">
        <v>45180</v>
      </c>
      <c r="Q103" s="94" t="s">
        <v>26</v>
      </c>
      <c r="R103" s="94" t="s">
        <v>1257</v>
      </c>
      <c r="S103" s="94" t="s">
        <v>1238</v>
      </c>
      <c r="T103" s="94" t="s">
        <v>1502</v>
      </c>
    </row>
    <row r="104" spans="1:20" x14ac:dyDescent="0.25">
      <c r="A104" s="91">
        <v>45148.712175925924</v>
      </c>
      <c r="B104" s="92">
        <v>45148</v>
      </c>
      <c r="C104" s="11" t="s">
        <v>1169</v>
      </c>
      <c r="D104" s="137" t="s">
        <v>647</v>
      </c>
      <c r="E104" s="94" t="s">
        <v>1230</v>
      </c>
      <c r="F104" s="94" t="s">
        <v>1231</v>
      </c>
      <c r="G104" s="94" t="s">
        <v>1551</v>
      </c>
      <c r="H104" s="94" t="s">
        <v>1552</v>
      </c>
      <c r="I104" s="94" t="s">
        <v>1552</v>
      </c>
      <c r="J104" s="94" t="s">
        <v>1553</v>
      </c>
      <c r="K104" s="94" t="s">
        <v>1554</v>
      </c>
      <c r="L104" s="93">
        <v>9696851177</v>
      </c>
      <c r="M104" s="93">
        <v>9696851177</v>
      </c>
      <c r="N104" s="94"/>
      <c r="O104" s="93">
        <v>821346538763</v>
      </c>
      <c r="P104" s="138">
        <v>45478</v>
      </c>
      <c r="Q104" s="94" t="s">
        <v>1501</v>
      </c>
      <c r="R104" s="94" t="s">
        <v>1237</v>
      </c>
      <c r="S104" s="94" t="s">
        <v>76</v>
      </c>
      <c r="T104" s="94" t="s">
        <v>1502</v>
      </c>
    </row>
    <row r="105" spans="1:20" x14ac:dyDescent="0.25">
      <c r="A105" s="91">
        <v>45148.716724537036</v>
      </c>
      <c r="B105" s="92">
        <v>45148</v>
      </c>
      <c r="C105" s="11" t="s">
        <v>1169</v>
      </c>
      <c r="D105" s="137" t="s">
        <v>647</v>
      </c>
      <c r="E105" s="94" t="s">
        <v>1230</v>
      </c>
      <c r="F105" s="94" t="s">
        <v>1262</v>
      </c>
      <c r="G105" s="94" t="s">
        <v>1555</v>
      </c>
      <c r="H105" s="94" t="s">
        <v>1556</v>
      </c>
      <c r="I105" s="94" t="s">
        <v>1556</v>
      </c>
      <c r="J105" s="94" t="s">
        <v>1500</v>
      </c>
      <c r="K105" s="94" t="s">
        <v>26</v>
      </c>
      <c r="L105" s="93">
        <v>8052466710</v>
      </c>
      <c r="M105" s="93">
        <v>8052466710</v>
      </c>
      <c r="N105" s="94"/>
      <c r="O105" s="93">
        <v>562389124586</v>
      </c>
      <c r="P105" s="138">
        <v>45497</v>
      </c>
      <c r="Q105" s="94" t="s">
        <v>1501</v>
      </c>
      <c r="R105" s="94" t="s">
        <v>1237</v>
      </c>
      <c r="S105" s="94" t="s">
        <v>76</v>
      </c>
      <c r="T105" s="94" t="s">
        <v>1502</v>
      </c>
    </row>
    <row r="106" spans="1:20" x14ac:dyDescent="0.25">
      <c r="A106" s="91">
        <v>45148.719027777777</v>
      </c>
      <c r="B106" s="92">
        <v>45148</v>
      </c>
      <c r="C106" s="11" t="s">
        <v>1169</v>
      </c>
      <c r="D106" s="137" t="s">
        <v>647</v>
      </c>
      <c r="E106" s="94" t="s">
        <v>1230</v>
      </c>
      <c r="F106" s="94" t="s">
        <v>1231</v>
      </c>
      <c r="G106" s="94" t="s">
        <v>1557</v>
      </c>
      <c r="H106" s="94" t="s">
        <v>1558</v>
      </c>
      <c r="I106" s="94" t="s">
        <v>1559</v>
      </c>
      <c r="J106" s="94" t="s">
        <v>1500</v>
      </c>
      <c r="K106" s="94" t="s">
        <v>26</v>
      </c>
      <c r="L106" s="93">
        <v>7081998896</v>
      </c>
      <c r="M106" s="93">
        <v>7081998896</v>
      </c>
      <c r="N106" s="94"/>
      <c r="O106" s="93">
        <v>256483539884</v>
      </c>
      <c r="P106" s="138">
        <v>45186</v>
      </c>
      <c r="Q106" s="94" t="s">
        <v>1501</v>
      </c>
      <c r="R106" s="94" t="s">
        <v>1237</v>
      </c>
      <c r="S106" s="94" t="s">
        <v>76</v>
      </c>
      <c r="T106" s="94" t="s">
        <v>1502</v>
      </c>
    </row>
    <row r="107" spans="1:20" x14ac:dyDescent="0.25">
      <c r="A107" s="91">
        <v>45148.728460648148</v>
      </c>
      <c r="B107" s="92">
        <v>45148</v>
      </c>
      <c r="C107" s="11" t="s">
        <v>1169</v>
      </c>
      <c r="D107" s="137" t="s">
        <v>647</v>
      </c>
      <c r="E107" s="94" t="s">
        <v>966</v>
      </c>
      <c r="F107" s="94" t="s">
        <v>629</v>
      </c>
      <c r="G107" s="94" t="s">
        <v>1560</v>
      </c>
      <c r="H107" s="94" t="s">
        <v>1561</v>
      </c>
      <c r="I107" s="94" t="s">
        <v>1561</v>
      </c>
      <c r="J107" s="94" t="s">
        <v>1500</v>
      </c>
      <c r="K107" s="94" t="s">
        <v>26</v>
      </c>
      <c r="L107" s="93">
        <v>8303290794</v>
      </c>
      <c r="M107" s="93">
        <v>8303290794</v>
      </c>
      <c r="N107" s="94"/>
      <c r="O107" s="93">
        <v>923456849171</v>
      </c>
      <c r="P107" s="138">
        <v>45264</v>
      </c>
      <c r="Q107" s="94" t="s">
        <v>26</v>
      </c>
      <c r="R107" s="94" t="s">
        <v>1257</v>
      </c>
      <c r="S107" s="94" t="s">
        <v>1238</v>
      </c>
      <c r="T107" s="94" t="s">
        <v>1502</v>
      </c>
    </row>
    <row r="108" spans="1:20" x14ac:dyDescent="0.25">
      <c r="A108" s="91">
        <v>45148.730821759258</v>
      </c>
      <c r="B108" s="92">
        <v>45148</v>
      </c>
      <c r="C108" s="11" t="s">
        <v>1169</v>
      </c>
      <c r="D108" s="137" t="s">
        <v>647</v>
      </c>
      <c r="E108" s="94" t="s">
        <v>1230</v>
      </c>
      <c r="F108" s="94" t="s">
        <v>1231</v>
      </c>
      <c r="G108" s="94" t="s">
        <v>1562</v>
      </c>
      <c r="H108" s="94" t="s">
        <v>1563</v>
      </c>
      <c r="I108" s="94" t="s">
        <v>1564</v>
      </c>
      <c r="J108" s="94" t="s">
        <v>1565</v>
      </c>
      <c r="K108" s="94" t="s">
        <v>1566</v>
      </c>
      <c r="L108" s="93">
        <v>9873704267</v>
      </c>
      <c r="M108" s="93">
        <v>9873704267</v>
      </c>
      <c r="N108" s="94"/>
      <c r="O108" s="93">
        <v>243875645705</v>
      </c>
      <c r="P108" s="138">
        <v>45056</v>
      </c>
      <c r="Q108" s="94" t="s">
        <v>1236</v>
      </c>
      <c r="R108" s="94" t="s">
        <v>1257</v>
      </c>
      <c r="S108" s="94" t="s">
        <v>76</v>
      </c>
      <c r="T108" s="94" t="s">
        <v>1498</v>
      </c>
    </row>
    <row r="109" spans="1:20" x14ac:dyDescent="0.25">
      <c r="A109" s="91">
        <v>45148.731041666666</v>
      </c>
      <c r="B109" s="92">
        <v>45148</v>
      </c>
      <c r="C109" s="11" t="s">
        <v>1169</v>
      </c>
      <c r="D109" s="137" t="s">
        <v>647</v>
      </c>
      <c r="E109" s="94" t="s">
        <v>966</v>
      </c>
      <c r="F109" s="94" t="s">
        <v>629</v>
      </c>
      <c r="G109" s="94" t="s">
        <v>1567</v>
      </c>
      <c r="H109" s="94" t="s">
        <v>1568</v>
      </c>
      <c r="I109" s="94" t="s">
        <v>1568</v>
      </c>
      <c r="J109" s="94" t="s">
        <v>1500</v>
      </c>
      <c r="K109" s="94" t="s">
        <v>26</v>
      </c>
      <c r="L109" s="93">
        <v>6303077875</v>
      </c>
      <c r="M109" s="93">
        <v>6303077875</v>
      </c>
      <c r="N109" s="94"/>
      <c r="O109" s="93">
        <v>745628231467</v>
      </c>
      <c r="P109" s="138">
        <v>45495</v>
      </c>
      <c r="Q109" s="94" t="s">
        <v>26</v>
      </c>
      <c r="R109" s="94" t="s">
        <v>1257</v>
      </c>
      <c r="S109" s="94" t="s">
        <v>1238</v>
      </c>
      <c r="T109" s="94" t="s">
        <v>1502</v>
      </c>
    </row>
    <row r="110" spans="1:20" x14ac:dyDescent="0.25">
      <c r="A110" s="91">
        <v>45148.746458333335</v>
      </c>
      <c r="B110" s="92">
        <v>45148</v>
      </c>
      <c r="C110" s="11" t="s">
        <v>1169</v>
      </c>
      <c r="D110" s="137" t="s">
        <v>647</v>
      </c>
      <c r="E110" s="94" t="s">
        <v>966</v>
      </c>
      <c r="F110" s="94" t="s">
        <v>629</v>
      </c>
      <c r="G110" s="94" t="s">
        <v>1569</v>
      </c>
      <c r="H110" s="94" t="s">
        <v>1570</v>
      </c>
      <c r="I110" s="94" t="s">
        <v>1570</v>
      </c>
      <c r="J110" s="94" t="s">
        <v>1500</v>
      </c>
      <c r="K110" s="94" t="s">
        <v>26</v>
      </c>
      <c r="L110" s="93">
        <v>9451665045</v>
      </c>
      <c r="M110" s="93">
        <v>9451665045</v>
      </c>
      <c r="N110" s="94"/>
      <c r="O110" s="93">
        <v>917277653980</v>
      </c>
      <c r="P110" s="138">
        <v>45209</v>
      </c>
      <c r="Q110" s="94" t="s">
        <v>26</v>
      </c>
      <c r="R110" s="94" t="s">
        <v>1257</v>
      </c>
      <c r="S110" s="94" t="s">
        <v>1238</v>
      </c>
      <c r="T110" s="94" t="s">
        <v>1502</v>
      </c>
    </row>
    <row r="111" spans="1:20" x14ac:dyDescent="0.25">
      <c r="A111" s="91">
        <v>45148.748460648145</v>
      </c>
      <c r="B111" s="92">
        <v>45148</v>
      </c>
      <c r="C111" s="11" t="s">
        <v>1169</v>
      </c>
      <c r="D111" s="137" t="s">
        <v>647</v>
      </c>
      <c r="E111" s="94" t="s">
        <v>966</v>
      </c>
      <c r="F111" s="94" t="s">
        <v>629</v>
      </c>
      <c r="G111" s="94" t="s">
        <v>1571</v>
      </c>
      <c r="H111" s="94" t="s">
        <v>1572</v>
      </c>
      <c r="I111" s="94" t="s">
        <v>1572</v>
      </c>
      <c r="J111" s="94" t="s">
        <v>1500</v>
      </c>
      <c r="K111" s="94" t="s">
        <v>26</v>
      </c>
      <c r="L111" s="93">
        <v>9519401611</v>
      </c>
      <c r="M111" s="93">
        <v>9519401611</v>
      </c>
      <c r="N111" s="94"/>
      <c r="O111" s="93">
        <v>125364958623</v>
      </c>
      <c r="P111" s="138">
        <v>45172</v>
      </c>
      <c r="Q111" s="94" t="s">
        <v>26</v>
      </c>
      <c r="R111" s="94" t="s">
        <v>1257</v>
      </c>
      <c r="S111" s="94" t="s">
        <v>1238</v>
      </c>
      <c r="T111" s="94" t="s">
        <v>1502</v>
      </c>
    </row>
    <row r="112" spans="1:20" x14ac:dyDescent="0.25">
      <c r="A112" s="91">
        <v>45148.841574074075</v>
      </c>
      <c r="B112" s="92">
        <v>45148</v>
      </c>
      <c r="C112" s="11" t="s">
        <v>1169</v>
      </c>
      <c r="D112" s="137" t="s">
        <v>647</v>
      </c>
      <c r="E112" s="94" t="s">
        <v>1265</v>
      </c>
      <c r="F112" s="94" t="s">
        <v>1262</v>
      </c>
      <c r="G112" s="94" t="s">
        <v>1573</v>
      </c>
      <c r="H112" s="94" t="s">
        <v>1574</v>
      </c>
      <c r="I112" s="94" t="s">
        <v>1575</v>
      </c>
      <c r="J112" s="94" t="s">
        <v>1576</v>
      </c>
      <c r="K112" s="94" t="s">
        <v>1577</v>
      </c>
      <c r="L112" s="93">
        <v>9716787396</v>
      </c>
      <c r="M112" s="93">
        <v>9716787396</v>
      </c>
      <c r="N112" s="94" t="s">
        <v>1578</v>
      </c>
      <c r="O112" s="94" t="s">
        <v>1579</v>
      </c>
      <c r="P112" s="138">
        <v>44979</v>
      </c>
      <c r="Q112" s="94" t="s">
        <v>1526</v>
      </c>
      <c r="R112" s="94" t="s">
        <v>1257</v>
      </c>
      <c r="S112" s="94" t="s">
        <v>1238</v>
      </c>
      <c r="T112" s="94" t="s">
        <v>1498</v>
      </c>
    </row>
    <row r="113" spans="1:20" x14ac:dyDescent="0.25">
      <c r="A113" s="91">
        <v>45148.847986111112</v>
      </c>
      <c r="B113" s="92">
        <v>45148</v>
      </c>
      <c r="C113" s="11" t="s">
        <v>1169</v>
      </c>
      <c r="D113" s="137" t="s">
        <v>647</v>
      </c>
      <c r="E113" s="94" t="s">
        <v>1265</v>
      </c>
      <c r="F113" s="94" t="s">
        <v>1262</v>
      </c>
      <c r="G113" s="94" t="s">
        <v>1580</v>
      </c>
      <c r="H113" s="94" t="s">
        <v>1581</v>
      </c>
      <c r="I113" s="94" t="s">
        <v>1581</v>
      </c>
      <c r="J113" s="94" t="s">
        <v>1582</v>
      </c>
      <c r="K113" s="94" t="s">
        <v>1526</v>
      </c>
      <c r="L113" s="93">
        <v>9911603217</v>
      </c>
      <c r="M113" s="93">
        <v>9911603217</v>
      </c>
      <c r="N113" s="94" t="s">
        <v>1583</v>
      </c>
      <c r="O113" s="93">
        <v>852648656021</v>
      </c>
      <c r="P113" s="138">
        <v>45035</v>
      </c>
      <c r="Q113" s="94" t="s">
        <v>1526</v>
      </c>
      <c r="R113" s="94" t="s">
        <v>1257</v>
      </c>
      <c r="S113" s="94" t="s">
        <v>1238</v>
      </c>
      <c r="T113" s="94" t="s">
        <v>1498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6" sqref="L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H1" workbookViewId="0">
      <selection activeCell="T22" sqref="T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" sqref="L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2" sqref="L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Rough</vt:lpstr>
      <vt:lpstr>Target Sheet</vt:lpstr>
      <vt:lpstr>Team Wise Table</vt:lpstr>
      <vt:lpstr>B2B Revenue Graph</vt:lpstr>
      <vt:lpstr>B2B Revenue Table</vt:lpstr>
      <vt:lpstr>Team Wise Graph</vt:lpstr>
      <vt:lpstr>Employee Wise Graph</vt:lpstr>
      <vt:lpstr>Customer Pivot</vt:lpstr>
      <vt:lpstr>Customer Onboarding raw</vt:lpstr>
      <vt:lpstr>Revenue Pivot</vt:lpstr>
      <vt:lpstr>Revenue Raw</vt:lpstr>
      <vt:lpstr>Customer order details</vt:lpstr>
      <vt:lpstr>Driver Pivot</vt:lpstr>
      <vt:lpstr>Driver </vt:lpstr>
      <vt:lpstr>Vehicle Pivot</vt:lpstr>
      <vt:lpstr>Vehicle Details</vt:lpstr>
      <vt:lpstr>Vehicle raw</vt:lpstr>
      <vt:lpstr>AASM Wise</vt:lpstr>
      <vt:lpstr>Rahul Rai</vt:lpstr>
      <vt:lpstr>Abhishek Srivastava</vt:lpstr>
      <vt:lpstr>Amit Sharma</vt:lpstr>
      <vt:lpstr>Md Faraz</vt:lpstr>
      <vt:lpstr>Nitin Puri</vt:lpstr>
      <vt:lpstr>Abhishek Sharma</vt:lpstr>
      <vt:lpstr>Avinish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2023-08-07T12:33:14Z</dcterms:created>
  <dcterms:modified xsi:type="dcterms:W3CDTF">2024-11-04T07:34:34Z</dcterms:modified>
</cp:coreProperties>
</file>