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9052\Desktop\620200 89(i) RELIEF\"/>
    </mc:Choice>
  </mc:AlternateContent>
  <bookViews>
    <workbookView xWindow="0" yWindow="0" windowWidth="20490" windowHeight="7155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C22" i="2" l="1"/>
  <c r="C23" i="2"/>
  <c r="C24" i="2"/>
  <c r="C25" i="2"/>
  <c r="C21" i="2"/>
  <c r="D56" i="2" l="1"/>
  <c r="D57" i="2"/>
  <c r="B21" i="2" l="1"/>
  <c r="E21" i="2" s="1"/>
  <c r="D12" i="2" l="1"/>
  <c r="G39" i="2" l="1"/>
  <c r="G40" i="2" s="1"/>
  <c r="C12" i="2"/>
  <c r="B12" i="2"/>
  <c r="C26" i="2" l="1"/>
  <c r="B22" i="2"/>
  <c r="E22" i="2" s="1"/>
  <c r="B23" i="2"/>
  <c r="E23" i="2" s="1"/>
  <c r="B24" i="2"/>
  <c r="E24" i="2" s="1"/>
  <c r="B25" i="2"/>
  <c r="E25" i="2" s="1"/>
  <c r="D25" i="2" l="1"/>
  <c r="F25" i="2" s="1"/>
  <c r="D24" i="2"/>
  <c r="F24" i="2" s="1"/>
  <c r="D23" i="2"/>
  <c r="F23" i="2" s="1"/>
  <c r="D22" i="2"/>
  <c r="F22" i="2" s="1"/>
  <c r="F30" i="2"/>
  <c r="F31" i="2"/>
  <c r="F32" i="2"/>
  <c r="F33" i="2"/>
  <c r="F47" i="2"/>
  <c r="F48" i="2"/>
  <c r="B49" i="2"/>
  <c r="F49" i="2"/>
  <c r="B50" i="2"/>
  <c r="F50" i="2"/>
  <c r="B76" i="2"/>
  <c r="G25" i="2" l="1"/>
  <c r="G24" i="2"/>
  <c r="G23" i="2"/>
  <c r="G22" i="2"/>
  <c r="E26" i="2"/>
  <c r="B26" i="2"/>
  <c r="D21" i="2"/>
  <c r="F21" i="2" s="1"/>
  <c r="G38" i="2"/>
  <c r="G21" i="2" l="1"/>
  <c r="D26" i="2"/>
  <c r="G61" i="2"/>
  <c r="G37" i="2"/>
  <c r="G41" i="2" s="1"/>
  <c r="F26" i="2" l="1"/>
  <c r="G26" i="2"/>
  <c r="G43" i="2" s="1"/>
  <c r="G42" i="2"/>
  <c r="G44" i="2" l="1"/>
</calcChain>
</file>

<file path=xl/sharedStrings.xml><?xml version="1.0" encoding="utf-8"?>
<sst xmlns="http://schemas.openxmlformats.org/spreadsheetml/2006/main" count="96" uniqueCount="76">
  <si>
    <t>Previous year(s)</t>
  </si>
  <si>
    <t>TABLE "A"</t>
  </si>
  <si>
    <t>[See item 7 of Annexure I ]</t>
  </si>
  <si>
    <t>Note :   In this Table, details of salary received in arrears or advance relating to different previous years may be furnished.</t>
  </si>
  <si>
    <t>Signature</t>
  </si>
  <si>
    <t>Name :</t>
  </si>
  <si>
    <t>Designation :</t>
  </si>
  <si>
    <t>Office :</t>
  </si>
  <si>
    <t>Date :</t>
  </si>
  <si>
    <t>Place :</t>
  </si>
  <si>
    <t>Total income (excluding salary received in arrears or Advance)</t>
  </si>
  <si>
    <t>Salary received in arrears or advance</t>
  </si>
  <si>
    <t>Total income (as increased by salary received in arrears or advance)[Add item 1 and item 2]</t>
  </si>
  <si>
    <t>Tax on total income (as per item 3)</t>
  </si>
  <si>
    <t>Tax on total income (as per item 1)</t>
  </si>
  <si>
    <t>Tax on salary received in arrears or advance [Difference of item 4 and item 5]</t>
  </si>
  <si>
    <t>Tax computed in accordance with Table "A" [Brought from column 7 of Table "A"]</t>
  </si>
  <si>
    <t>Relief under section 89(1) [Indicate the difference between the amounts mentioned against items 6 and 7]</t>
  </si>
  <si>
    <t>Sl No.</t>
  </si>
  <si>
    <t>Particulars</t>
  </si>
  <si>
    <t>Amount `</t>
  </si>
  <si>
    <t>FORM NO. 10E</t>
  </si>
  <si>
    <t>[See rule 21AA]</t>
  </si>
  <si>
    <t xml:space="preserve">Form for furnishing particulars of income under section 192(2A) for the year ending 31st 
March,________ for claiming relief under section 89(1) by a Government servant or an 
employee in a company, co-operative society, local authority, university, institution, association or body
</t>
  </si>
  <si>
    <t>Name and address of the employee</t>
  </si>
  <si>
    <t>Permanent account number</t>
  </si>
  <si>
    <t>Residential status</t>
  </si>
  <si>
    <t>Particulars of income referred to in rule 21A of the Income tax Rules, 1962, during the previous year relevant to assessment year________________</t>
  </si>
  <si>
    <t>Payment in the nature of gratuity in respect of past services,extending over a period of not less than 5 years in accordance with the provisions of sub-rule (3) of rule 21A</t>
  </si>
  <si>
    <t>Payment in the nature of compensation from the employer or former employer at or in connection with termination of  employment after continuous service of not less than 3 years or where the unexpired portion of term of employment is also not less than 3 years in accordance with the provisions of sub-rule (4) of rule 21A</t>
  </si>
  <si>
    <t>Payment in commutation of pension in accordance with the provisions of sub-rule (5) of rule 21A</t>
  </si>
  <si>
    <t>1 (a)</t>
  </si>
  <si>
    <t>(b)</t>
  </si>
  <si>
    <t>(d)</t>
  </si>
  <si>
    <t>( c)</t>
  </si>
  <si>
    <t>Signature of the employee</t>
  </si>
  <si>
    <t>Verification</t>
  </si>
  <si>
    <t xml:space="preserve">    Signature of the employee</t>
  </si>
  <si>
    <t>ANNEXURE I              
[See item 2 of Form No. 10E]
ARREARS OR ADVANCE SALARY</t>
  </si>
  <si>
    <t>TOTAL</t>
  </si>
  <si>
    <t xml:space="preserve">Salary received in arrears or in advance in accordance  with the provisions of sub-rule (2) of rule 21A     
</t>
  </si>
  <si>
    <t xml:space="preserve">Detailed particulars of payments referred to above may be given in Annexure I, II, IIA, III or IV, as the case may be
</t>
  </si>
  <si>
    <t>S R No.:</t>
  </si>
  <si>
    <t>I,______________________________________do hereby declare that what is stated above is true to the best of my knowledge and belief.</t>
  </si>
  <si>
    <t>Name</t>
  </si>
  <si>
    <t>S R No.</t>
  </si>
  <si>
    <t>Designation</t>
  </si>
  <si>
    <t>Office</t>
  </si>
  <si>
    <t>Financial Year</t>
  </si>
  <si>
    <t>Taxable Income</t>
  </si>
  <si>
    <t>Gross Arrear received</t>
  </si>
  <si>
    <t>2017-2018</t>
  </si>
  <si>
    <t>2018-2019</t>
  </si>
  <si>
    <t>2019-2020</t>
  </si>
  <si>
    <t>2020-2021</t>
  </si>
  <si>
    <t>2021-2022</t>
  </si>
  <si>
    <t>2022-2023</t>
  </si>
  <si>
    <t>Verified today, the________________</t>
  </si>
  <si>
    <t>day of_______________</t>
  </si>
  <si>
    <t>Jaipur</t>
  </si>
  <si>
    <t>New Tax Regime</t>
  </si>
  <si>
    <t>N</t>
  </si>
  <si>
    <t>PAN</t>
  </si>
  <si>
    <t>RESIDENT</t>
  </si>
  <si>
    <t>Total Income of the relevant previous year          (`)</t>
  </si>
  <si>
    <t>Salary received in arrears or advance relating to the relevant previous year as mentioned in column(1)                           (`)</t>
  </si>
  <si>
    <t>Total income (as increased by salary received in arrears or advance) of the relevant previous year mentioned in column(1) [Add clumns (2) and (3)]                     (`)</t>
  </si>
  <si>
    <t>Tax on total income  [as per column (2)]            (`)</t>
  </si>
  <si>
    <t>Tax on total income  [as per column (4)]            (`)</t>
  </si>
  <si>
    <t>Difference in tax      [Amount under column (6) minus amount under column (5)]                                          (`)</t>
  </si>
  <si>
    <t>Calculation of relief U/s 89(1)</t>
  </si>
  <si>
    <t>Domiciliary Med. Exps. Arrear</t>
  </si>
  <si>
    <t>This figure represents Taxable Income as per Nov 2022 ITC, expected increase from December 2022 to March 2023 and Domiciliary Medical Exps reimbursement.</t>
  </si>
  <si>
    <t>SURESH BEESETTI</t>
  </si>
  <si>
    <t>AM</t>
  </si>
  <si>
    <t>BJUPB8576J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</si>
</sst>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9">
    <font>
      <sz val="10"/>
      <name val="Arial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Rupee Foradian"/>
      <family val="2"/>
    </font>
    <font>
      <i/>
      <sz val="12"/>
      <name val="Arial"/>
      <family val="2"/>
    </font>
    <font>
      <b/>
      <sz val="11"/>
      <name val="Rupee Foradian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Rupee Foradian"/>
      <family val="2"/>
    </font>
    <font>
      <sz val="14"/>
      <name val="Rupee Foradian"/>
      <family val="2"/>
    </font>
    <font>
      <b/>
      <sz val="18"/>
      <color indexed="12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8"/>
      <color indexed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Protection="1">
      <protection locked="0"/>
    </xf>
    <xf numFmtId="0" fontId="4" fillId="0" borderId="0" xfId="0" applyFont="1" applyProtection="1"/>
    <xf numFmtId="0" fontId="0" fillId="0" borderId="1" xfId="0" applyBorder="1" applyProtection="1"/>
    <xf numFmtId="0" fontId="0" fillId="0" borderId="0" xfId="0" applyProtection="1"/>
    <xf numFmtId="0" fontId="5" fillId="0" borderId="0" xfId="0" applyFont="1" applyProtection="1"/>
    <xf numFmtId="0" fontId="0" fillId="0" borderId="1" xfId="0" applyBorder="1" applyAlignment="1" applyProtection="1">
      <alignment horizontal="right" vertical="top"/>
    </xf>
    <xf numFmtId="0" fontId="0" fillId="0" borderId="0" xfId="0" applyAlignment="1" applyProtection="1">
      <alignment horizontal="right" vertical="top"/>
    </xf>
    <xf numFmtId="0" fontId="4" fillId="0" borderId="0" xfId="0" applyFont="1" applyAlignment="1" applyProtection="1">
      <alignment horizontal="right" vertical="top"/>
    </xf>
    <xf numFmtId="0" fontId="4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left"/>
    </xf>
    <xf numFmtId="0" fontId="9" fillId="0" borderId="0" xfId="0" applyFont="1" applyAlignment="1">
      <alignment horizontal="center" vertical="center" wrapText="1"/>
    </xf>
    <xf numFmtId="0" fontId="4" fillId="0" borderId="0" xfId="0" applyFont="1" applyBorder="1" applyProtection="1"/>
    <xf numFmtId="0" fontId="0" fillId="0" borderId="0" xfId="0" applyBorder="1" applyProtection="1">
      <protection locked="0"/>
    </xf>
    <xf numFmtId="0" fontId="0" fillId="0" borderId="0" xfId="0" applyBorder="1" applyProtection="1"/>
    <xf numFmtId="164" fontId="0" fillId="0" borderId="0" xfId="0" applyNumberFormat="1" applyBorder="1" applyProtection="1">
      <protection locked="0"/>
    </xf>
    <xf numFmtId="0" fontId="0" fillId="0" borderId="0" xfId="0" applyBorder="1"/>
    <xf numFmtId="0" fontId="10" fillId="0" borderId="0" xfId="0" applyFont="1" applyProtection="1"/>
    <xf numFmtId="0" fontId="10" fillId="0" borderId="0" xfId="0" applyFont="1"/>
    <xf numFmtId="0" fontId="9" fillId="0" borderId="4" xfId="0" applyFont="1" applyBorder="1" applyAlignment="1" applyProtection="1">
      <alignment horizontal="center" vertical="center"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4" xfId="0" applyFont="1" applyBorder="1" applyProtection="1"/>
    <xf numFmtId="0" fontId="4" fillId="0" borderId="0" xfId="0" applyFont="1" applyAlignment="1" applyProtection="1">
      <alignment vertical="top" wrapText="1"/>
    </xf>
    <xf numFmtId="14" fontId="0" fillId="0" borderId="0" xfId="0" applyNumberFormat="1" applyAlignment="1" applyProtection="1">
      <alignment horizontal="left"/>
    </xf>
    <xf numFmtId="0" fontId="6" fillId="0" borderId="13" xfId="0" applyFont="1" applyBorder="1" applyAlignment="1" applyProtection="1">
      <alignment horizontal="left" vertical="top" wrapText="1"/>
    </xf>
    <xf numFmtId="0" fontId="6" fillId="0" borderId="15" xfId="0" applyFont="1" applyBorder="1" applyAlignment="1" applyProtection="1">
      <alignment horizontal="justify" vertical="top"/>
    </xf>
    <xf numFmtId="0" fontId="6" fillId="0" borderId="2" xfId="0" applyFont="1" applyBorder="1" applyAlignment="1" applyProtection="1">
      <alignment horizontal="right" vertical="top"/>
    </xf>
    <xf numFmtId="1" fontId="13" fillId="0" borderId="3" xfId="0" applyNumberFormat="1" applyFont="1" applyBorder="1" applyAlignment="1" applyProtection="1">
      <alignment horizontal="right" vertical="center"/>
    </xf>
    <xf numFmtId="0" fontId="13" fillId="0" borderId="2" xfId="0" applyFont="1" applyBorder="1" applyAlignment="1" applyProtection="1">
      <alignment horizontal="right" vertical="top"/>
    </xf>
    <xf numFmtId="0" fontId="6" fillId="0" borderId="3" xfId="0" applyFont="1" applyBorder="1" applyAlignment="1">
      <alignment vertical="center"/>
    </xf>
    <xf numFmtId="0" fontId="13" fillId="0" borderId="3" xfId="0" applyFont="1" applyBorder="1" applyAlignment="1" applyProtection="1">
      <alignment horizontal="right" vertical="center"/>
    </xf>
    <xf numFmtId="0" fontId="13" fillId="0" borderId="16" xfId="0" applyFont="1" applyBorder="1" applyAlignment="1" applyProtection="1">
      <alignment horizontal="right" vertical="top"/>
    </xf>
    <xf numFmtId="0" fontId="13" fillId="0" borderId="18" xfId="0" applyFont="1" applyBorder="1" applyAlignment="1" applyProtection="1">
      <alignment horizontal="right" vertical="center"/>
    </xf>
    <xf numFmtId="0" fontId="6" fillId="0" borderId="3" xfId="0" applyFont="1" applyBorder="1"/>
    <xf numFmtId="0" fontId="1" fillId="0" borderId="0" xfId="0" applyFont="1" applyBorder="1" applyProtection="1"/>
    <xf numFmtId="0" fontId="10" fillId="0" borderId="0" xfId="0" applyFont="1" applyBorder="1"/>
    <xf numFmtId="0" fontId="5" fillId="2" borderId="0" xfId="0" applyFont="1" applyFill="1" applyAlignment="1" applyProtection="1">
      <alignment horizontal="left"/>
      <protection locked="0"/>
    </xf>
    <xf numFmtId="0" fontId="5" fillId="2" borderId="0" xfId="0" applyFont="1" applyFill="1" applyProtection="1">
      <protection locked="0"/>
    </xf>
    <xf numFmtId="0" fontId="5" fillId="2" borderId="0" xfId="0" applyFont="1" applyFill="1" applyAlignment="1" applyProtection="1">
      <protection locked="0"/>
    </xf>
    <xf numFmtId="0" fontId="11" fillId="0" borderId="0" xfId="0" applyFont="1" applyProtection="1"/>
    <xf numFmtId="0" fontId="8" fillId="0" borderId="4" xfId="0" applyFont="1" applyBorder="1" applyAlignment="1" applyProtection="1">
      <alignment horizontal="center" vertical="top" wrapText="1"/>
    </xf>
    <xf numFmtId="0" fontId="8" fillId="0" borderId="5" xfId="0" applyFont="1" applyBorder="1" applyAlignment="1" applyProtection="1">
      <alignment horizontal="center" vertical="top" wrapText="1"/>
    </xf>
    <xf numFmtId="0" fontId="8" fillId="0" borderId="6" xfId="0" applyFont="1" applyBorder="1" applyAlignment="1" applyProtection="1">
      <alignment horizontal="center" vertical="top" wrapText="1"/>
    </xf>
    <xf numFmtId="0" fontId="12" fillId="0" borderId="4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  <xf numFmtId="0" fontId="12" fillId="0" borderId="7" xfId="0" applyFont="1" applyBorder="1" applyProtection="1"/>
    <xf numFmtId="0" fontId="12" fillId="0" borderId="8" xfId="0" applyFont="1" applyBorder="1" applyProtection="1"/>
    <xf numFmtId="0" fontId="12" fillId="0" borderId="9" xfId="0" applyFont="1" applyBorder="1" applyProtection="1"/>
    <xf numFmtId="0" fontId="12" fillId="0" borderId="2" xfId="0" applyFont="1" applyBorder="1" applyProtection="1"/>
    <xf numFmtId="0" fontId="12" fillId="0" borderId="1" xfId="0" applyFont="1" applyBorder="1" applyProtection="1"/>
    <xf numFmtId="0" fontId="12" fillId="0" borderId="3" xfId="0" applyFont="1" applyBorder="1" applyProtection="1"/>
    <xf numFmtId="0" fontId="12" fillId="0" borderId="1" xfId="0" applyFont="1" applyBorder="1"/>
    <xf numFmtId="0" fontId="12" fillId="0" borderId="10" xfId="0" applyFont="1" applyBorder="1" applyProtection="1"/>
    <xf numFmtId="0" fontId="12" fillId="0" borderId="11" xfId="0" applyFont="1" applyBorder="1" applyProtection="1"/>
    <xf numFmtId="0" fontId="12" fillId="0" borderId="11" xfId="0" applyFont="1" applyBorder="1"/>
    <xf numFmtId="0" fontId="12" fillId="0" borderId="12" xfId="0" applyFont="1" applyBorder="1" applyProtection="1"/>
    <xf numFmtId="0" fontId="8" fillId="0" borderId="4" xfId="0" applyFont="1" applyBorder="1" applyProtection="1"/>
    <xf numFmtId="0" fontId="8" fillId="0" borderId="5" xfId="0" applyFont="1" applyBorder="1" applyProtection="1"/>
    <xf numFmtId="0" fontId="8" fillId="0" borderId="6" xfId="0" applyFont="1" applyBorder="1" applyProtection="1"/>
    <xf numFmtId="0" fontId="5" fillId="0" borderId="7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 vertical="center"/>
    </xf>
    <xf numFmtId="14" fontId="0" fillId="2" borderId="0" xfId="0" applyNumberFormat="1" applyFill="1" applyAlignment="1" applyProtection="1">
      <alignment horizontal="left"/>
      <protection locked="0"/>
    </xf>
    <xf numFmtId="0" fontId="1" fillId="0" borderId="0" xfId="0" applyFont="1" applyBorder="1" applyAlignment="1" applyProtection="1">
      <alignment vertical="top" wrapText="1"/>
    </xf>
    <xf numFmtId="0" fontId="4" fillId="2" borderId="0" xfId="0" applyFont="1" applyFill="1" applyProtection="1">
      <protection locked="0"/>
    </xf>
    <xf numFmtId="0" fontId="16" fillId="2" borderId="9" xfId="0" applyFont="1" applyFill="1" applyBorder="1" applyProtection="1">
      <protection locked="0"/>
    </xf>
    <xf numFmtId="0" fontId="16" fillId="2" borderId="3" xfId="0" applyFont="1" applyFill="1" applyBorder="1" applyProtection="1">
      <protection locked="0"/>
    </xf>
    <xf numFmtId="0" fontId="16" fillId="2" borderId="12" xfId="0" applyFont="1" applyFill="1" applyBorder="1" applyProtection="1">
      <protection locked="0"/>
    </xf>
    <xf numFmtId="0" fontId="2" fillId="0" borderId="0" xfId="0" applyFont="1" applyBorder="1" applyAlignment="1" applyProtection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6" fillId="2" borderId="17" xfId="0" applyFont="1" applyFill="1" applyBorder="1" applyAlignment="1" applyProtection="1">
      <alignment horizontal="center" vertical="center"/>
      <protection locked="0"/>
    </xf>
    <xf numFmtId="0" fontId="16" fillId="2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right"/>
    </xf>
    <xf numFmtId="0" fontId="2" fillId="0" borderId="5" xfId="0" applyFont="1" applyBorder="1" applyProtection="1"/>
    <xf numFmtId="0" fontId="2" fillId="0" borderId="6" xfId="0" applyFont="1" applyBorder="1" applyProtection="1"/>
    <xf numFmtId="0" fontId="14" fillId="0" borderId="0" xfId="0" applyFont="1" applyAlignment="1" applyProtection="1">
      <alignment horizontal="center" vertical="center"/>
    </xf>
    <xf numFmtId="0" fontId="13" fillId="0" borderId="1" xfId="0" applyFont="1" applyBorder="1" applyAlignment="1" applyProtection="1">
      <alignment horizontal="left" vertical="top"/>
    </xf>
    <xf numFmtId="0" fontId="6" fillId="0" borderId="14" xfId="0" applyFont="1" applyBorder="1" applyAlignment="1" applyProtection="1">
      <alignment horizontal="center" vertical="top"/>
    </xf>
    <xf numFmtId="0" fontId="5" fillId="2" borderId="0" xfId="0" applyFont="1" applyFill="1" applyAlignment="1" applyProtection="1">
      <alignment horizontal="left"/>
      <protection locked="0"/>
    </xf>
    <xf numFmtId="0" fontId="0" fillId="0" borderId="0" xfId="0" applyAlignment="1" applyProtection="1">
      <alignment horizontal="left"/>
    </xf>
    <xf numFmtId="0" fontId="15" fillId="2" borderId="5" xfId="0" applyFont="1" applyFill="1" applyBorder="1" applyAlignment="1" applyProtection="1">
      <alignment horizontal="right" vertical="center"/>
      <protection locked="0"/>
    </xf>
    <xf numFmtId="0" fontId="15" fillId="2" borderId="6" xfId="0" applyFont="1" applyFill="1" applyBorder="1" applyAlignment="1" applyProtection="1">
      <alignment horizontal="right" vertical="center"/>
      <protection locked="0"/>
    </xf>
    <xf numFmtId="0" fontId="13" fillId="0" borderId="1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justify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center" vertical="top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wrapText="1"/>
    </xf>
    <xf numFmtId="0" fontId="0" fillId="0" borderId="1" xfId="0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justify" vertical="top" wrapText="1"/>
    </xf>
    <xf numFmtId="0" fontId="17" fillId="0" borderId="13" xfId="0" applyFont="1" applyBorder="1" applyAlignment="1" applyProtection="1">
      <alignment horizontal="center" vertical="center"/>
    </xf>
    <xf numFmtId="0" fontId="17" fillId="0" borderId="14" xfId="0" applyFont="1" applyBorder="1" applyAlignment="1" applyProtection="1">
      <alignment horizontal="center" vertical="center"/>
    </xf>
    <xf numFmtId="0" fontId="17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left" shrinkToFit="1"/>
    </xf>
    <xf numFmtId="0" fontId="2" fillId="0" borderId="1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center" wrapText="1"/>
    </xf>
    <xf numFmtId="0" fontId="13" fillId="0" borderId="17" xfId="0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8" fillId="3" borderId="1" xfId="0" applyFont="1" applyFill="1" applyBorder="1" applyAlignment="1" applyProtection="1">
      <alignment vertical="center"/>
      <protection locked="0"/>
    </xf>
    <xf numFmtId="0" fontId="0" fillId="4" borderId="1" xfId="0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77"/>
  <sheetViews>
    <sheetView tabSelected="1" topLeftCell="A37" zoomScale="80" workbookViewId="0">
      <selection activeCell="E13" sqref="E13"/>
    </sheetView>
  </sheetViews>
  <sheetFormatPr defaultRowHeight="12.75"/>
  <cols>
    <col min="1" max="1" width="14.42578125" bestFit="1" customWidth="1"/>
    <col min="2" max="2" width="14.28515625" customWidth="1"/>
    <col min="3" max="3" width="21.85546875" bestFit="1" customWidth="1"/>
    <col min="4" max="4" width="26.5703125" customWidth="1"/>
    <col min="5" max="5" width="18.7109375" customWidth="1"/>
    <col min="6" max="6" width="22.28515625" customWidth="1"/>
    <col min="7" max="7" width="24.85546875" customWidth="1"/>
    <col min="8" max="8" width="15.42578125" bestFit="1" customWidth="1"/>
    <col min="9" max="9" width="14.140625" bestFit="1" customWidth="1"/>
    <col min="10" max="10" width="13.28515625" customWidth="1"/>
    <col min="11" max="11" width="15.5703125" customWidth="1"/>
    <col min="12" max="12" width="10.42578125" bestFit="1" customWidth="1"/>
    <col min="13" max="13" width="15" bestFit="1" customWidth="1"/>
  </cols>
  <sheetData>
    <row r="1" spans="1:11" ht="40.5" customHeight="1">
      <c r="A1" s="81" t="s">
        <v>70</v>
      </c>
      <c r="B1" s="81"/>
      <c r="C1" s="81"/>
      <c r="D1" s="81"/>
      <c r="E1" s="81"/>
      <c r="F1" s="81"/>
      <c r="G1" s="81"/>
      <c r="H1" s="81"/>
      <c r="I1" s="81"/>
    </row>
    <row r="2" spans="1:11" s="1" customFormat="1" ht="15.75">
      <c r="A2" s="4" t="s">
        <v>44</v>
      </c>
      <c r="B2" s="84" t="s">
        <v>73</v>
      </c>
      <c r="C2" s="84"/>
      <c r="D2" s="84"/>
      <c r="E2" s="4" t="s">
        <v>45</v>
      </c>
      <c r="F2" s="39">
        <v>36107</v>
      </c>
    </row>
    <row r="3" spans="1:11" s="1" customFormat="1" ht="20.25" customHeight="1"/>
    <row r="4" spans="1:11" s="1" customFormat="1" ht="15.75">
      <c r="A4" s="4" t="s">
        <v>47</v>
      </c>
      <c r="B4" s="41">
        <v>620200</v>
      </c>
      <c r="C4" s="78" t="s">
        <v>62</v>
      </c>
      <c r="D4" s="69" t="s">
        <v>75</v>
      </c>
      <c r="E4" s="4" t="s">
        <v>46</v>
      </c>
      <c r="F4" s="40" t="s">
        <v>74</v>
      </c>
    </row>
    <row r="5" spans="1:11" s="1" customFormat="1" ht="15.75" thickBot="1"/>
    <row r="6" spans="1:11" s="13" customFormat="1" ht="55.5" customHeight="1" thickBot="1">
      <c r="A6" s="21" t="s">
        <v>48</v>
      </c>
      <c r="B6" s="22" t="s">
        <v>49</v>
      </c>
      <c r="C6" s="22" t="s">
        <v>50</v>
      </c>
      <c r="D6" s="23" t="s">
        <v>71</v>
      </c>
      <c r="F6" s="99" t="s">
        <v>60</v>
      </c>
      <c r="G6" s="100"/>
      <c r="H6" s="100"/>
      <c r="I6" s="101"/>
    </row>
    <row r="7" spans="1:11" ht="24.95" customHeight="1">
      <c r="A7" s="63" t="s">
        <v>51</v>
      </c>
      <c r="B7" s="112">
        <v>476580</v>
      </c>
      <c r="C7" s="113">
        <v>53541</v>
      </c>
      <c r="D7" s="70">
        <v>0</v>
      </c>
      <c r="F7" s="103" t="s">
        <v>48</v>
      </c>
      <c r="G7" s="74" t="s">
        <v>54</v>
      </c>
      <c r="H7" s="74" t="s">
        <v>55</v>
      </c>
      <c r="I7" s="75" t="s">
        <v>56</v>
      </c>
    </row>
    <row r="8" spans="1:11" ht="24.95" customHeight="1" thickBot="1">
      <c r="A8" s="64" t="s">
        <v>52</v>
      </c>
      <c r="B8" s="112">
        <v>624720</v>
      </c>
      <c r="C8" s="113">
        <v>90275</v>
      </c>
      <c r="D8" s="71">
        <v>0</v>
      </c>
      <c r="F8" s="104"/>
      <c r="G8" s="76" t="s">
        <v>61</v>
      </c>
      <c r="H8" s="76" t="s">
        <v>61</v>
      </c>
      <c r="I8" s="77" t="s">
        <v>61</v>
      </c>
    </row>
    <row r="9" spans="1:11" ht="24.95" customHeight="1">
      <c r="A9" s="64" t="s">
        <v>53</v>
      </c>
      <c r="B9" s="112">
        <v>682070</v>
      </c>
      <c r="C9" s="113">
        <v>114008</v>
      </c>
      <c r="D9" s="71">
        <v>0</v>
      </c>
    </row>
    <row r="10" spans="1:11" ht="24.95" customHeight="1">
      <c r="A10" s="64" t="s">
        <v>54</v>
      </c>
      <c r="B10" s="112">
        <v>673610</v>
      </c>
      <c r="C10" s="113">
        <v>147111</v>
      </c>
      <c r="D10" s="71">
        <v>6300</v>
      </c>
    </row>
    <row r="11" spans="1:11" ht="24.95" customHeight="1" thickBot="1">
      <c r="A11" s="65" t="s">
        <v>55</v>
      </c>
      <c r="B11" s="112">
        <v>752860</v>
      </c>
      <c r="C11" s="113">
        <v>166484</v>
      </c>
      <c r="D11" s="72">
        <v>6300</v>
      </c>
    </row>
    <row r="12" spans="1:11" s="20" customFormat="1" ht="24.95" customHeight="1" thickBot="1">
      <c r="A12" s="24" t="s">
        <v>39</v>
      </c>
      <c r="B12" s="79">
        <f>SUM(B7:B11)</f>
        <v>3209840</v>
      </c>
      <c r="C12" s="79">
        <f t="shared" ref="C12:D12" si="0">SUM(C7:C11)</f>
        <v>571419</v>
      </c>
      <c r="D12" s="80">
        <f t="shared" si="0"/>
        <v>12600</v>
      </c>
    </row>
    <row r="13" spans="1:11" ht="24.95" customHeight="1" thickBot="1">
      <c r="A13" s="14"/>
      <c r="B13" s="15"/>
      <c r="C13" s="15"/>
      <c r="D13" s="16"/>
      <c r="E13" s="17"/>
      <c r="F13" s="18"/>
      <c r="G13" s="18"/>
      <c r="H13" s="18"/>
      <c r="I13" s="18"/>
      <c r="J13" s="18"/>
    </row>
    <row r="14" spans="1:11" ht="42.75" customHeight="1" thickBot="1">
      <c r="A14" s="66" t="s">
        <v>56</v>
      </c>
      <c r="B14" s="86">
        <v>1640310</v>
      </c>
      <c r="C14" s="87"/>
      <c r="D14" s="106" t="s">
        <v>72</v>
      </c>
      <c r="E14" s="107"/>
      <c r="F14" s="107"/>
      <c r="G14" s="107"/>
      <c r="H14" s="107"/>
      <c r="I14" s="107"/>
      <c r="J14" s="73"/>
      <c r="K14" s="68"/>
    </row>
    <row r="15" spans="1:11" ht="12.75" customHeight="1">
      <c r="B15" s="3"/>
      <c r="C15" s="3"/>
      <c r="D15" s="68"/>
      <c r="E15" s="68"/>
      <c r="F15" s="68"/>
      <c r="G15" s="68"/>
      <c r="H15" s="68"/>
      <c r="I15" s="68"/>
      <c r="J15" s="68"/>
      <c r="K15" s="68"/>
    </row>
    <row r="16" spans="1:11" s="2" customFormat="1" ht="15"/>
    <row r="17" spans="1:11" ht="18">
      <c r="A17" s="110" t="s">
        <v>1</v>
      </c>
      <c r="B17" s="110"/>
      <c r="C17" s="110"/>
      <c r="D17" s="110"/>
      <c r="E17" s="110"/>
      <c r="F17" s="110"/>
      <c r="G17" s="110"/>
    </row>
    <row r="18" spans="1:11" ht="15" thickBot="1">
      <c r="A18" s="111" t="s">
        <v>2</v>
      </c>
      <c r="B18" s="111"/>
      <c r="C18" s="111"/>
      <c r="D18" s="111"/>
      <c r="E18" s="111"/>
      <c r="F18" s="111"/>
      <c r="G18" s="111"/>
    </row>
    <row r="19" spans="1:11" ht="165" customHeight="1" thickBot="1">
      <c r="A19" s="43" t="s">
        <v>0</v>
      </c>
      <c r="B19" s="44" t="s">
        <v>64</v>
      </c>
      <c r="C19" s="44" t="s">
        <v>65</v>
      </c>
      <c r="D19" s="44" t="s">
        <v>66</v>
      </c>
      <c r="E19" s="44" t="s">
        <v>67</v>
      </c>
      <c r="F19" s="44" t="s">
        <v>68</v>
      </c>
      <c r="G19" s="45" t="s">
        <v>69</v>
      </c>
      <c r="H19" s="6"/>
      <c r="I19" s="6"/>
    </row>
    <row r="20" spans="1:11" ht="15" thickBot="1">
      <c r="A20" s="46">
        <v>1</v>
      </c>
      <c r="B20" s="47">
        <v>2</v>
      </c>
      <c r="C20" s="47">
        <v>3</v>
      </c>
      <c r="D20" s="47">
        <v>4</v>
      </c>
      <c r="E20" s="47">
        <v>5</v>
      </c>
      <c r="F20" s="47">
        <v>6</v>
      </c>
      <c r="G20" s="48">
        <v>7</v>
      </c>
      <c r="H20" s="6"/>
      <c r="I20" s="6"/>
    </row>
    <row r="21" spans="1:11" ht="24.95" customHeight="1">
      <c r="A21" s="49" t="s">
        <v>51</v>
      </c>
      <c r="B21" s="50">
        <f>B7</f>
        <v>476580</v>
      </c>
      <c r="C21" s="50">
        <f>C7+D7</f>
        <v>53541</v>
      </c>
      <c r="D21" s="50">
        <f>B21+C21</f>
        <v>530121</v>
      </c>
      <c r="E21" s="50">
        <f>ROUNDUP(IF(B21&lt;250001,0,IF(B21&lt;350001,IF((B21-250000)*5%&gt;2500,IF((((B21-250000)*5%)-2500)&lt;0,0,(((B21-250000)*5.15%)-2575))),IF(B21&gt;1000001,(115875+(B21-1000000)*30.9%),IF(B21&gt;500000,(12875+(B21-500000)*20.6%),IF(B21&gt;250000,(B21-250000)*5.15%,0))))),0)</f>
        <v>11669</v>
      </c>
      <c r="F21" s="50">
        <f>ROUNDUP(IF(D21&lt;250001,0,IF(D21&lt;350001,IF((D21-250000)*5%&gt;2500,IF((((D21-250000)*5%)-2500)&lt;0,0,(((D21-250000)*5.15%)-2575))),IF(D21&gt;1000001,(115875+(D21-1000000)*30.9%),IF(D21&gt;500000,(12875+(D21-500000)*20.6%),IF(D21&gt;250000,(D21-250000)*5.15%,0))))),0)</f>
        <v>19080</v>
      </c>
      <c r="G21" s="51">
        <f>F21-E21</f>
        <v>7411</v>
      </c>
      <c r="H21" s="6"/>
      <c r="I21" s="6"/>
    </row>
    <row r="22" spans="1:11" ht="24.95" customHeight="1">
      <c r="A22" s="52" t="s">
        <v>52</v>
      </c>
      <c r="B22" s="53">
        <f>B8</f>
        <v>624720</v>
      </c>
      <c r="C22" s="50">
        <f>C8+D8</f>
        <v>90275</v>
      </c>
      <c r="D22" s="53">
        <f t="shared" ref="D22:D25" si="1">B22+C22</f>
        <v>714995</v>
      </c>
      <c r="E22" s="53">
        <f>ROUNDUP(IF(B22&lt;250001,0,IF(B22&lt;350001,IF((B22-250000)*5%&gt;2500,IF((((B22-250000)*5%)-2500)&lt;0,0,(((B22-250000)*5.2%)-2600))),IF(B22&gt;1000001,(117000+(B22-1000000)*31.2%),IF(B22&gt;500000,(13000+(B22-500000)*20.8%),IF(B22&gt;250000,(B22-250000)*5.2%,0))))),0)</f>
        <v>38942</v>
      </c>
      <c r="F22" s="53">
        <f>ROUNDUP(IF(D22&lt;250001,0,IF(D22&lt;350001,IF((D22-250000)*5%&gt;2500,IF((((D22-250000)*5%)-2500)&lt;0,0,(((D22-250000)*5.2%)-2600))),IF(D22&gt;1000001,(117000+(D22-1000000)*31.2%),IF(D22&gt;500000,(13000+(D22-500000)*20.8%),IF(D22&gt;250000,(D22-250000)*5.2%,0))))),0)</f>
        <v>57719</v>
      </c>
      <c r="G22" s="54">
        <f t="shared" ref="G22:G25" si="2">F22-E22</f>
        <v>18777</v>
      </c>
      <c r="H22" s="6"/>
      <c r="I22" s="6"/>
    </row>
    <row r="23" spans="1:11" ht="24.95" customHeight="1">
      <c r="A23" s="52" t="s">
        <v>53</v>
      </c>
      <c r="B23" s="53">
        <f>B9</f>
        <v>682070</v>
      </c>
      <c r="C23" s="50">
        <f>C9+D9</f>
        <v>114008</v>
      </c>
      <c r="D23" s="53">
        <f t="shared" si="1"/>
        <v>796078</v>
      </c>
      <c r="E23" s="53">
        <f>ROUNDUP(IF(IF(B23&lt;250001,0,IF(B23&gt;1000001,(117000+(B23-1000000)*31.2%),IF(B23&gt;500000,(13000+(B23-500000)*20.8%),IF(B23&gt;250000,(B23-250000)*5.2%,0))))&lt;=13000,0,IF(B23&lt;250001,0,IF(B23&gt;1000001,(117000+(B23-1000000)*31.2%),IF(B23&gt;500000,(13000+(B23-500000)*20.8%),IF(B23&gt;250000,(B23-250000)*5.2%,0))))),0)</f>
        <v>50871</v>
      </c>
      <c r="F23" s="53">
        <f>ROUNDUP(IF(IF(D23&lt;250001,0,IF(D23&gt;1000001,(117000+(D23-1000000)*31.2%),IF(D23&gt;500000,(13000+(D23-500000)*20.8%),IF(D23&gt;250000,(D23-250000)*5.2%,0))))&lt;=13000,0,IF(D23&lt;250001,0,IF(D23&gt;1000001,(117000+(D23-1000000)*31.2%),IF(D23&gt;500000,(13000+(D23-500000)*20.8%),IF(D23&gt;250000,(D23-250000)*5.2%,0))))),0)</f>
        <v>74585</v>
      </c>
      <c r="G23" s="54">
        <f t="shared" si="2"/>
        <v>23714</v>
      </c>
      <c r="H23" s="6"/>
      <c r="I23" s="6"/>
      <c r="J23" s="18"/>
      <c r="K23" s="18"/>
    </row>
    <row r="24" spans="1:11" ht="24.95" customHeight="1">
      <c r="A24" s="52" t="s">
        <v>54</v>
      </c>
      <c r="B24" s="53">
        <f>B10</f>
        <v>673610</v>
      </c>
      <c r="C24" s="50">
        <f>C10+D10</f>
        <v>153411</v>
      </c>
      <c r="D24" s="53">
        <f t="shared" si="1"/>
        <v>827021</v>
      </c>
      <c r="E24" s="55">
        <f>IF($G$8="Y",ROUNDUP(IF(IF(B24&lt;250001,0,IF(B24&gt;1500001,(195000+(B24-1500000)*31.2%),IF(B24&gt;1250000,(130000+(B24-1250000)*26%),IF(B24&gt;1000000,(78000+(B24-1000000)*20.8%),IF(B24&gt;750000,(39000+(B24-750000)*15.6%),IF(B24&gt;500000,(13000+(B24-500000)*10.4%),IF(B24&gt;250000,(B24-250000)*5.2%,0)))))))&lt;=13000,0,IF(B24&lt;250001,0,IF(B24&gt;1500001,(195000+(B24-1500000)*31.2%),IF(B24&gt;1250000,(130000+(B24-1250000)*26%),IF(B24&gt;1000000,(78000+(B24-1000000)*20.8%),IF(B24&gt;750000,(39000+(B24-750000)*15.6%),IF(B24&gt;500000,(13000+(B24-500000)*10.4%),IF(B24&gt;250000,(B24-250000)*5.2%,0)))))))),0),ROUNDUP(IF(IF(B24&lt;250001,0,IF(B24&gt;1000001,(117000+(B24-1000000)*31.2%),IF(B24&gt;500000,(13000+(B24-500000)*20.8%),IF(B24&gt;250000,(B24-250000)*5.2%,0))))&lt;=13000,0,IF(B24&lt;250001,0,IF(B24&gt;1000001,(117000+(B24-1000000)*31.2%),IF(B24&gt;500000,(13000+(B24-500000)*20.8%),IF(B24&gt;250000,(B24-250000)*5.2%,0))))),0))</f>
        <v>49111</v>
      </c>
      <c r="F24" s="53">
        <f>IF($G$8="Y",ROUNDUP(IF(IF(D24&lt;250001,0,IF(D24&gt;1500001,(195000+(D24-1500000)*31.2%),IF(D24&gt;1250000,(130000+(D24-1250000)*26%),IF(D24&gt;1000000,(78000+(D24-1000000)*20.8%),IF(D24&gt;750000,(39000+(D24-750000)*15.6%),IF(D24&gt;500000,(13000+(D24-500000)*10.4%),IF(D24&gt;250000,(D24-250000)*5.2%,0)))))))&lt;=13000,0,IF(D24&lt;250001,0,IF(D24&gt;1500001,(195000+(D24-1500000)*31.2%),IF(D24&gt;1250000,(130000+(D24-1250000)*26%),IF(D24&gt;1000000,(78000+(D24-1000000)*20.8%),IF(D24&gt;750000,(39000+(D24-750000)*15.6%),IF(D24&gt;500000,(13000+(D24-500000)*10.4%),IF(D24&gt;250000,(D24-250000)*5.2%,0)))))))),0),ROUNDUP(IF(IF(D24&lt;250001,0,IF(D24&gt;1000001,(117000+(D24-1000000)*31.2%),IF(D24&gt;500000,(13000+(D24-500000)*20.8%),IF(D24&gt;250000,(D24-250000)*5.2%,0))))&lt;=13000,0,IF(D24&lt;250001,0,IF(D24&gt;1000001,(117000+(D24-1000000)*31.2%),IF(D24&gt;500000,(13000+(D24-500000)*20.8%),IF(D24&gt;250000,(D24-250000)*5.2%,0))))),0))</f>
        <v>81021</v>
      </c>
      <c r="G24" s="54">
        <f t="shared" si="2"/>
        <v>31910</v>
      </c>
      <c r="H24" s="6"/>
      <c r="I24" s="6"/>
      <c r="J24" s="37"/>
      <c r="K24" s="37"/>
    </row>
    <row r="25" spans="1:11" ht="24.95" customHeight="1" thickBot="1">
      <c r="A25" s="56" t="s">
        <v>55</v>
      </c>
      <c r="B25" s="57">
        <f>B11</f>
        <v>752860</v>
      </c>
      <c r="C25" s="50">
        <f>C11+D11</f>
        <v>172784</v>
      </c>
      <c r="D25" s="57">
        <f t="shared" si="1"/>
        <v>925644</v>
      </c>
      <c r="E25" s="58">
        <f>IF($H$8="Y",ROUNDUP(IF(IF(B25&lt;250001,0,IF(B25&gt;1500001,(195000+(B25-1500000)*31.2%),IF(B25&gt;1250000,(130000+(B25-1250000)*26%),IF(B25&gt;1000000,(78000+(B25-1000000)*20.8%),IF(B25&gt;750000,(39000+(B25-750000)*15.6%),IF(B25&gt;500000,(13000+(B25-500000)*10.4%),IF(B25&gt;250000,(B25-250000)*5.2%,0)))))))&lt;=13000,0,IF(B25&lt;250001,0,IF(B25&gt;1500001,(195000+(B25-1500000)*31.2%),IF(B25&gt;1250000,(130000+(B25-1250000)*26%),IF(B25&gt;1000000,(78000+(B25-1000000)*20.8%),IF(B25&gt;750000,(39000+(B25-750000)*15.6%),IF(B25&gt;500000,(13000+(B25-500000)*10.4%),IF(B25&gt;250000,(B25-250000)*5.2%,0)))))))),0),ROUNDUP(IF(IF(B25&lt;250001,0,IF(B25&gt;1000001,(117000+(B25-1000000)*31.2%),IF(B25&gt;500000,(13000+(B25-500000)*20.8%),IF(B25&gt;250000,(B25-250000)*5.2%,0))))&lt;=13000,0,IF(B25&lt;250001,0,IF(B25&gt;1000001,(117000+(B25-1000000)*31.2%),IF(B25&gt;500000,(13000+(B25-500000)*20.8%),IF(B25&gt;250000,(B25-250000)*5.2%,0))))),0))</f>
        <v>65595</v>
      </c>
      <c r="F25" s="57">
        <f>IF($H$8="Y",ROUNDUP(IF(IF(D25&lt;250001,0,IF(D25&gt;1500001,(195000+(D25-1500000)*31.2%),IF(D25&gt;1250000,(130000+(D25-1250000)*26%),IF(D25&gt;1000000,(78000+(D25-1000000)*20.8%),IF(D25&gt;750000,(39000+(D25-750000)*15.6%),IF(D25&gt;500000,(13000+(D25-500000)*10.4%),IF(D25&gt;250000,(D25-250000)*5.2%,0)))))))&lt;=13000,0,IF(D25&lt;250001,0,IF(D25&gt;1500001,(195000+(D25-1500000)*31.2%),IF(D25&gt;1250000,(130000+(D25-1250000)*26%),IF(D25&gt;1000000,(78000+(D25-1000000)*20.8%),IF(D25&gt;750000,(39000+(D25-750000)*15.6%),IF(D25&gt;500000,(13000+(D25-500000)*10.4%),IF(D25&gt;250000,(D25-250000)*5.2%,0)))))))),0),ROUNDUP(IF(IF(D25&lt;250001,0,IF(D25&gt;1000001,(117000+(D25-1000000)*31.2%),IF(D25&gt;500000,(13000+(D25-500000)*20.8%),IF(D25&gt;250000,(D25-250000)*5.2%,0))))&lt;=13000,0,IF(D25&lt;250001,0,IF(D25&gt;1000001,(117000+(D25-1000000)*31.2%),IF(D25&gt;500000,(13000+(D25-500000)*20.8%),IF(D25&gt;250000,(D25-250000)*5.2%,0))))),0))</f>
        <v>101534</v>
      </c>
      <c r="G25" s="59">
        <f t="shared" si="2"/>
        <v>35939</v>
      </c>
      <c r="H25" s="6"/>
      <c r="I25" s="6"/>
      <c r="J25" s="37"/>
      <c r="K25" s="37"/>
    </row>
    <row r="26" spans="1:11" s="20" customFormat="1" ht="24.95" customHeight="1" thickBot="1">
      <c r="A26" s="60" t="s">
        <v>39</v>
      </c>
      <c r="B26" s="61">
        <f>SUM(B21:B25)</f>
        <v>3209840</v>
      </c>
      <c r="C26" s="61">
        <f t="shared" ref="C26:G26" si="3">SUM(C21:C25)</f>
        <v>584019</v>
      </c>
      <c r="D26" s="61">
        <f t="shared" si="3"/>
        <v>3793859</v>
      </c>
      <c r="E26" s="61">
        <f t="shared" si="3"/>
        <v>216188</v>
      </c>
      <c r="F26" s="61">
        <f t="shared" si="3"/>
        <v>333939</v>
      </c>
      <c r="G26" s="62">
        <f t="shared" si="3"/>
        <v>117751</v>
      </c>
      <c r="H26" s="19"/>
      <c r="I26" s="19"/>
      <c r="J26" s="38"/>
      <c r="K26" s="38"/>
    </row>
    <row r="27" spans="1:11" ht="20.100000000000001" customHeight="1">
      <c r="A27" s="89" t="s">
        <v>3</v>
      </c>
      <c r="B27" s="89"/>
      <c r="C27" s="89"/>
      <c r="D27" s="89"/>
      <c r="E27" s="89"/>
      <c r="F27" s="89"/>
      <c r="G27" s="89"/>
      <c r="H27" s="6"/>
      <c r="I27" s="6"/>
    </row>
    <row r="28" spans="1:11" ht="20.100000000000001" customHeight="1">
      <c r="A28" s="6"/>
      <c r="B28" s="6"/>
      <c r="C28" s="6"/>
      <c r="D28" s="6"/>
      <c r="E28" s="6"/>
      <c r="F28" s="6"/>
      <c r="G28" s="6"/>
      <c r="H28" s="6"/>
      <c r="I28" s="6"/>
    </row>
    <row r="29" spans="1:11" ht="20.100000000000001" customHeight="1">
      <c r="A29" s="6"/>
      <c r="B29" s="6"/>
      <c r="C29" s="6"/>
      <c r="D29" s="6"/>
      <c r="E29" s="7" t="s">
        <v>4</v>
      </c>
      <c r="F29" s="6"/>
      <c r="G29" s="6"/>
      <c r="H29" s="6"/>
      <c r="I29" s="6"/>
    </row>
    <row r="30" spans="1:11" ht="20.100000000000001" customHeight="1">
      <c r="A30" s="6"/>
      <c r="B30" s="6"/>
      <c r="C30" s="6"/>
      <c r="D30" s="6"/>
      <c r="E30" s="7" t="s">
        <v>5</v>
      </c>
      <c r="F30" s="85" t="str">
        <f>B2</f>
        <v>SURESH BEESETTI</v>
      </c>
      <c r="G30" s="85"/>
      <c r="H30" s="6"/>
      <c r="I30" s="6"/>
    </row>
    <row r="31" spans="1:11" ht="20.100000000000001" customHeight="1">
      <c r="A31" s="6"/>
      <c r="B31" s="6"/>
      <c r="C31" s="6"/>
      <c r="D31" s="6"/>
      <c r="E31" s="7" t="s">
        <v>6</v>
      </c>
      <c r="F31" s="90" t="str">
        <f>F4</f>
        <v>AM</v>
      </c>
      <c r="G31" s="90"/>
      <c r="H31" s="6"/>
      <c r="I31" s="6"/>
    </row>
    <row r="32" spans="1:11" ht="20.100000000000001" customHeight="1">
      <c r="A32" s="7" t="s">
        <v>9</v>
      </c>
      <c r="B32" s="3" t="s">
        <v>59</v>
      </c>
      <c r="C32" s="6"/>
      <c r="D32" s="6"/>
      <c r="E32" s="7" t="s">
        <v>42</v>
      </c>
      <c r="F32" s="90">
        <f>F2</f>
        <v>36107</v>
      </c>
      <c r="G32" s="90"/>
      <c r="H32" s="6"/>
      <c r="I32" s="6"/>
    </row>
    <row r="33" spans="1:9" ht="20.100000000000001" customHeight="1">
      <c r="A33" s="7" t="s">
        <v>8</v>
      </c>
      <c r="B33" s="67">
        <v>44908</v>
      </c>
      <c r="C33" s="6"/>
      <c r="D33" s="6"/>
      <c r="E33" s="7" t="s">
        <v>7</v>
      </c>
      <c r="F33" s="90">
        <f>B4</f>
        <v>620200</v>
      </c>
      <c r="G33" s="90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 ht="18.75" thickBot="1">
      <c r="A35" s="108" t="s">
        <v>38</v>
      </c>
      <c r="B35" s="108"/>
      <c r="C35" s="108"/>
      <c r="D35" s="108"/>
      <c r="E35" s="108"/>
      <c r="F35" s="108"/>
      <c r="G35" s="108"/>
      <c r="H35" s="6"/>
      <c r="I35" s="6"/>
    </row>
    <row r="36" spans="1:9" ht="18">
      <c r="A36" s="27" t="s">
        <v>18</v>
      </c>
      <c r="B36" s="83" t="s">
        <v>19</v>
      </c>
      <c r="C36" s="83"/>
      <c r="D36" s="83"/>
      <c r="E36" s="83"/>
      <c r="F36" s="83"/>
      <c r="G36" s="28" t="s">
        <v>20</v>
      </c>
      <c r="H36" s="6"/>
      <c r="I36" s="6"/>
    </row>
    <row r="37" spans="1:9" ht="35.1" customHeight="1">
      <c r="A37" s="29">
        <v>1</v>
      </c>
      <c r="B37" s="82" t="s">
        <v>10</v>
      </c>
      <c r="C37" s="82"/>
      <c r="D37" s="82"/>
      <c r="E37" s="82"/>
      <c r="F37" s="82"/>
      <c r="G37" s="30">
        <f>G39-G38</f>
        <v>1056291</v>
      </c>
      <c r="H37" s="6"/>
      <c r="I37" s="6"/>
    </row>
    <row r="38" spans="1:9" ht="35.1" customHeight="1">
      <c r="A38" s="31">
        <v>2</v>
      </c>
      <c r="B38" s="82" t="s">
        <v>11</v>
      </c>
      <c r="C38" s="82"/>
      <c r="D38" s="82"/>
      <c r="E38" s="82"/>
      <c r="F38" s="82"/>
      <c r="G38" s="30">
        <f>C26</f>
        <v>584019</v>
      </c>
      <c r="H38" s="6"/>
      <c r="I38" s="6"/>
    </row>
    <row r="39" spans="1:9" ht="38.25" customHeight="1">
      <c r="A39" s="29">
        <v>3</v>
      </c>
      <c r="B39" s="88" t="s">
        <v>12</v>
      </c>
      <c r="C39" s="88"/>
      <c r="D39" s="88"/>
      <c r="E39" s="88"/>
      <c r="F39" s="88"/>
      <c r="G39" s="30">
        <f>B14</f>
        <v>1640310</v>
      </c>
      <c r="H39" s="6"/>
      <c r="I39" s="6"/>
    </row>
    <row r="40" spans="1:9" ht="35.1" customHeight="1">
      <c r="A40" s="29">
        <v>4</v>
      </c>
      <c r="B40" s="82" t="s">
        <v>13</v>
      </c>
      <c r="C40" s="82"/>
      <c r="D40" s="82"/>
      <c r="E40" s="82"/>
      <c r="F40" s="82"/>
      <c r="G40" s="32">
        <f>IF($I$8="Y",ROUNDUP(IF(IF(G39&lt;250001,0,IF(G39&gt;1500001,(195000+(G39-1500000)*31.2%),IF(G39&gt;1250000,(130000+(G39-1250000)*26%),IF(G39&gt;1000000,(78000+(G39-1000000)*20.8%),IF(G39&gt;750000,(39000+(G39-750000)*15.6%),IF(G39&gt;500000,(13000+(G39-500000)*10.4%),IF(G39&gt;250000,(G39-250000)*5.2%,0)))))))&lt;=13000,0,IF(G39&lt;250001,0,IF(G39&gt;1500001,(195000+(G39-1500000)*31.2%),IF(G39&gt;1250000,(130000+(G39-1250000)*26%),IF(G39&gt;1000000,(78000+(G39-1000000)*20.8%),IF(G39&gt;750000,(39000+(G39-750000)*15.6%),IF(G39&gt;500000,(13000+(G39-500000)*10.4%),IF(G39&gt;250000,(G39-250000)*5.2%,0)))))))),0),ROUNDUP(IF(IF(G39&lt;250001,0,IF(G39&gt;1000001,(117000+(G39-1000000)*31.2%),IF(G39&gt;500000,(13000+(G39-500000)*20.8%),IF(G39&gt;250000,(G39-250000)*5.2%,0))))&lt;=13000,0,IF(G39&lt;250001,0,IF(G39&gt;1000001,(117000+(G39-1000000)*31.2%),IF(G39&gt;500000,(13000+(G39-500000)*20.8%),IF(G39&gt;250000,(G39-250000)*5.2%,0))))),0))</f>
        <v>316777</v>
      </c>
      <c r="H40" s="6"/>
      <c r="I40" s="6"/>
    </row>
    <row r="41" spans="1:9" ht="35.1" customHeight="1">
      <c r="A41" s="31">
        <v>5</v>
      </c>
      <c r="B41" s="82" t="s">
        <v>14</v>
      </c>
      <c r="C41" s="82"/>
      <c r="D41" s="82"/>
      <c r="E41" s="82"/>
      <c r="F41" s="82"/>
      <c r="G41" s="36">
        <f>IF($I$8="Y",ROUNDUP(IF(IF(G37&lt;250001,0,IF(G37&gt;1500001,(195000+(G37-1500000)*31.2%),IF(G37&gt;1250000,(130000+(G37-1250000)*26%),IF(G37&gt;1000000,(78000+(G37-1000000)*20.8%),IF(G37&gt;750000,(39000+(G37-750000)*15.6%),IF(G37&gt;500000,(13000+(G37-500000)*10.4%),IF(G37&gt;250000,(G37-250000)*5.2%,0)))))))&lt;=13000,0,IF(G37&lt;250001,0,IF(G37&gt;1500001,(195000+(G37-1500000)*31.2%),IF(G37&gt;1250000,(130000+(G37-1250000)*26%),IF(G37&gt;1000000,(78000+(G37-1000000)*20.8%),IF(G37&gt;750000,(39000+(G37-750000)*15.6%),IF(G37&gt;500000,(13000+(G37-500000)*10.4%),IF(G37&gt;250000,(G37-250000)*5.2%,0)))))))),0),ROUNDUP(IF(IF(G37&lt;250001,0,IF(G37&gt;1000001,(117000+(G37-1000000)*31.2%),IF(G37&gt;500000,(13000+(G37-500000)*20.8%),IF(G37&gt;250000,(G37-250000)*5.2%,0))))&lt;=13000,0,IF(G37&lt;250001,0,IF(G37&gt;1000001,(117000+(G37-1000000)*31.2%),IF(G37&gt;500000,(13000+(G37-500000)*20.8%),IF(G37&gt;250000,(G37-250000)*5.2%,0))))),0))</f>
        <v>134563</v>
      </c>
      <c r="H41" s="6"/>
      <c r="I41" s="6"/>
    </row>
    <row r="42" spans="1:9" ht="35.1" customHeight="1">
      <c r="A42" s="29">
        <v>6</v>
      </c>
      <c r="B42" s="82" t="s">
        <v>15</v>
      </c>
      <c r="C42" s="82"/>
      <c r="D42" s="82"/>
      <c r="E42" s="82"/>
      <c r="F42" s="82"/>
      <c r="G42" s="33">
        <f>G40-G41</f>
        <v>182214</v>
      </c>
      <c r="H42" s="6"/>
      <c r="I42" s="6"/>
    </row>
    <row r="43" spans="1:9" ht="37.5" customHeight="1">
      <c r="A43" s="29">
        <v>7</v>
      </c>
      <c r="B43" s="88" t="s">
        <v>16</v>
      </c>
      <c r="C43" s="88"/>
      <c r="D43" s="88"/>
      <c r="E43" s="88"/>
      <c r="F43" s="88"/>
      <c r="G43" s="33">
        <f>G26</f>
        <v>117751</v>
      </c>
      <c r="H43" s="6"/>
      <c r="I43" s="6"/>
    </row>
    <row r="44" spans="1:9" ht="42" customHeight="1" thickBot="1">
      <c r="A44" s="34">
        <v>8</v>
      </c>
      <c r="B44" s="109" t="s">
        <v>17</v>
      </c>
      <c r="C44" s="109"/>
      <c r="D44" s="109"/>
      <c r="E44" s="109"/>
      <c r="F44" s="109"/>
      <c r="G44" s="35">
        <f>G42-G43</f>
        <v>64463</v>
      </c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 ht="15.75">
      <c r="A46" s="6"/>
      <c r="B46" s="6"/>
      <c r="C46" s="6"/>
      <c r="D46" s="6"/>
      <c r="E46" s="7" t="s">
        <v>4</v>
      </c>
      <c r="F46" s="6"/>
      <c r="G46" s="6"/>
      <c r="H46" s="6"/>
      <c r="I46" s="6"/>
    </row>
    <row r="47" spans="1:9" ht="15.75">
      <c r="A47" s="6"/>
      <c r="B47" s="6"/>
      <c r="C47" s="6"/>
      <c r="D47" s="6"/>
      <c r="E47" s="7" t="s">
        <v>5</v>
      </c>
      <c r="F47" s="85" t="str">
        <f>B2</f>
        <v>SURESH BEESETTI</v>
      </c>
      <c r="G47" s="85"/>
      <c r="H47" s="6"/>
      <c r="I47" s="6"/>
    </row>
    <row r="48" spans="1:9" ht="15.75">
      <c r="A48" s="6"/>
      <c r="B48" s="6"/>
      <c r="C48" s="6"/>
      <c r="D48" s="6"/>
      <c r="E48" s="7" t="s">
        <v>6</v>
      </c>
      <c r="F48" s="90" t="str">
        <f>F4</f>
        <v>AM</v>
      </c>
      <c r="G48" s="90"/>
      <c r="H48" s="6"/>
      <c r="I48" s="6"/>
    </row>
    <row r="49" spans="1:9" ht="15.75">
      <c r="A49" s="7" t="s">
        <v>9</v>
      </c>
      <c r="B49" s="6" t="str">
        <f>B32</f>
        <v>Jaipur</v>
      </c>
      <c r="C49" s="6"/>
      <c r="D49" s="6"/>
      <c r="E49" s="7" t="s">
        <v>42</v>
      </c>
      <c r="F49" s="90">
        <f>F2</f>
        <v>36107</v>
      </c>
      <c r="G49" s="90"/>
      <c r="H49" s="6"/>
      <c r="I49" s="6"/>
    </row>
    <row r="50" spans="1:9" ht="14.25" customHeight="1">
      <c r="A50" s="7" t="s">
        <v>8</v>
      </c>
      <c r="B50" s="26">
        <f>B33</f>
        <v>44908</v>
      </c>
      <c r="C50" s="6"/>
      <c r="D50" s="6"/>
      <c r="E50" s="7" t="s">
        <v>7</v>
      </c>
      <c r="F50" s="90">
        <f>B4</f>
        <v>620200</v>
      </c>
      <c r="G50" s="90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 ht="15.75">
      <c r="A53" s="92" t="s">
        <v>21</v>
      </c>
      <c r="B53" s="92"/>
      <c r="C53" s="92"/>
      <c r="D53" s="92"/>
      <c r="E53" s="92"/>
      <c r="F53" s="92"/>
      <c r="G53" s="92"/>
      <c r="H53" s="6"/>
      <c r="I53" s="6"/>
    </row>
    <row r="54" spans="1:9" ht="16.5" customHeight="1">
      <c r="A54" s="105" t="s">
        <v>22</v>
      </c>
      <c r="B54" s="105"/>
      <c r="C54" s="105"/>
      <c r="D54" s="105"/>
      <c r="E54" s="105"/>
      <c r="F54" s="105"/>
      <c r="G54" s="105"/>
      <c r="H54" s="6"/>
      <c r="I54" s="6"/>
    </row>
    <row r="55" spans="1:9" ht="49.5" customHeight="1">
      <c r="A55" s="93" t="s">
        <v>23</v>
      </c>
      <c r="B55" s="93"/>
      <c r="C55" s="93"/>
      <c r="D55" s="93"/>
      <c r="E55" s="93"/>
      <c r="F55" s="93"/>
      <c r="G55" s="93"/>
      <c r="H55" s="6"/>
      <c r="I55" s="6"/>
    </row>
    <row r="56" spans="1:9" ht="35.1" customHeight="1">
      <c r="A56" s="6">
        <v>1</v>
      </c>
      <c r="B56" s="102" t="s">
        <v>24</v>
      </c>
      <c r="C56" s="102"/>
      <c r="D56" s="6" t="str">
        <f>B2</f>
        <v>SURESH BEESETTI</v>
      </c>
      <c r="E56" s="6"/>
      <c r="F56" s="6"/>
      <c r="G56" s="6"/>
      <c r="H56" s="6"/>
      <c r="I56" s="6"/>
    </row>
    <row r="57" spans="1:9" ht="35.1" customHeight="1">
      <c r="A57" s="6">
        <v>2</v>
      </c>
      <c r="B57" s="4" t="s">
        <v>25</v>
      </c>
      <c r="C57" s="6"/>
      <c r="D57" s="6" t="str">
        <f>D4</f>
        <v>BJUPB8576J</v>
      </c>
      <c r="E57" s="6"/>
      <c r="F57" s="6"/>
      <c r="G57" s="6"/>
      <c r="H57" s="6"/>
      <c r="I57" s="6"/>
    </row>
    <row r="58" spans="1:9" ht="35.1" customHeight="1">
      <c r="A58" s="6">
        <v>3</v>
      </c>
      <c r="B58" s="4" t="s">
        <v>26</v>
      </c>
      <c r="C58" s="6"/>
      <c r="D58" s="42" t="s">
        <v>63</v>
      </c>
      <c r="E58" s="6"/>
      <c r="F58" s="6"/>
      <c r="G58" s="6"/>
      <c r="H58" s="6"/>
      <c r="I58" s="6"/>
    </row>
    <row r="59" spans="1:9" ht="45" customHeight="1">
      <c r="A59" s="96" t="s">
        <v>27</v>
      </c>
      <c r="B59" s="96"/>
      <c r="C59" s="96"/>
      <c r="D59" s="96"/>
      <c r="E59" s="96"/>
      <c r="F59" s="96"/>
      <c r="G59" s="96"/>
      <c r="H59" s="6"/>
      <c r="I59" s="6"/>
    </row>
    <row r="60" spans="1:9" ht="23.25" customHeight="1">
      <c r="A60" s="6"/>
      <c r="B60" s="6"/>
      <c r="C60" s="6"/>
      <c r="D60" s="6"/>
      <c r="E60" s="6"/>
      <c r="F60" s="6"/>
      <c r="G60" s="6"/>
      <c r="H60" s="6"/>
      <c r="I60" s="6"/>
    </row>
    <row r="61" spans="1:9" ht="28.5" customHeight="1">
      <c r="A61" s="8" t="s">
        <v>31</v>
      </c>
      <c r="B61" s="97" t="s">
        <v>40</v>
      </c>
      <c r="C61" s="97"/>
      <c r="D61" s="97"/>
      <c r="E61" s="97"/>
      <c r="F61" s="97"/>
      <c r="G61" s="5">
        <f>C26</f>
        <v>584019</v>
      </c>
      <c r="H61" s="6"/>
      <c r="I61" s="6"/>
    </row>
    <row r="62" spans="1:9" ht="36.75" customHeight="1">
      <c r="A62" s="8" t="s">
        <v>32</v>
      </c>
      <c r="B62" s="98" t="s">
        <v>28</v>
      </c>
      <c r="C62" s="98"/>
      <c r="D62" s="98"/>
      <c r="E62" s="98"/>
      <c r="F62" s="98"/>
      <c r="G62" s="5">
        <v>0</v>
      </c>
      <c r="H62" s="6"/>
      <c r="I62" s="6"/>
    </row>
    <row r="63" spans="1:9" ht="50.25" customHeight="1">
      <c r="A63" s="8" t="s">
        <v>34</v>
      </c>
      <c r="B63" s="98" t="s">
        <v>29</v>
      </c>
      <c r="C63" s="98"/>
      <c r="D63" s="98"/>
      <c r="E63" s="98"/>
      <c r="F63" s="98"/>
      <c r="G63" s="5">
        <v>0</v>
      </c>
      <c r="H63" s="6"/>
      <c r="I63" s="6"/>
    </row>
    <row r="64" spans="1:9" ht="31.5" customHeight="1">
      <c r="A64" s="8" t="s">
        <v>33</v>
      </c>
      <c r="B64" s="98" t="s">
        <v>30</v>
      </c>
      <c r="C64" s="98"/>
      <c r="D64" s="98"/>
      <c r="E64" s="98"/>
      <c r="F64" s="98"/>
      <c r="G64" s="5">
        <v>0</v>
      </c>
      <c r="H64" s="6"/>
      <c r="I64" s="6"/>
    </row>
    <row r="65" spans="1:9" ht="9.75" customHeight="1">
      <c r="A65" s="6"/>
      <c r="B65" s="6"/>
      <c r="C65" s="6"/>
      <c r="D65" s="6"/>
      <c r="E65" s="6"/>
      <c r="F65" s="6"/>
      <c r="G65" s="6"/>
      <c r="H65" s="6"/>
      <c r="I65" s="6"/>
    </row>
    <row r="66" spans="1:9" ht="30" customHeight="1">
      <c r="A66" s="9">
        <v>2</v>
      </c>
      <c r="B66" s="95" t="s">
        <v>41</v>
      </c>
      <c r="C66" s="95"/>
      <c r="D66" s="95"/>
      <c r="E66" s="95"/>
      <c r="F66" s="95"/>
      <c r="G66" s="95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 ht="15">
      <c r="A68" s="6"/>
      <c r="B68" s="6"/>
      <c r="C68" s="6"/>
      <c r="D68" s="6"/>
      <c r="E68" s="6"/>
      <c r="F68" s="6"/>
      <c r="G68" s="10" t="s">
        <v>35</v>
      </c>
      <c r="H68" s="6"/>
      <c r="I68" s="6"/>
    </row>
    <row r="69" spans="1:9" ht="15">
      <c r="A69" s="6"/>
      <c r="B69" s="94" t="s">
        <v>36</v>
      </c>
      <c r="C69" s="94"/>
      <c r="D69" s="94"/>
      <c r="E69" s="94"/>
      <c r="F69" s="94"/>
      <c r="G69" s="94"/>
      <c r="H69" s="6"/>
      <c r="I69" s="6"/>
    </row>
    <row r="70" spans="1:9" ht="41.25" customHeight="1">
      <c r="A70" s="91" t="s">
        <v>43</v>
      </c>
      <c r="B70" s="91"/>
      <c r="C70" s="91"/>
      <c r="D70" s="91"/>
      <c r="E70" s="91"/>
      <c r="F70" s="91"/>
      <c r="G70" s="91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 ht="15" customHeight="1">
      <c r="A73" s="91" t="s">
        <v>57</v>
      </c>
      <c r="B73" s="91"/>
      <c r="C73" s="91"/>
      <c r="D73" s="91" t="s">
        <v>58</v>
      </c>
      <c r="E73" s="91"/>
      <c r="F73" s="25"/>
      <c r="G73" s="25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 ht="15">
      <c r="A75" s="6"/>
      <c r="B75" s="11"/>
      <c r="C75" s="6"/>
      <c r="D75" s="6"/>
      <c r="E75" s="6"/>
      <c r="F75" s="6"/>
      <c r="G75" s="6"/>
      <c r="H75" s="6"/>
      <c r="I75" s="6"/>
    </row>
    <row r="76" spans="1:9" ht="15">
      <c r="A76" s="12" t="s">
        <v>9</v>
      </c>
      <c r="B76" s="11" t="str">
        <f>B32</f>
        <v>Jaipur</v>
      </c>
      <c r="C76" s="6"/>
      <c r="D76" s="6"/>
      <c r="E76" s="6"/>
      <c r="F76" s="6"/>
      <c r="G76" s="10" t="s">
        <v>37</v>
      </c>
      <c r="H76" s="6"/>
      <c r="I76" s="6"/>
    </row>
    <row r="77" spans="1:9">
      <c r="A77" s="6"/>
      <c r="B77" s="6"/>
      <c r="C77" s="6"/>
      <c r="D77" s="6"/>
      <c r="E77" s="6"/>
      <c r="F77" s="6"/>
      <c r="G77" s="6"/>
    </row>
  </sheetData>
  <sheetProtection algorithmName="SHA-512" hashValue="4Ii/LBmfI7pcaBHhjCuEaEOMq0JZAl2o+FqUFCsUCWsMYVZC711jto/O1HXcPMa5yK4E6KdV2PSeiESJWr0Zkw==" saltValue="+LFApDKurrAA1feAALqbNg==" spinCount="100000" sheet="1" objects="1" scenarios="1" selectLockedCells="1"/>
  <mergeCells count="41">
    <mergeCell ref="A54:G54"/>
    <mergeCell ref="F47:G47"/>
    <mergeCell ref="F48:G48"/>
    <mergeCell ref="F49:G49"/>
    <mergeCell ref="D14:I14"/>
    <mergeCell ref="F33:G33"/>
    <mergeCell ref="A35:G35"/>
    <mergeCell ref="B43:F43"/>
    <mergeCell ref="B44:F44"/>
    <mergeCell ref="A17:G17"/>
    <mergeCell ref="A18:G18"/>
    <mergeCell ref="A73:C73"/>
    <mergeCell ref="D73:E73"/>
    <mergeCell ref="B41:F41"/>
    <mergeCell ref="A53:G53"/>
    <mergeCell ref="A55:G55"/>
    <mergeCell ref="B42:F42"/>
    <mergeCell ref="A70:G70"/>
    <mergeCell ref="B69:G69"/>
    <mergeCell ref="B66:G66"/>
    <mergeCell ref="A59:G59"/>
    <mergeCell ref="B61:F61"/>
    <mergeCell ref="B62:F62"/>
    <mergeCell ref="B63:F63"/>
    <mergeCell ref="B56:C56"/>
    <mergeCell ref="B64:F64"/>
    <mergeCell ref="F50:G50"/>
    <mergeCell ref="A1:I1"/>
    <mergeCell ref="B40:F40"/>
    <mergeCell ref="B36:F36"/>
    <mergeCell ref="B2:D2"/>
    <mergeCell ref="F30:G30"/>
    <mergeCell ref="B14:C14"/>
    <mergeCell ref="B37:F37"/>
    <mergeCell ref="B38:F38"/>
    <mergeCell ref="B39:F39"/>
    <mergeCell ref="A27:G27"/>
    <mergeCell ref="F31:G31"/>
    <mergeCell ref="F32:G32"/>
    <mergeCell ref="F6:I6"/>
    <mergeCell ref="F7:F8"/>
  </mergeCells>
  <phoneticPr fontId="0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76" fitToHeight="0" orientation="landscape" r:id="rId1"/>
  <headerFooter alignWithMargins="0"/>
  <rowBreaks count="3" manualBreakCount="3">
    <brk id="16" max="16383" man="1"/>
    <brk id="34" max="16383" man="1"/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PAKKI LAKSHMI  KANTH</cp:lastModifiedBy>
  <cp:lastPrinted>2022-12-07T07:20:49Z</cp:lastPrinted>
  <dcterms:created xsi:type="dcterms:W3CDTF">2010-11-01T12:15:17Z</dcterms:created>
  <dcterms:modified xsi:type="dcterms:W3CDTF">2023-03-16T11:36:04Z</dcterms:modified>
</cp:coreProperties>
</file>