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Test 1" sheetId="1" r:id="rId1"/>
    <sheet name="Test 2" sheetId="2" r:id="rId2"/>
    <sheet name="Test 3" sheetId="3" r:id="rId3"/>
  </sheets>
  <calcPr calcId="145621"/>
</workbook>
</file>

<file path=xl/calcChain.xml><?xml version="1.0" encoding="utf-8"?>
<calcChain xmlns="http://schemas.openxmlformats.org/spreadsheetml/2006/main">
  <c r="N24" i="3" l="1"/>
  <c r="G34" i="3"/>
  <c r="G33" i="3"/>
  <c r="I31" i="3"/>
  <c r="I30" i="3"/>
  <c r="H31" i="3"/>
  <c r="H30" i="3"/>
  <c r="G31" i="3"/>
  <c r="G30" i="3"/>
  <c r="C30" i="3"/>
  <c r="D31" i="3"/>
  <c r="D30" i="3"/>
  <c r="C31" i="3"/>
  <c r="B31" i="3"/>
  <c r="B30" i="3"/>
  <c r="G27" i="3"/>
  <c r="G26" i="3"/>
  <c r="D24" i="3"/>
  <c r="I24" i="3"/>
  <c r="I23" i="3"/>
  <c r="H24" i="3"/>
  <c r="H23" i="3"/>
  <c r="G24" i="3"/>
  <c r="G23" i="3"/>
  <c r="D23" i="3"/>
  <c r="C24" i="3"/>
  <c r="C23" i="3"/>
  <c r="B24" i="3"/>
  <c r="B23" i="3"/>
  <c r="B14" i="3"/>
  <c r="B15" i="3"/>
  <c r="B16" i="3"/>
  <c r="B17" i="3"/>
  <c r="B18" i="3"/>
  <c r="B19" i="3"/>
  <c r="B20" i="3"/>
  <c r="B13" i="3"/>
  <c r="N24" i="2" l="1"/>
  <c r="G34" i="2"/>
  <c r="G33" i="2"/>
  <c r="I31" i="2"/>
  <c r="I30" i="2"/>
  <c r="H31" i="2"/>
  <c r="H30" i="2"/>
  <c r="G31" i="2"/>
  <c r="G30" i="2"/>
  <c r="D31" i="2"/>
  <c r="D30" i="2"/>
  <c r="C31" i="2"/>
  <c r="C30" i="2"/>
  <c r="B31" i="2"/>
  <c r="B30" i="2"/>
  <c r="G27" i="2"/>
  <c r="G26" i="2"/>
  <c r="I24" i="2"/>
  <c r="I23" i="2"/>
  <c r="H24" i="2"/>
  <c r="H23" i="2"/>
  <c r="G24" i="2"/>
  <c r="G23" i="2"/>
  <c r="D24" i="2"/>
  <c r="D23" i="2"/>
  <c r="C24" i="2"/>
  <c r="C23" i="2"/>
  <c r="B24" i="2"/>
  <c r="B23" i="2"/>
  <c r="B14" i="2"/>
  <c r="B15" i="2"/>
  <c r="B16" i="2"/>
  <c r="B17" i="2"/>
  <c r="B18" i="2"/>
  <c r="B19" i="2"/>
  <c r="B20" i="2"/>
  <c r="B13" i="2"/>
  <c r="N24" i="1"/>
  <c r="G31" i="1" l="1"/>
  <c r="H31" i="1" s="1"/>
  <c r="I31" i="1" s="1"/>
  <c r="G30" i="1"/>
  <c r="H30" i="1" s="1"/>
  <c r="I30" i="1" s="1"/>
  <c r="B31" i="1"/>
  <c r="C31" i="1" s="1"/>
  <c r="D31" i="1" s="1"/>
  <c r="B30" i="1"/>
  <c r="C30" i="1" s="1"/>
  <c r="D30" i="1" s="1"/>
  <c r="G33" i="1" l="1"/>
  <c r="G34" i="1" s="1"/>
  <c r="G24" i="1" l="1"/>
  <c r="H24" i="1" s="1"/>
  <c r="I24" i="1" s="1"/>
  <c r="G23" i="1"/>
  <c r="H23" i="1" s="1"/>
  <c r="I23" i="1" s="1"/>
  <c r="G26" i="1" s="1"/>
  <c r="G27" i="1" s="1"/>
  <c r="B24" i="1"/>
  <c r="C24" i="1" s="1"/>
  <c r="D24" i="1" s="1"/>
  <c r="B23" i="1"/>
  <c r="C23" i="1" s="1"/>
  <c r="D23" i="1" s="1"/>
  <c r="B20" i="1" l="1"/>
  <c r="B14" i="1"/>
  <c r="B15" i="1"/>
  <c r="B16" i="1"/>
  <c r="B17" i="1"/>
  <c r="B18" i="1"/>
  <c r="B19" i="1"/>
  <c r="B13" i="1"/>
</calcChain>
</file>

<file path=xl/sharedStrings.xml><?xml version="1.0" encoding="utf-8"?>
<sst xmlns="http://schemas.openxmlformats.org/spreadsheetml/2006/main" count="141" uniqueCount="25">
  <si>
    <t>Leu</t>
  </si>
  <si>
    <t>Tat</t>
  </si>
  <si>
    <t>20 ul</t>
  </si>
  <si>
    <t>10 ul</t>
  </si>
  <si>
    <t>Average</t>
  </si>
  <si>
    <t>m</t>
  </si>
  <si>
    <t>b</t>
  </si>
  <si>
    <t>1:1 Dil</t>
  </si>
  <si>
    <t>nmol</t>
  </si>
  <si>
    <t>nmol/ul</t>
  </si>
  <si>
    <t>1:2 Dil</t>
  </si>
  <si>
    <t>Average Concentration</t>
  </si>
  <si>
    <t>Corrected for amines</t>
  </si>
  <si>
    <t>1.3 ug of Tat dissolved in 100 uL of sterile MQ H2O</t>
  </si>
  <si>
    <t>Concentration (uM)</t>
  </si>
  <si>
    <t>1.0 mg of Tat dissolved in 100 ul of sterile filtered H2O</t>
  </si>
  <si>
    <t xml:space="preserve">10 ul </t>
  </si>
  <si>
    <t>0 nmol</t>
  </si>
  <si>
    <t>5 nmol</t>
  </si>
  <si>
    <t>20 nmol</t>
  </si>
  <si>
    <t>10 nmol</t>
  </si>
  <si>
    <t>30 nmol</t>
  </si>
  <si>
    <t>40 nmol</t>
  </si>
  <si>
    <t>50 nmol</t>
  </si>
  <si>
    <t>60 nmol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</si>
</sst>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00021872265967"/>
                  <c:y val="9.2117964421114029E-2"/>
                </c:manualLayout>
              </c:layout>
              <c:numFmt formatCode="General" sourceLinked="0"/>
            </c:trendlineLbl>
          </c:trendline>
          <c:xVal>
            <c:numRef>
              <c:f>'Test 1'!$A$13:$A$20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'Test 1'!$B$13:$B$20</c:f>
              <c:numCache>
                <c:formatCode>General</c:formatCode>
                <c:ptCount val="8"/>
                <c:pt idx="0">
                  <c:v>0.13543333333333332</c:v>
                </c:pt>
                <c:pt idx="1">
                  <c:v>0.19359999999999999</c:v>
                </c:pt>
                <c:pt idx="2">
                  <c:v>0.25489999999999996</c:v>
                </c:pt>
                <c:pt idx="3">
                  <c:v>0.39346666666666669</c:v>
                </c:pt>
                <c:pt idx="4">
                  <c:v>0.53370000000000006</c:v>
                </c:pt>
                <c:pt idx="5">
                  <c:v>0.67083333333333339</c:v>
                </c:pt>
                <c:pt idx="6">
                  <c:v>0.81516666666666671</c:v>
                </c:pt>
                <c:pt idx="7">
                  <c:v>0.93643333333333334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2880"/>
        <c:axId val="103004416"/>
      </c:scatterChart>
      <c:valAx>
        <c:axId val="1030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04416"/>
        <c:crosses val="autoZero"/>
        <c:crossBetween val="midCat"/>
      </c:valAx>
      <c:valAx>
        <c:axId val="1030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0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00021872265967"/>
                  <c:y val="4.5821668124817728E-2"/>
                </c:manualLayout>
              </c:layout>
              <c:numFmt formatCode="General" sourceLinked="0"/>
            </c:trendlineLbl>
          </c:trendline>
          <c:xVal>
            <c:numRef>
              <c:f>'Test 2'!$A$13:$A$20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'Test 2'!$B$13:$B$20</c:f>
              <c:numCache>
                <c:formatCode>General</c:formatCode>
                <c:ptCount val="8"/>
                <c:pt idx="0">
                  <c:v>0.13570000000000002</c:v>
                </c:pt>
                <c:pt idx="1">
                  <c:v>0.19399999999999998</c:v>
                </c:pt>
                <c:pt idx="2">
                  <c:v>0.25473333333333331</c:v>
                </c:pt>
                <c:pt idx="3">
                  <c:v>0.38376666666666664</c:v>
                </c:pt>
                <c:pt idx="4">
                  <c:v>0.55186666666666673</c:v>
                </c:pt>
                <c:pt idx="5">
                  <c:v>0.66106666666666669</c:v>
                </c:pt>
                <c:pt idx="6">
                  <c:v>0.7795333333333333</c:v>
                </c:pt>
                <c:pt idx="7">
                  <c:v>0.94993333333333341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9840"/>
        <c:axId val="105456384"/>
      </c:scatterChart>
      <c:valAx>
        <c:axId val="103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56384"/>
        <c:crosses val="autoZero"/>
        <c:crossBetween val="midCat"/>
      </c:valAx>
      <c:valAx>
        <c:axId val="1054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5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236111111111111"/>
                  <c:y val="5.5080927384076987E-2"/>
                </c:manualLayout>
              </c:layout>
              <c:numFmt formatCode="General" sourceLinked="0"/>
            </c:trendlineLbl>
          </c:trendline>
          <c:xVal>
            <c:numRef>
              <c:f>'Test 3'!$A$13:$A$20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'Test 3'!$B$13:$B$20</c:f>
              <c:numCache>
                <c:formatCode>General</c:formatCode>
                <c:ptCount val="8"/>
                <c:pt idx="0">
                  <c:v>0.13126666666666667</c:v>
                </c:pt>
                <c:pt idx="1">
                  <c:v>0.17616666666666667</c:v>
                </c:pt>
                <c:pt idx="2">
                  <c:v>0.23886666666666667</c:v>
                </c:pt>
                <c:pt idx="3">
                  <c:v>0.38146666666666668</c:v>
                </c:pt>
                <c:pt idx="4">
                  <c:v>0.51716666666666666</c:v>
                </c:pt>
                <c:pt idx="5">
                  <c:v>0.64480000000000004</c:v>
                </c:pt>
                <c:pt idx="6">
                  <c:v>0.74786666666666679</c:v>
                </c:pt>
                <c:pt idx="7">
                  <c:v>0.9330666666666666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1728"/>
        <c:axId val="105483264"/>
      </c:scatterChart>
      <c:valAx>
        <c:axId val="10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83264"/>
        <c:crosses val="autoZero"/>
        <c:crossBetween val="midCat"/>
      </c:valAx>
      <c:valAx>
        <c:axId val="1054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8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80962</xdr:rowOff>
    </xdr:from>
    <xdr:to>
      <xdr:col>18</xdr:col>
      <xdr:colOff>581025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166687</xdr:rowOff>
    </xdr:from>
    <xdr:to>
      <xdr:col>18</xdr:col>
      <xdr:colOff>495300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138112</xdr:rowOff>
    </xdr:from>
    <xdr:to>
      <xdr:col>18</xdr:col>
      <xdr:colOff>485775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12" sqref="I12"/>
    </sheetView>
  </sheetViews>
  <sheetFormatPr defaultRowHeight="15" x14ac:dyDescent="0.25"/>
  <cols>
    <col min="10" max="10" width="10" customWidth="1"/>
  </cols>
  <sheetData>
    <row r="1" spans="1:11" x14ac:dyDescent="0.25">
      <c r="A1" s="1" t="s">
        <v>13</v>
      </c>
    </row>
    <row r="2" spans="1:11" x14ac:dyDescent="0.25">
      <c r="B2" s="3" t="s">
        <v>0</v>
      </c>
      <c r="C2" s="3"/>
      <c r="D2" s="3"/>
      <c r="G2" s="3" t="s">
        <v>1</v>
      </c>
      <c r="H2" s="3"/>
      <c r="I2" s="3"/>
    </row>
    <row r="3" spans="1:11" x14ac:dyDescent="0.25">
      <c r="A3" t="s">
        <v>17</v>
      </c>
      <c r="B3">
        <v>0.12959999999999999</v>
      </c>
      <c r="C3">
        <v>0.13750000000000001</v>
      </c>
      <c r="D3">
        <v>0.13919999999999999</v>
      </c>
      <c r="G3">
        <v>1.9497</v>
      </c>
      <c r="H3">
        <v>1.9835</v>
      </c>
      <c r="I3">
        <v>1.9710000000000001</v>
      </c>
      <c r="J3" t="s">
        <v>2</v>
      </c>
      <c r="K3" s="2">
        <v>4.2361111111111106E-2</v>
      </c>
    </row>
    <row r="4" spans="1:11" x14ac:dyDescent="0.25">
      <c r="A4" t="s">
        <v>18</v>
      </c>
      <c r="B4">
        <v>0.1918</v>
      </c>
      <c r="C4">
        <v>0.1913</v>
      </c>
      <c r="D4">
        <v>0.19769999999999999</v>
      </c>
      <c r="G4">
        <v>1.0708</v>
      </c>
      <c r="H4">
        <v>0.98570000000000002</v>
      </c>
      <c r="I4">
        <v>1.0127999999999999</v>
      </c>
      <c r="J4" t="s">
        <v>3</v>
      </c>
      <c r="K4" s="3"/>
    </row>
    <row r="5" spans="1:11" x14ac:dyDescent="0.25">
      <c r="A5" t="s">
        <v>20</v>
      </c>
      <c r="B5">
        <v>0.25540000000000002</v>
      </c>
      <c r="C5">
        <v>0.25259999999999999</v>
      </c>
      <c r="D5">
        <v>0.25669999999999998</v>
      </c>
      <c r="G5">
        <v>0.9153</v>
      </c>
      <c r="H5">
        <v>0.98419999999999996</v>
      </c>
      <c r="I5">
        <v>0.98429999999999995</v>
      </c>
      <c r="J5" t="s">
        <v>2</v>
      </c>
      <c r="K5" s="2">
        <v>4.3055555555555562E-2</v>
      </c>
    </row>
    <row r="6" spans="1:11" x14ac:dyDescent="0.25">
      <c r="A6" t="s">
        <v>19</v>
      </c>
      <c r="B6">
        <v>0.39410000000000001</v>
      </c>
      <c r="C6">
        <v>0.39119999999999999</v>
      </c>
      <c r="D6">
        <v>0.39510000000000001</v>
      </c>
      <c r="G6">
        <v>0.54290000000000005</v>
      </c>
      <c r="H6">
        <v>0.54039999999999999</v>
      </c>
      <c r="I6">
        <v>0.54390000000000005</v>
      </c>
      <c r="J6" t="s">
        <v>3</v>
      </c>
      <c r="K6" s="3"/>
    </row>
    <row r="7" spans="1:11" x14ac:dyDescent="0.25">
      <c r="A7" t="s">
        <v>21</v>
      </c>
      <c r="B7">
        <v>0.53310000000000002</v>
      </c>
      <c r="C7">
        <v>0.53410000000000002</v>
      </c>
      <c r="D7">
        <v>0.53390000000000004</v>
      </c>
      <c r="G7">
        <v>1.8846000000000001</v>
      </c>
      <c r="H7">
        <v>2.0297999999999998</v>
      </c>
      <c r="I7">
        <v>2.0299</v>
      </c>
      <c r="J7" t="s">
        <v>2</v>
      </c>
      <c r="K7" s="2">
        <v>4.2361111111111106E-2</v>
      </c>
    </row>
    <row r="8" spans="1:11" x14ac:dyDescent="0.25">
      <c r="A8" t="s">
        <v>22</v>
      </c>
      <c r="B8">
        <v>0.66600000000000004</v>
      </c>
      <c r="C8">
        <v>0.66110000000000002</v>
      </c>
      <c r="D8">
        <v>0.68540000000000001</v>
      </c>
      <c r="G8">
        <v>0.93989999999999996</v>
      </c>
      <c r="H8">
        <v>1.0107999999999999</v>
      </c>
      <c r="I8">
        <v>1.0122</v>
      </c>
      <c r="J8" t="s">
        <v>3</v>
      </c>
      <c r="K8" s="3"/>
    </row>
    <row r="9" spans="1:11" x14ac:dyDescent="0.25">
      <c r="A9" t="s">
        <v>23</v>
      </c>
      <c r="B9">
        <v>0.80969999999999998</v>
      </c>
      <c r="C9">
        <v>0.80620000000000003</v>
      </c>
      <c r="D9">
        <v>0.8296</v>
      </c>
      <c r="G9">
        <v>0.98180000000000001</v>
      </c>
      <c r="H9">
        <v>1.0374000000000001</v>
      </c>
      <c r="I9">
        <v>1.0379</v>
      </c>
      <c r="J9" t="s">
        <v>2</v>
      </c>
      <c r="K9" s="2">
        <v>4.3055555555555562E-2</v>
      </c>
    </row>
    <row r="10" spans="1:11" x14ac:dyDescent="0.25">
      <c r="A10" t="s">
        <v>24</v>
      </c>
      <c r="B10">
        <v>0.93879999999999997</v>
      </c>
      <c r="C10">
        <v>0.93159999999999998</v>
      </c>
      <c r="D10">
        <v>0.93889999999999996</v>
      </c>
      <c r="G10">
        <v>0.51649999999999996</v>
      </c>
      <c r="H10">
        <v>0.5605</v>
      </c>
      <c r="I10">
        <v>0.57110000000000005</v>
      </c>
      <c r="J10" t="s">
        <v>3</v>
      </c>
      <c r="K10" s="3"/>
    </row>
    <row r="12" spans="1:11" x14ac:dyDescent="0.25">
      <c r="A12" t="s">
        <v>4</v>
      </c>
    </row>
    <row r="13" spans="1:11" x14ac:dyDescent="0.25">
      <c r="A13">
        <v>0</v>
      </c>
      <c r="B13">
        <f>AVERAGE(B3:D3)</f>
        <v>0.13543333333333332</v>
      </c>
    </row>
    <row r="14" spans="1:11" x14ac:dyDescent="0.25">
      <c r="A14">
        <v>5</v>
      </c>
      <c r="B14">
        <f t="shared" ref="B14:B20" si="0">AVERAGE(B4:D4)</f>
        <v>0.19359999999999999</v>
      </c>
    </row>
    <row r="15" spans="1:11" x14ac:dyDescent="0.25">
      <c r="A15">
        <v>10</v>
      </c>
      <c r="B15">
        <f t="shared" si="0"/>
        <v>0.25489999999999996</v>
      </c>
    </row>
    <row r="16" spans="1:11" x14ac:dyDescent="0.25">
      <c r="A16">
        <v>20</v>
      </c>
      <c r="B16">
        <f t="shared" si="0"/>
        <v>0.39346666666666669</v>
      </c>
      <c r="E16" t="s">
        <v>5</v>
      </c>
      <c r="F16">
        <v>1.3599999999999999E-2</v>
      </c>
    </row>
    <row r="17" spans="1:14" x14ac:dyDescent="0.25">
      <c r="A17">
        <v>30</v>
      </c>
      <c r="B17">
        <f t="shared" si="0"/>
        <v>0.53370000000000006</v>
      </c>
      <c r="E17" t="s">
        <v>6</v>
      </c>
      <c r="F17">
        <v>0.12659999999999999</v>
      </c>
    </row>
    <row r="18" spans="1:14" x14ac:dyDescent="0.25">
      <c r="A18">
        <v>40</v>
      </c>
      <c r="B18">
        <f t="shared" si="0"/>
        <v>0.67083333333333339</v>
      </c>
    </row>
    <row r="19" spans="1:14" x14ac:dyDescent="0.25">
      <c r="A19">
        <v>50</v>
      </c>
      <c r="B19">
        <f t="shared" si="0"/>
        <v>0.81516666666666671</v>
      </c>
    </row>
    <row r="20" spans="1:14" x14ac:dyDescent="0.25">
      <c r="A20">
        <v>60</v>
      </c>
      <c r="B20">
        <f t="shared" si="0"/>
        <v>0.93643333333333334</v>
      </c>
    </row>
    <row r="22" spans="1:14" x14ac:dyDescent="0.25">
      <c r="B22" t="s">
        <v>7</v>
      </c>
      <c r="C22" t="s">
        <v>8</v>
      </c>
      <c r="D22" t="s">
        <v>9</v>
      </c>
      <c r="G22" t="s">
        <v>10</v>
      </c>
      <c r="H22" t="s">
        <v>8</v>
      </c>
      <c r="I22" t="s">
        <v>9</v>
      </c>
    </row>
    <row r="23" spans="1:14" x14ac:dyDescent="0.25">
      <c r="A23" t="s">
        <v>2</v>
      </c>
      <c r="B23">
        <f>AVERAGE(G3:I3)</f>
        <v>1.9680666666666669</v>
      </c>
      <c r="C23">
        <f>(B23-F17)/F16</f>
        <v>135.40196078431373</v>
      </c>
      <c r="D23">
        <f>C23/20</f>
        <v>6.7700980392156866</v>
      </c>
      <c r="F23" t="s">
        <v>2</v>
      </c>
      <c r="G23">
        <f>AVERAGE(G5:H5)</f>
        <v>0.94974999999999998</v>
      </c>
      <c r="H23">
        <f>(G23-F17)/F16</f>
        <v>60.525735294117652</v>
      </c>
      <c r="I23">
        <f>(H23/20)*2</f>
        <v>6.0525735294117649</v>
      </c>
    </row>
    <row r="24" spans="1:14" x14ac:dyDescent="0.25">
      <c r="A24" t="s">
        <v>3</v>
      </c>
      <c r="B24">
        <f>AVERAGE(G4:I4)</f>
        <v>1.0230999999999999</v>
      </c>
      <c r="C24">
        <f>(B24-F17)/F16</f>
        <v>65.919117647058812</v>
      </c>
      <c r="D24">
        <f>C24/10</f>
        <v>6.5919117647058814</v>
      </c>
      <c r="F24" t="s">
        <v>3</v>
      </c>
      <c r="G24">
        <f>AVERAGE(G6:H6)</f>
        <v>0.54164999999999996</v>
      </c>
      <c r="H24">
        <f>(G24-F17)/F16</f>
        <v>30.518382352941178</v>
      </c>
      <c r="I24">
        <f>(H24/10)*2</f>
        <v>6.1036764705882351</v>
      </c>
      <c r="L24" t="s">
        <v>14</v>
      </c>
      <c r="N24" s="1">
        <f>AVERAGE(G27,G34)</f>
        <v>2.0696861383442267</v>
      </c>
    </row>
    <row r="26" spans="1:14" x14ac:dyDescent="0.25">
      <c r="D26" t="s">
        <v>11</v>
      </c>
      <c r="G26">
        <f>AVERAGE(I23,I24)</f>
        <v>6.078125</v>
      </c>
    </row>
    <row r="27" spans="1:14" x14ac:dyDescent="0.25">
      <c r="D27" t="s">
        <v>12</v>
      </c>
      <c r="G27">
        <f>G26/3</f>
        <v>2.0260416666666665</v>
      </c>
    </row>
    <row r="29" spans="1:14" x14ac:dyDescent="0.25">
      <c r="B29" t="s">
        <v>7</v>
      </c>
      <c r="C29" t="s">
        <v>8</v>
      </c>
      <c r="D29" t="s">
        <v>9</v>
      </c>
      <c r="G29" t="s">
        <v>10</v>
      </c>
      <c r="H29" t="s">
        <v>8</v>
      </c>
      <c r="I29" t="s">
        <v>9</v>
      </c>
    </row>
    <row r="30" spans="1:14" x14ac:dyDescent="0.25">
      <c r="A30" t="s">
        <v>2</v>
      </c>
      <c r="B30">
        <f>AVERAGE(G7:I7)</f>
        <v>1.9814333333333334</v>
      </c>
      <c r="C30">
        <f>(B30-F17)/F16</f>
        <v>136.38480392156865</v>
      </c>
      <c r="D30">
        <f>C30/20</f>
        <v>6.8192401960784323</v>
      </c>
      <c r="F30" t="s">
        <v>2</v>
      </c>
      <c r="G30">
        <f>AVERAGE(G9:I9)</f>
        <v>1.0190333333333335</v>
      </c>
      <c r="H30">
        <f>(G30-F17)/F16</f>
        <v>65.620098039215691</v>
      </c>
      <c r="I30">
        <f>(H30/20)*2</f>
        <v>6.5620098039215691</v>
      </c>
    </row>
    <row r="31" spans="1:14" x14ac:dyDescent="0.25">
      <c r="A31" t="s">
        <v>3</v>
      </c>
      <c r="B31">
        <f>AVERAGE(G8:H8)</f>
        <v>0.97534999999999994</v>
      </c>
      <c r="C31">
        <f>(B31-F17)/F16</f>
        <v>62.408088235294116</v>
      </c>
      <c r="D31">
        <f>C31/10</f>
        <v>6.2408088235294112</v>
      </c>
      <c r="F31" t="s">
        <v>3</v>
      </c>
      <c r="G31">
        <f>AVERAGE(G10:I10)</f>
        <v>0.54936666666666667</v>
      </c>
      <c r="H31">
        <f>(G31-F17)/F16</f>
        <v>31.085784313725494</v>
      </c>
      <c r="I31">
        <f>(H31/10)*2</f>
        <v>6.2171568627450986</v>
      </c>
    </row>
    <row r="33" spans="4:7" x14ac:dyDescent="0.25">
      <c r="D33" t="s">
        <v>11</v>
      </c>
      <c r="G33">
        <f>AVERAGE(I31,I30,D31)</f>
        <v>6.3399918300653608</v>
      </c>
    </row>
    <row r="34" spans="4:7" x14ac:dyDescent="0.25">
      <c r="D34" t="s">
        <v>12</v>
      </c>
      <c r="G34">
        <f>G33/3</f>
        <v>2.1133306100217868</v>
      </c>
    </row>
    <row r="37" spans="4:7" x14ac:dyDescent="0.25">
      <c r="E37" s="1"/>
    </row>
  </sheetData>
  <mergeCells count="6">
    <mergeCell ref="K9:K10"/>
    <mergeCell ref="B2:D2"/>
    <mergeCell ref="G2:I2"/>
    <mergeCell ref="K3:K4"/>
    <mergeCell ref="K5:K6"/>
    <mergeCell ref="K7:K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40" sqref="B40"/>
    </sheetView>
  </sheetViews>
  <sheetFormatPr defaultRowHeight="15" x14ac:dyDescent="0.25"/>
  <sheetData>
    <row r="1" spans="1:11" x14ac:dyDescent="0.25">
      <c r="A1" s="1" t="s">
        <v>15</v>
      </c>
    </row>
    <row r="2" spans="1:11" x14ac:dyDescent="0.25">
      <c r="B2" s="3" t="s">
        <v>0</v>
      </c>
      <c r="C2" s="3"/>
      <c r="D2" s="3"/>
      <c r="G2" s="3" t="s">
        <v>1</v>
      </c>
      <c r="H2" s="3"/>
      <c r="I2" s="3"/>
    </row>
    <row r="3" spans="1:11" x14ac:dyDescent="0.25">
      <c r="A3" t="s">
        <v>17</v>
      </c>
      <c r="B3">
        <v>0.13370000000000001</v>
      </c>
      <c r="C3">
        <v>0.13139999999999999</v>
      </c>
      <c r="D3">
        <v>0.14199999999999999</v>
      </c>
      <c r="G3">
        <v>1.1103000000000001</v>
      </c>
      <c r="H3">
        <v>1.1737</v>
      </c>
      <c r="I3">
        <v>1.1783999999999999</v>
      </c>
      <c r="J3" t="s">
        <v>2</v>
      </c>
      <c r="K3" s="2">
        <v>4.2361111111111106E-2</v>
      </c>
    </row>
    <row r="4" spans="1:11" x14ac:dyDescent="0.25">
      <c r="A4" t="s">
        <v>18</v>
      </c>
      <c r="B4">
        <v>0.192</v>
      </c>
      <c r="C4">
        <v>0.19259999999999999</v>
      </c>
      <c r="D4">
        <v>0.19739999999999999</v>
      </c>
      <c r="G4">
        <v>0.61280000000000001</v>
      </c>
      <c r="H4">
        <v>0.65380000000000005</v>
      </c>
      <c r="I4">
        <v>0.65169999999999995</v>
      </c>
      <c r="J4" t="s">
        <v>16</v>
      </c>
      <c r="K4" s="3"/>
    </row>
    <row r="5" spans="1:11" x14ac:dyDescent="0.25">
      <c r="A5" t="s">
        <v>20</v>
      </c>
      <c r="B5">
        <v>0.25459999999999999</v>
      </c>
      <c r="C5">
        <v>0.25440000000000002</v>
      </c>
      <c r="D5">
        <v>0.25519999999999998</v>
      </c>
      <c r="G5">
        <v>0.58899999999999997</v>
      </c>
      <c r="H5">
        <v>0.65659999999999996</v>
      </c>
      <c r="I5">
        <v>0.62080000000000002</v>
      </c>
      <c r="J5" t="s">
        <v>2</v>
      </c>
      <c r="K5" s="2">
        <v>4.3055555555555562E-2</v>
      </c>
    </row>
    <row r="6" spans="1:11" x14ac:dyDescent="0.25">
      <c r="A6" t="s">
        <v>19</v>
      </c>
      <c r="B6">
        <v>0.38350000000000001</v>
      </c>
      <c r="C6">
        <v>0.3836</v>
      </c>
      <c r="D6">
        <v>0.38419999999999999</v>
      </c>
      <c r="G6">
        <v>0.34449999999999997</v>
      </c>
      <c r="H6">
        <v>0.36709999999999998</v>
      </c>
      <c r="I6">
        <v>0.36940000000000001</v>
      </c>
      <c r="J6" t="s">
        <v>16</v>
      </c>
      <c r="K6" s="3"/>
    </row>
    <row r="7" spans="1:11" x14ac:dyDescent="0.25">
      <c r="A7" t="s">
        <v>21</v>
      </c>
      <c r="B7">
        <v>0.5464</v>
      </c>
      <c r="C7">
        <v>0.54959999999999998</v>
      </c>
      <c r="D7">
        <v>0.55959999999999999</v>
      </c>
      <c r="G7">
        <v>1.1211</v>
      </c>
      <c r="H7">
        <v>1.1720999999999999</v>
      </c>
      <c r="I7">
        <v>1.1821999999999999</v>
      </c>
      <c r="J7" t="s">
        <v>2</v>
      </c>
      <c r="K7" s="2">
        <v>4.2361111111111106E-2</v>
      </c>
    </row>
    <row r="8" spans="1:11" x14ac:dyDescent="0.25">
      <c r="A8" t="s">
        <v>22</v>
      </c>
      <c r="B8">
        <v>0.63449999999999995</v>
      </c>
      <c r="C8">
        <v>0.67589999999999995</v>
      </c>
      <c r="D8">
        <v>0.67279999999999995</v>
      </c>
      <c r="G8">
        <v>0.60409999999999997</v>
      </c>
      <c r="H8">
        <v>0.64829999999999999</v>
      </c>
      <c r="I8">
        <v>0.6472</v>
      </c>
      <c r="J8" t="s">
        <v>16</v>
      </c>
      <c r="K8" s="3"/>
    </row>
    <row r="9" spans="1:11" x14ac:dyDescent="0.25">
      <c r="A9" t="s">
        <v>23</v>
      </c>
      <c r="B9">
        <v>0.73760000000000003</v>
      </c>
      <c r="C9">
        <v>0.79559999999999997</v>
      </c>
      <c r="D9">
        <v>0.8054</v>
      </c>
      <c r="G9">
        <v>0.61040000000000005</v>
      </c>
      <c r="H9">
        <v>0.64759999999999995</v>
      </c>
      <c r="I9">
        <v>0.65329999999999999</v>
      </c>
      <c r="J9" t="s">
        <v>2</v>
      </c>
      <c r="K9" s="2">
        <v>4.3055555555555562E-2</v>
      </c>
    </row>
    <row r="10" spans="1:11" x14ac:dyDescent="0.25">
      <c r="A10" t="s">
        <v>24</v>
      </c>
      <c r="B10">
        <v>0.90800000000000003</v>
      </c>
      <c r="C10">
        <v>0.97799999999999998</v>
      </c>
      <c r="D10">
        <v>0.96379999999999999</v>
      </c>
      <c r="G10">
        <v>0.33829999999999999</v>
      </c>
      <c r="H10">
        <v>0.35959999999999998</v>
      </c>
      <c r="I10">
        <v>0.37669999999999998</v>
      </c>
      <c r="J10" t="s">
        <v>16</v>
      </c>
      <c r="K10" s="3"/>
    </row>
    <row r="12" spans="1:11" x14ac:dyDescent="0.25">
      <c r="A12" t="s">
        <v>4</v>
      </c>
    </row>
    <row r="13" spans="1:11" x14ac:dyDescent="0.25">
      <c r="A13">
        <v>0</v>
      </c>
      <c r="B13">
        <f>AVERAGE(B3:D3)</f>
        <v>0.13570000000000002</v>
      </c>
    </row>
    <row r="14" spans="1:11" x14ac:dyDescent="0.25">
      <c r="A14">
        <v>5</v>
      </c>
      <c r="B14">
        <f t="shared" ref="B14:B20" si="0">AVERAGE(B4:D4)</f>
        <v>0.19399999999999998</v>
      </c>
    </row>
    <row r="15" spans="1:11" x14ac:dyDescent="0.25">
      <c r="A15">
        <v>10</v>
      </c>
      <c r="B15">
        <f t="shared" si="0"/>
        <v>0.25473333333333331</v>
      </c>
      <c r="F15" t="s">
        <v>5</v>
      </c>
      <c r="G15">
        <v>1.35E-2</v>
      </c>
    </row>
    <row r="16" spans="1:11" x14ac:dyDescent="0.25">
      <c r="A16">
        <v>20</v>
      </c>
      <c r="B16">
        <f t="shared" si="0"/>
        <v>0.38376666666666664</v>
      </c>
      <c r="F16" t="s">
        <v>6</v>
      </c>
      <c r="G16">
        <v>0.12690000000000001</v>
      </c>
    </row>
    <row r="17" spans="1:14" x14ac:dyDescent="0.25">
      <c r="A17">
        <v>30</v>
      </c>
      <c r="B17">
        <f t="shared" si="0"/>
        <v>0.55186666666666673</v>
      </c>
    </row>
    <row r="18" spans="1:14" x14ac:dyDescent="0.25">
      <c r="A18">
        <v>40</v>
      </c>
      <c r="B18">
        <f t="shared" si="0"/>
        <v>0.66106666666666669</v>
      </c>
    </row>
    <row r="19" spans="1:14" x14ac:dyDescent="0.25">
      <c r="A19">
        <v>50</v>
      </c>
      <c r="B19">
        <f t="shared" si="0"/>
        <v>0.7795333333333333</v>
      </c>
    </row>
    <row r="20" spans="1:14" x14ac:dyDescent="0.25">
      <c r="A20">
        <v>60</v>
      </c>
      <c r="B20">
        <f t="shared" si="0"/>
        <v>0.94993333333333341</v>
      </c>
    </row>
    <row r="22" spans="1:14" x14ac:dyDescent="0.25">
      <c r="A22" t="s">
        <v>7</v>
      </c>
      <c r="C22" t="s">
        <v>8</v>
      </c>
      <c r="D22" t="s">
        <v>9</v>
      </c>
      <c r="F22" t="s">
        <v>10</v>
      </c>
      <c r="H22" t="s">
        <v>8</v>
      </c>
      <c r="I22" t="s">
        <v>9</v>
      </c>
    </row>
    <row r="23" spans="1:14" x14ac:dyDescent="0.25">
      <c r="A23" t="s">
        <v>2</v>
      </c>
      <c r="B23">
        <f>AVERAGE(G3:I3)</f>
        <v>1.1541333333333332</v>
      </c>
      <c r="C23">
        <f>(B23-G16)/G15</f>
        <v>76.091358024691345</v>
      </c>
      <c r="D23">
        <f>C23/20</f>
        <v>3.8045679012345675</v>
      </c>
      <c r="F23" t="s">
        <v>2</v>
      </c>
      <c r="G23">
        <f>AVERAGE(G5:I5)</f>
        <v>0.62213333333333332</v>
      </c>
      <c r="H23">
        <f>(G23-G16)/G15</f>
        <v>36.683950617283948</v>
      </c>
      <c r="I23">
        <f>(H23/20)*2</f>
        <v>3.6683950617283947</v>
      </c>
    </row>
    <row r="24" spans="1:14" x14ac:dyDescent="0.25">
      <c r="A24" t="s">
        <v>3</v>
      </c>
      <c r="B24">
        <f>AVERAGE(G4:I4)</f>
        <v>0.6394333333333333</v>
      </c>
      <c r="C24">
        <f>(B24-G16)/G15</f>
        <v>37.965432098765426</v>
      </c>
      <c r="D24">
        <f>C24/10</f>
        <v>3.7965432098765426</v>
      </c>
      <c r="F24" t="s">
        <v>3</v>
      </c>
      <c r="G24">
        <f>AVERAGE(G6:I6)</f>
        <v>0.36033333333333334</v>
      </c>
      <c r="H24">
        <f>(G24-G16)/G15</f>
        <v>17.291358024691359</v>
      </c>
      <c r="I24">
        <f>(H24/10)*2</f>
        <v>3.4582716049382718</v>
      </c>
      <c r="L24" t="s">
        <v>14</v>
      </c>
      <c r="N24" s="1">
        <f>AVERAGE(G27,G34)</f>
        <v>1.215528120713306</v>
      </c>
    </row>
    <row r="26" spans="1:14" x14ac:dyDescent="0.25">
      <c r="D26" t="s">
        <v>11</v>
      </c>
      <c r="G26">
        <f>AVERAGE(D24,I23,I24)</f>
        <v>3.6410699588477367</v>
      </c>
    </row>
    <row r="27" spans="1:14" x14ac:dyDescent="0.25">
      <c r="D27" t="s">
        <v>12</v>
      </c>
      <c r="G27">
        <f>G26/3</f>
        <v>1.213689986282579</v>
      </c>
    </row>
    <row r="29" spans="1:14" x14ac:dyDescent="0.25">
      <c r="A29" t="s">
        <v>7</v>
      </c>
      <c r="C29" t="s">
        <v>8</v>
      </c>
      <c r="D29" t="s">
        <v>9</v>
      </c>
      <c r="F29" t="s">
        <v>10</v>
      </c>
      <c r="H29" t="s">
        <v>8</v>
      </c>
      <c r="I29" t="s">
        <v>9</v>
      </c>
    </row>
    <row r="30" spans="1:14" x14ac:dyDescent="0.25">
      <c r="A30" t="s">
        <v>2</v>
      </c>
      <c r="B30">
        <f>AVERAGE(G7:I7)</f>
        <v>1.1584666666666665</v>
      </c>
      <c r="C30">
        <f>(B30-G16)/G15</f>
        <v>76.412345679012333</v>
      </c>
      <c r="D30">
        <f>C30/20</f>
        <v>3.8206172839506167</v>
      </c>
      <c r="F30" t="s">
        <v>2</v>
      </c>
      <c r="G30">
        <f>AVERAGE(G9:I9)</f>
        <v>0.6371</v>
      </c>
      <c r="H30">
        <f>(G30-G16)/G15</f>
        <v>37.792592592592591</v>
      </c>
      <c r="I30">
        <f>(H30/20)*2</f>
        <v>3.7792592592592591</v>
      </c>
    </row>
    <row r="31" spans="1:14" x14ac:dyDescent="0.25">
      <c r="A31" t="s">
        <v>3</v>
      </c>
      <c r="B31">
        <f>AVERAGE(G8:I8)</f>
        <v>0.63319999999999999</v>
      </c>
      <c r="C31">
        <f>(B31-G16)/G15</f>
        <v>37.5037037037037</v>
      </c>
      <c r="D31">
        <f>C31/10</f>
        <v>3.7503703703703701</v>
      </c>
      <c r="F31" t="s">
        <v>3</v>
      </c>
      <c r="G31">
        <f>AVERAGE(G10:I10)</f>
        <v>0.35820000000000002</v>
      </c>
      <c r="H31">
        <f>(G31-G16)/G15</f>
        <v>17.133333333333333</v>
      </c>
      <c r="I31">
        <f>(H31/10)*2</f>
        <v>3.4266666666666667</v>
      </c>
    </row>
    <row r="33" spans="4:7" x14ac:dyDescent="0.25">
      <c r="D33" t="s">
        <v>11</v>
      </c>
      <c r="G33">
        <f>AVERAGE(D31,I30,I31)</f>
        <v>3.6520987654320987</v>
      </c>
    </row>
    <row r="34" spans="4:7" x14ac:dyDescent="0.25">
      <c r="D34" t="s">
        <v>12</v>
      </c>
      <c r="G34">
        <f>G33/3</f>
        <v>1.217366255144033</v>
      </c>
    </row>
  </sheetData>
  <mergeCells count="6">
    <mergeCell ref="K9:K10"/>
    <mergeCell ref="B2:D2"/>
    <mergeCell ref="G2:I2"/>
    <mergeCell ref="K3:K4"/>
    <mergeCell ref="K5:K6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A3" sqref="A3:A10"/>
    </sheetView>
  </sheetViews>
  <sheetFormatPr defaultRowHeight="15" x14ac:dyDescent="0.25"/>
  <sheetData>
    <row r="1" spans="1:11" x14ac:dyDescent="0.25">
      <c r="A1" s="1" t="s">
        <v>15</v>
      </c>
    </row>
    <row r="2" spans="1:11" x14ac:dyDescent="0.25">
      <c r="B2" s="3" t="s">
        <v>0</v>
      </c>
      <c r="C2" s="3"/>
      <c r="D2" s="3"/>
      <c r="G2" s="3" t="s">
        <v>1</v>
      </c>
      <c r="H2" s="3"/>
      <c r="I2" s="3"/>
    </row>
    <row r="3" spans="1:11" x14ac:dyDescent="0.25">
      <c r="A3" t="s">
        <v>17</v>
      </c>
      <c r="B3">
        <v>0.12889999999999999</v>
      </c>
      <c r="C3">
        <v>0.13239999999999999</v>
      </c>
      <c r="D3">
        <v>0.13250000000000001</v>
      </c>
      <c r="G3">
        <v>1.1113999999999999</v>
      </c>
      <c r="H3">
        <v>1.1952</v>
      </c>
      <c r="I3">
        <v>1.1796</v>
      </c>
      <c r="J3" t="s">
        <v>2</v>
      </c>
      <c r="K3" s="2">
        <v>4.2361111111111106E-2</v>
      </c>
    </row>
    <row r="4" spans="1:11" x14ac:dyDescent="0.25">
      <c r="A4" t="s">
        <v>18</v>
      </c>
      <c r="B4">
        <v>0.17119999999999999</v>
      </c>
      <c r="C4">
        <v>0.1757</v>
      </c>
      <c r="D4">
        <v>0.18160000000000001</v>
      </c>
      <c r="G4">
        <v>0.60229999999999995</v>
      </c>
      <c r="H4">
        <v>0.61099999999999999</v>
      </c>
      <c r="I4">
        <v>0.65359999999999996</v>
      </c>
      <c r="J4" t="s">
        <v>16</v>
      </c>
      <c r="K4" s="3"/>
    </row>
    <row r="5" spans="1:11" x14ac:dyDescent="0.25">
      <c r="A5" t="s">
        <v>20</v>
      </c>
      <c r="B5">
        <v>0.2361</v>
      </c>
      <c r="C5">
        <v>0.24779999999999999</v>
      </c>
      <c r="D5">
        <v>0.23269999999999999</v>
      </c>
      <c r="G5">
        <v>0.61140000000000005</v>
      </c>
      <c r="H5">
        <v>0.65329999999999999</v>
      </c>
      <c r="I5">
        <v>0.60840000000000005</v>
      </c>
      <c r="J5" t="s">
        <v>2</v>
      </c>
      <c r="K5" s="2">
        <v>4.3055555555555562E-2</v>
      </c>
    </row>
    <row r="6" spans="1:11" x14ac:dyDescent="0.25">
      <c r="A6" t="s">
        <v>19</v>
      </c>
      <c r="B6">
        <v>0.38690000000000002</v>
      </c>
      <c r="C6">
        <v>0.39169999999999999</v>
      </c>
      <c r="D6">
        <v>0.36580000000000001</v>
      </c>
      <c r="G6">
        <v>0.34739999999999999</v>
      </c>
      <c r="H6">
        <v>0.35220000000000001</v>
      </c>
      <c r="I6">
        <v>0.29399999999999998</v>
      </c>
      <c r="J6" t="s">
        <v>16</v>
      </c>
      <c r="K6" s="3"/>
    </row>
    <row r="7" spans="1:11" x14ac:dyDescent="0.25">
      <c r="A7" t="s">
        <v>21</v>
      </c>
      <c r="B7">
        <v>0.5161</v>
      </c>
      <c r="C7">
        <v>0.5605</v>
      </c>
      <c r="D7">
        <v>0.47489999999999999</v>
      </c>
      <c r="G7">
        <v>1.1427</v>
      </c>
      <c r="H7">
        <v>1.2217</v>
      </c>
      <c r="I7">
        <v>1.1549</v>
      </c>
      <c r="J7" t="s">
        <v>2</v>
      </c>
      <c r="K7" s="2">
        <v>4.2361111111111106E-2</v>
      </c>
    </row>
    <row r="8" spans="1:11" x14ac:dyDescent="0.25">
      <c r="A8" t="s">
        <v>22</v>
      </c>
      <c r="B8">
        <v>0.60550000000000004</v>
      </c>
      <c r="C8">
        <v>0.67049999999999998</v>
      </c>
      <c r="D8">
        <v>0.65839999999999999</v>
      </c>
      <c r="G8">
        <v>0.59450000000000003</v>
      </c>
      <c r="H8">
        <v>0.63039999999999996</v>
      </c>
      <c r="I8">
        <v>0.5605</v>
      </c>
      <c r="J8" t="s">
        <v>16</v>
      </c>
      <c r="K8" s="3"/>
    </row>
    <row r="9" spans="1:11" x14ac:dyDescent="0.25">
      <c r="A9" t="s">
        <v>23</v>
      </c>
      <c r="B9">
        <v>0.72170000000000001</v>
      </c>
      <c r="C9">
        <v>0.79900000000000004</v>
      </c>
      <c r="D9">
        <v>0.72289999999999999</v>
      </c>
      <c r="G9">
        <v>0.61019999999999996</v>
      </c>
      <c r="H9">
        <v>0.6452</v>
      </c>
      <c r="I9">
        <v>0.59030000000000005</v>
      </c>
      <c r="J9" t="s">
        <v>2</v>
      </c>
      <c r="K9" s="2">
        <v>4.3055555555555562E-2</v>
      </c>
    </row>
    <row r="10" spans="1:11" x14ac:dyDescent="0.25">
      <c r="A10" t="s">
        <v>24</v>
      </c>
      <c r="B10">
        <v>0.89070000000000005</v>
      </c>
      <c r="C10">
        <v>0.95760000000000001</v>
      </c>
      <c r="D10">
        <v>0.95089999999999997</v>
      </c>
      <c r="G10">
        <v>0.3508</v>
      </c>
      <c r="H10">
        <v>0.28749999999999998</v>
      </c>
      <c r="I10">
        <v>0.30930000000000002</v>
      </c>
      <c r="J10" t="s">
        <v>16</v>
      </c>
      <c r="K10" s="3"/>
    </row>
    <row r="12" spans="1:11" x14ac:dyDescent="0.25">
      <c r="A12" t="s">
        <v>4</v>
      </c>
    </row>
    <row r="13" spans="1:11" x14ac:dyDescent="0.25">
      <c r="A13">
        <v>0</v>
      </c>
      <c r="B13">
        <f>AVERAGE(B3:D3)</f>
        <v>0.13126666666666667</v>
      </c>
    </row>
    <row r="14" spans="1:11" x14ac:dyDescent="0.25">
      <c r="A14">
        <v>5</v>
      </c>
      <c r="B14">
        <f t="shared" ref="B14:B20" si="0">AVERAGE(B4:D4)</f>
        <v>0.17616666666666667</v>
      </c>
    </row>
    <row r="15" spans="1:11" x14ac:dyDescent="0.25">
      <c r="A15">
        <v>10</v>
      </c>
      <c r="B15">
        <f t="shared" si="0"/>
        <v>0.23886666666666667</v>
      </c>
      <c r="E15" t="s">
        <v>5</v>
      </c>
      <c r="F15">
        <v>1.32E-2</v>
      </c>
    </row>
    <row r="16" spans="1:11" x14ac:dyDescent="0.25">
      <c r="A16">
        <v>20</v>
      </c>
      <c r="B16">
        <f t="shared" si="0"/>
        <v>0.38146666666666668</v>
      </c>
      <c r="E16" t="s">
        <v>6</v>
      </c>
      <c r="F16">
        <v>0.11600000000000001</v>
      </c>
    </row>
    <row r="17" spans="1:14" x14ac:dyDescent="0.25">
      <c r="A17">
        <v>30</v>
      </c>
      <c r="B17">
        <f t="shared" si="0"/>
        <v>0.51716666666666666</v>
      </c>
    </row>
    <row r="18" spans="1:14" x14ac:dyDescent="0.25">
      <c r="A18">
        <v>40</v>
      </c>
      <c r="B18">
        <f t="shared" si="0"/>
        <v>0.64480000000000004</v>
      </c>
    </row>
    <row r="19" spans="1:14" x14ac:dyDescent="0.25">
      <c r="A19">
        <v>50</v>
      </c>
      <c r="B19">
        <f t="shared" si="0"/>
        <v>0.74786666666666679</v>
      </c>
    </row>
    <row r="20" spans="1:14" x14ac:dyDescent="0.25">
      <c r="A20">
        <v>60</v>
      </c>
      <c r="B20">
        <f t="shared" si="0"/>
        <v>0.9330666666666666</v>
      </c>
    </row>
    <row r="22" spans="1:14" x14ac:dyDescent="0.25">
      <c r="A22" t="s">
        <v>7</v>
      </c>
      <c r="C22" t="s">
        <v>8</v>
      </c>
      <c r="D22" t="s">
        <v>9</v>
      </c>
      <c r="F22" t="s">
        <v>10</v>
      </c>
      <c r="H22" t="s">
        <v>8</v>
      </c>
      <c r="I22" t="s">
        <v>9</v>
      </c>
    </row>
    <row r="23" spans="1:14" x14ac:dyDescent="0.25">
      <c r="A23" t="s">
        <v>2</v>
      </c>
      <c r="B23">
        <f>AVERAGE(G3:I3)</f>
        <v>1.1620666666666668</v>
      </c>
      <c r="C23">
        <f>(B23-F16)/F15</f>
        <v>79.247474747474755</v>
      </c>
      <c r="D23">
        <f>C23/20</f>
        <v>3.9623737373737375</v>
      </c>
      <c r="F23" t="s">
        <v>2</v>
      </c>
      <c r="G23">
        <f>AVERAGE(G5:I5)</f>
        <v>0.62436666666666663</v>
      </c>
      <c r="H23">
        <f>(G23-F16)/F15</f>
        <v>38.512626262626263</v>
      </c>
      <c r="I23">
        <f>(H23/20)*2</f>
        <v>3.8512626262626264</v>
      </c>
    </row>
    <row r="24" spans="1:14" x14ac:dyDescent="0.25">
      <c r="A24" t="s">
        <v>3</v>
      </c>
      <c r="B24">
        <f>AVERAGE(G4:I4)</f>
        <v>0.62229999999999996</v>
      </c>
      <c r="C24">
        <f>(B24-F16)/F15</f>
        <v>38.356060606060602</v>
      </c>
      <c r="D24">
        <f>C24/10</f>
        <v>3.83560606060606</v>
      </c>
      <c r="F24" t="s">
        <v>3</v>
      </c>
      <c r="G24">
        <f>AVERAGE(G6:I6)</f>
        <v>0.33119999999999999</v>
      </c>
      <c r="H24">
        <f>(G24-F16)/F15</f>
        <v>16.303030303030305</v>
      </c>
      <c r="I24">
        <f>(H24/10)*2</f>
        <v>3.2606060606060607</v>
      </c>
      <c r="L24" t="s">
        <v>14</v>
      </c>
      <c r="N24">
        <f>AVERAGE(G27,G34)</f>
        <v>1.1882014590347922</v>
      </c>
    </row>
    <row r="26" spans="1:14" x14ac:dyDescent="0.25">
      <c r="D26" t="s">
        <v>11</v>
      </c>
      <c r="G26">
        <f>AVERAGE(D24,I23,I24)</f>
        <v>3.649158249158249</v>
      </c>
    </row>
    <row r="27" spans="1:14" x14ac:dyDescent="0.25">
      <c r="D27" t="s">
        <v>12</v>
      </c>
      <c r="G27">
        <f>G26/3</f>
        <v>1.2163860830527498</v>
      </c>
    </row>
    <row r="29" spans="1:14" x14ac:dyDescent="0.25">
      <c r="A29" t="s">
        <v>7</v>
      </c>
      <c r="C29" t="s">
        <v>8</v>
      </c>
      <c r="D29" t="s">
        <v>9</v>
      </c>
      <c r="F29" t="s">
        <v>10</v>
      </c>
      <c r="H29" t="s">
        <v>8</v>
      </c>
      <c r="I29" t="s">
        <v>9</v>
      </c>
    </row>
    <row r="30" spans="1:14" x14ac:dyDescent="0.25">
      <c r="A30" t="s">
        <v>2</v>
      </c>
      <c r="B30">
        <f>AVERAGE(G7:I7)</f>
        <v>1.1731</v>
      </c>
      <c r="C30">
        <f>(B30-F16)/F15</f>
        <v>80.083333333333329</v>
      </c>
      <c r="D30">
        <f>C30/20</f>
        <v>4.0041666666666664</v>
      </c>
      <c r="F30" t="s">
        <v>2</v>
      </c>
      <c r="G30">
        <f>AVERAGE(G9:I9)</f>
        <v>0.6152333333333333</v>
      </c>
      <c r="H30">
        <f>(G30-F16)/F15</f>
        <v>37.820707070707066</v>
      </c>
      <c r="I30">
        <f>(H30/20)*2</f>
        <v>3.7820707070707065</v>
      </c>
    </row>
    <row r="31" spans="1:14" x14ac:dyDescent="0.25">
      <c r="A31" t="s">
        <v>3</v>
      </c>
      <c r="B31">
        <f>AVERAGE(G8:I8)</f>
        <v>0.59513333333333329</v>
      </c>
      <c r="C31">
        <f>(B31-F16)/F15</f>
        <v>36.297979797979792</v>
      </c>
      <c r="D31">
        <f>C31/10</f>
        <v>3.6297979797979791</v>
      </c>
      <c r="F31" t="s">
        <v>3</v>
      </c>
      <c r="G31">
        <f>AVERAGE(G10:I10)</f>
        <v>0.31586666666666668</v>
      </c>
      <c r="H31">
        <f>(G31-F16)/F15</f>
        <v>15.141414141414144</v>
      </c>
      <c r="I31">
        <f>(H31/10)*2</f>
        <v>3.0282828282828289</v>
      </c>
    </row>
    <row r="33" spans="4:7" x14ac:dyDescent="0.25">
      <c r="D33" t="s">
        <v>11</v>
      </c>
      <c r="G33">
        <f>AVERAGE(D31,I30,I31)</f>
        <v>3.4800505050505048</v>
      </c>
    </row>
    <row r="34" spans="4:7" x14ac:dyDescent="0.25">
      <c r="D34" t="s">
        <v>12</v>
      </c>
      <c r="G34">
        <f>G33/3</f>
        <v>1.1600168350168349</v>
      </c>
    </row>
  </sheetData>
  <mergeCells count="6">
    <mergeCell ref="K9:K10"/>
    <mergeCell ref="B2:D2"/>
    <mergeCell ref="G2:I2"/>
    <mergeCell ref="K3:K4"/>
    <mergeCell ref="K5:K6"/>
    <mergeCell ref="K7:K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>Center for Vaccine Research\Univeristy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Hasek, Mary Louise</dc:creator>
  <cp:lastModifiedBy>Hasek, Mary Louise</cp:lastModifiedBy>
  <dcterms:created xsi:type="dcterms:W3CDTF">2013-08-16T18:31:24Z</dcterms:created>
  <dcterms:modified xsi:type="dcterms:W3CDTF">2013-08-23T18:30:42Z</dcterms:modified>
</cp:coreProperties>
</file>