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382" activeTab="1"/>
  </bookViews>
  <sheets>
    <sheet name="everything" sheetId="1" r:id="rId1"/>
    <sheet name="cleaned up" sheetId="2" r:id="rId2"/>
    <sheet name="final version" sheetId="3" r:id="rId3"/>
  </sheets>
  <calcPr calcId="124519"/>
  <fileRecoveryPr repairLoad="1"/>
</workbook>
</file>

<file path=xl/calcChain.xml><?xml version="1.0" encoding="utf-8"?>
<calcChain xmlns="http://schemas.openxmlformats.org/spreadsheetml/2006/main">
  <c r="J4" i="2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2"/>
  <c r="I3"/>
  <c r="J3"/>
  <c r="K25" i="1"/>
  <c r="I25"/>
  <c r="E25"/>
  <c r="G25"/>
  <c r="K16"/>
  <c r="I16"/>
  <c r="E16"/>
  <c r="G16"/>
  <c r="K5"/>
  <c r="K6"/>
  <c r="K7"/>
  <c r="K8"/>
  <c r="K9"/>
  <c r="K10"/>
  <c r="K11"/>
  <c r="K12"/>
  <c r="K13"/>
  <c r="K14"/>
  <c r="K15"/>
  <c r="K17"/>
  <c r="K18"/>
  <c r="K19"/>
  <c r="K20"/>
  <c r="K21"/>
  <c r="K22"/>
  <c r="K23"/>
  <c r="K24"/>
  <c r="K26"/>
  <c r="K27"/>
  <c r="K28"/>
  <c r="K29"/>
  <c r="K30"/>
  <c r="K31"/>
  <c r="K33"/>
  <c r="K34"/>
  <c r="K35"/>
  <c r="K36"/>
  <c r="K37"/>
  <c r="K38"/>
  <c r="K39"/>
  <c r="K40"/>
  <c r="K41"/>
  <c r="K42"/>
  <c r="K43"/>
  <c r="K44"/>
  <c r="K45"/>
  <c r="K46"/>
  <c r="K48"/>
  <c r="K49"/>
  <c r="K50"/>
  <c r="K51"/>
  <c r="K52"/>
  <c r="K53"/>
  <c r="K54"/>
  <c r="K55"/>
  <c r="K56"/>
  <c r="K58"/>
  <c r="K60"/>
  <c r="G4"/>
  <c r="I60"/>
  <c r="G60"/>
  <c r="E60"/>
  <c r="E59"/>
  <c r="I58"/>
  <c r="G58"/>
  <c r="E58"/>
  <c r="E57"/>
  <c r="I56"/>
  <c r="G56"/>
  <c r="E56"/>
  <c r="I55"/>
  <c r="G55"/>
  <c r="E55"/>
  <c r="I54"/>
  <c r="G54"/>
  <c r="E54"/>
  <c r="I53"/>
  <c r="G53"/>
  <c r="E53"/>
  <c r="I52"/>
  <c r="G52"/>
  <c r="E52"/>
  <c r="I51"/>
  <c r="G51"/>
  <c r="E51"/>
  <c r="I50"/>
  <c r="G50"/>
  <c r="E50"/>
  <c r="I49"/>
  <c r="G49"/>
  <c r="E49"/>
  <c r="I48"/>
  <c r="G48"/>
  <c r="E48"/>
  <c r="E47"/>
  <c r="I46"/>
  <c r="G46"/>
  <c r="E46"/>
  <c r="I45"/>
  <c r="G45"/>
  <c r="E45"/>
  <c r="I44"/>
  <c r="G44"/>
  <c r="E44"/>
  <c r="I43"/>
  <c r="G43"/>
  <c r="E43"/>
  <c r="I42"/>
  <c r="G42"/>
  <c r="E42"/>
  <c r="I41"/>
  <c r="G41"/>
  <c r="E41"/>
  <c r="I40"/>
  <c r="G40"/>
  <c r="E40"/>
  <c r="I39"/>
  <c r="G39"/>
  <c r="E39"/>
  <c r="I38"/>
  <c r="G38"/>
  <c r="E38"/>
  <c r="I37"/>
  <c r="G37"/>
  <c r="E37"/>
  <c r="I36"/>
  <c r="G36"/>
  <c r="E36"/>
  <c r="I35"/>
  <c r="G35"/>
  <c r="E35"/>
  <c r="I34"/>
  <c r="G34"/>
  <c r="E34"/>
  <c r="I33"/>
  <c r="G33"/>
  <c r="E33"/>
  <c r="E32"/>
  <c r="I31"/>
  <c r="G31"/>
  <c r="E31"/>
  <c r="I30"/>
  <c r="G30"/>
  <c r="E30"/>
  <c r="I29"/>
  <c r="G29"/>
  <c r="E29"/>
  <c r="I28"/>
  <c r="G28"/>
  <c r="E28"/>
  <c r="I27"/>
  <c r="G27"/>
  <c r="E27"/>
  <c r="I26"/>
  <c r="G26"/>
  <c r="E26"/>
  <c r="P24"/>
  <c r="Q24" s="1"/>
  <c r="R24" s="1"/>
  <c r="O24"/>
  <c r="I24"/>
  <c r="G24"/>
  <c r="E24"/>
  <c r="P23"/>
  <c r="Q23" s="1"/>
  <c r="R23" s="1"/>
  <c r="O23"/>
  <c r="I23"/>
  <c r="G23"/>
  <c r="E23"/>
  <c r="P22"/>
  <c r="Q22" s="1"/>
  <c r="R22" s="1"/>
  <c r="O22"/>
  <c r="I22"/>
  <c r="G22"/>
  <c r="E22"/>
  <c r="P21"/>
  <c r="Q21" s="1"/>
  <c r="R21" s="1"/>
  <c r="O21"/>
  <c r="I21"/>
  <c r="G21"/>
  <c r="E21"/>
  <c r="P20"/>
  <c r="Q20" s="1"/>
  <c r="R20" s="1"/>
  <c r="O20"/>
  <c r="I20"/>
  <c r="G20"/>
  <c r="E20"/>
  <c r="P19"/>
  <c r="Q19" s="1"/>
  <c r="R19" s="1"/>
  <c r="O19"/>
  <c r="I19"/>
  <c r="G19"/>
  <c r="E19"/>
  <c r="P18"/>
  <c r="Q18" s="1"/>
  <c r="R18" s="1"/>
  <c r="O18"/>
  <c r="I18"/>
  <c r="G18"/>
  <c r="E18"/>
  <c r="P17"/>
  <c r="Q17" s="1"/>
  <c r="R17" s="1"/>
  <c r="O17"/>
  <c r="I17"/>
  <c r="G17"/>
  <c r="E17"/>
  <c r="P15"/>
  <c r="Q15" s="1"/>
  <c r="R15" s="1"/>
  <c r="O15"/>
  <c r="I15"/>
  <c r="G15"/>
  <c r="E15"/>
  <c r="P14"/>
  <c r="Q14" s="1"/>
  <c r="R14" s="1"/>
  <c r="O14"/>
  <c r="I14"/>
  <c r="G14"/>
  <c r="E14"/>
  <c r="P13"/>
  <c r="Q13" s="1"/>
  <c r="R13" s="1"/>
  <c r="O13"/>
  <c r="I13"/>
  <c r="G13"/>
  <c r="E13"/>
  <c r="P12"/>
  <c r="Q12" s="1"/>
  <c r="R12" s="1"/>
  <c r="O12"/>
  <c r="I12"/>
  <c r="G12"/>
  <c r="E12"/>
  <c r="P11"/>
  <c r="Q11" s="1"/>
  <c r="R11" s="1"/>
  <c r="O11"/>
  <c r="I11"/>
  <c r="G11"/>
  <c r="E11"/>
  <c r="P10"/>
  <c r="Q10" s="1"/>
  <c r="R10" s="1"/>
  <c r="O10"/>
  <c r="I10"/>
  <c r="G10"/>
  <c r="E10"/>
  <c r="P9"/>
  <c r="Q9" s="1"/>
  <c r="R9" s="1"/>
  <c r="O9"/>
  <c r="I9"/>
  <c r="G9"/>
  <c r="E9"/>
  <c r="P8"/>
  <c r="Q8" s="1"/>
  <c r="R8" s="1"/>
  <c r="O8"/>
  <c r="I8"/>
  <c r="G8"/>
  <c r="E8"/>
  <c r="P7"/>
  <c r="Q7" s="1"/>
  <c r="R7" s="1"/>
  <c r="O7"/>
  <c r="I7"/>
  <c r="G7"/>
  <c r="E7"/>
  <c r="Q6"/>
  <c r="R6" s="1"/>
  <c r="O6"/>
  <c r="I6"/>
  <c r="G6"/>
  <c r="E6"/>
  <c r="Q5"/>
  <c r="R5" s="1"/>
  <c r="O5"/>
  <c r="I5"/>
  <c r="G5"/>
  <c r="E5"/>
  <c r="Q4"/>
  <c r="R4" s="1"/>
  <c r="O4"/>
  <c r="K4"/>
  <c r="I4"/>
  <c r="E4"/>
  <c r="L4" l="1"/>
  <c r="M4" s="1"/>
  <c r="V4" s="1"/>
  <c r="S4" s="1"/>
  <c r="L5"/>
  <c r="M5" s="1"/>
  <c r="V5" s="1"/>
  <c r="S5" s="1"/>
  <c r="L7"/>
  <c r="L9"/>
  <c r="M9" s="1"/>
  <c r="V9" s="1"/>
  <c r="S9" s="1"/>
  <c r="L11"/>
  <c r="M11" s="1"/>
  <c r="V11" s="1"/>
  <c r="S11" s="1"/>
  <c r="L13"/>
  <c r="L15"/>
  <c r="L18"/>
  <c r="M18" s="1"/>
  <c r="V18" s="1"/>
  <c r="S18" s="1"/>
  <c r="L22"/>
  <c r="L24"/>
  <c r="L27"/>
  <c r="M27" s="1"/>
  <c r="V27" s="1"/>
  <c r="L29"/>
  <c r="L31"/>
  <c r="M31" s="1"/>
  <c r="V31" s="1"/>
  <c r="L33"/>
  <c r="L35"/>
  <c r="M35" s="1"/>
  <c r="V35" s="1"/>
  <c r="L37"/>
  <c r="L39"/>
  <c r="L41"/>
  <c r="L43"/>
  <c r="M43" s="1"/>
  <c r="V43" s="1"/>
  <c r="L45"/>
  <c r="L49"/>
  <c r="L51"/>
  <c r="M51" s="1"/>
  <c r="V51" s="1"/>
  <c r="L53"/>
  <c r="L55"/>
  <c r="L16"/>
  <c r="E58" i="2"/>
  <c r="K58" s="1"/>
  <c r="E56"/>
  <c r="K56" s="1"/>
  <c r="E54"/>
  <c r="K54" s="1"/>
  <c r="E52"/>
  <c r="K52" s="1"/>
  <c r="E50"/>
  <c r="K50" s="1"/>
  <c r="E48"/>
  <c r="K48" s="1"/>
  <c r="K46"/>
  <c r="K44"/>
  <c r="K42"/>
  <c r="K40"/>
  <c r="K38"/>
  <c r="K36"/>
  <c r="K34"/>
  <c r="K32"/>
  <c r="K28"/>
  <c r="K26"/>
  <c r="K24"/>
  <c r="K22"/>
  <c r="K20"/>
  <c r="K16"/>
  <c r="K14"/>
  <c r="K12"/>
  <c r="K10"/>
  <c r="K8"/>
  <c r="K6"/>
  <c r="K4"/>
  <c r="K3"/>
  <c r="L6" i="1"/>
  <c r="M6" s="1"/>
  <c r="V6" s="1"/>
  <c r="S6" s="1"/>
  <c r="L8"/>
  <c r="L10"/>
  <c r="M10" s="1"/>
  <c r="V10" s="1"/>
  <c r="S10" s="1"/>
  <c r="L12"/>
  <c r="L14"/>
  <c r="M14" s="1"/>
  <c r="V14" s="1"/>
  <c r="S14" s="1"/>
  <c r="L17"/>
  <c r="M17" s="1"/>
  <c r="V17" s="1"/>
  <c r="S17" s="1"/>
  <c r="L19"/>
  <c r="M19" s="1"/>
  <c r="V19" s="1"/>
  <c r="S19" s="1"/>
  <c r="L21"/>
  <c r="L23"/>
  <c r="M23" s="1"/>
  <c r="V23" s="1"/>
  <c r="S23" s="1"/>
  <c r="L26"/>
  <c r="M26" s="1"/>
  <c r="V26" s="1"/>
  <c r="L28"/>
  <c r="M28" s="1"/>
  <c r="V28" s="1"/>
  <c r="L30"/>
  <c r="L34"/>
  <c r="L36"/>
  <c r="M36" s="1"/>
  <c r="V36" s="1"/>
  <c r="L38"/>
  <c r="L40"/>
  <c r="M40" s="1"/>
  <c r="V40" s="1"/>
  <c r="L42"/>
  <c r="L44"/>
  <c r="M44" s="1"/>
  <c r="V44" s="1"/>
  <c r="L46"/>
  <c r="L48"/>
  <c r="M48" s="1"/>
  <c r="V48" s="1"/>
  <c r="L50"/>
  <c r="L52"/>
  <c r="M52" s="1"/>
  <c r="V52" s="1"/>
  <c r="L54"/>
  <c r="L56"/>
  <c r="M56" s="1"/>
  <c r="V56" s="1"/>
  <c r="L58"/>
  <c r="L60"/>
  <c r="M60" s="1"/>
  <c r="V60" s="1"/>
  <c r="L25"/>
  <c r="E53" i="2"/>
  <c r="K53" s="1"/>
  <c r="E51"/>
  <c r="K51" s="1"/>
  <c r="E49"/>
  <c r="K49" s="1"/>
  <c r="K47"/>
  <c r="K43"/>
  <c r="K41"/>
  <c r="K39"/>
  <c r="K37"/>
  <c r="K35"/>
  <c r="K33"/>
  <c r="K31"/>
  <c r="K29"/>
  <c r="K27"/>
  <c r="K25"/>
  <c r="K23"/>
  <c r="K21"/>
  <c r="K19"/>
  <c r="K17"/>
  <c r="K15"/>
  <c r="K13"/>
  <c r="K11"/>
  <c r="K9"/>
  <c r="K7"/>
  <c r="K5"/>
  <c r="M8" i="1"/>
  <c r="V8" s="1"/>
  <c r="S8" s="1"/>
  <c r="M13"/>
  <c r="V13" s="1"/>
  <c r="S13" s="1"/>
  <c r="M22"/>
  <c r="V22" s="1"/>
  <c r="S22" s="1"/>
  <c r="M29"/>
  <c r="V29" s="1"/>
  <c r="M34"/>
  <c r="V34" s="1"/>
  <c r="M37"/>
  <c r="V37" s="1"/>
  <c r="M39"/>
  <c r="V39" s="1"/>
  <c r="M42"/>
  <c r="V42" s="1"/>
  <c r="M45"/>
  <c r="V45" s="1"/>
  <c r="M50"/>
  <c r="V50" s="1"/>
  <c r="M53"/>
  <c r="V53" s="1"/>
  <c r="M55"/>
  <c r="V55" s="1"/>
  <c r="M58"/>
  <c r="V58" s="1"/>
  <c r="M54" l="1"/>
  <c r="V54" s="1"/>
  <c r="M49"/>
  <c r="V49" s="1"/>
  <c r="M46"/>
  <c r="V46" s="1"/>
  <c r="M41"/>
  <c r="V41" s="1"/>
  <c r="M38"/>
  <c r="V38" s="1"/>
  <c r="M33"/>
  <c r="V33" s="1"/>
  <c r="M30"/>
  <c r="V30" s="1"/>
  <c r="M24"/>
  <c r="V24" s="1"/>
  <c r="M21"/>
  <c r="V21" s="1"/>
  <c r="S21" s="1"/>
  <c r="M15"/>
  <c r="V15" s="1"/>
  <c r="M12"/>
  <c r="V12" s="1"/>
  <c r="S12" s="1"/>
  <c r="M7"/>
  <c r="V7" s="1"/>
  <c r="S7" s="1"/>
  <c r="M25"/>
  <c r="V25" s="1"/>
  <c r="M16"/>
  <c r="V16" s="1"/>
  <c r="K2" i="2"/>
</calcChain>
</file>

<file path=xl/sharedStrings.xml><?xml version="1.0" encoding="utf-8"?>
<sst xmlns="http://schemas.openxmlformats.org/spreadsheetml/2006/main" count="55" uniqueCount="30">
  <si>
    <t>h</t>
  </si>
  <si>
    <t>k</t>
  </si>
  <si>
    <t>qz</t>
  </si>
  <si>
    <t>qx</t>
  </si>
  <si>
    <t>q</t>
  </si>
  <si>
    <t>LC</t>
  </si>
  <si>
    <t>A</t>
  </si>
  <si>
    <t>AC</t>
  </si>
  <si>
    <t>M</t>
  </si>
  <si>
    <t>MC</t>
  </si>
  <si>
    <t>weak</t>
  </si>
  <si>
    <t>I</t>
  </si>
  <si>
    <t>sigma</t>
  </si>
  <si>
    <t>I^obs</t>
  </si>
  <si>
    <t>AbsCorr</t>
  </si>
  <si>
    <t>MosaicCorr</t>
  </si>
  <si>
    <t>I^intri</t>
  </si>
  <si>
    <t>sigma^intri</t>
  </si>
  <si>
    <t>sigma/I</t>
  </si>
  <si>
    <t>I^WW</t>
  </si>
  <si>
    <t>I^int</t>
  </si>
  <si>
    <t>LC=Lorentz correction; AC=absorption correction; MC=mosaic correctioin; WW=Wack and Webb; I^int=intrinsic intensity</t>
  </si>
  <si>
    <t>I^WW mod1</t>
  </si>
  <si>
    <t>|F^WW| mod1</t>
  </si>
  <si>
    <t>|F^WW|</t>
  </si>
  <si>
    <t>|F^exp| / |F^WW| mod1</t>
  </si>
  <si>
    <t>|F^exp|</t>
  </si>
  <si>
    <t>normalized I^int</t>
  </si>
  <si>
    <t>normalized I^WW mod1</t>
  </si>
  <si>
    <t>LorentzCorr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</si>
</sst>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6"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10"/>
      <name val="Times 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0" fontId="3" fillId="0" borderId="0" xfId="0" applyFont="1"/>
    <xf numFmtId="165" fontId="1" fillId="0" borderId="0" xfId="0" applyNumberFormat="1" applyFont="1" applyBorder="1" applyAlignment="1">
      <alignment horizontal="right"/>
    </xf>
    <xf numFmtId="0" fontId="5" fillId="0" borderId="0" xfId="0" applyFont="1"/>
    <xf numFmtId="165" fontId="5" fillId="0" borderId="0" xfId="0" applyNumberFormat="1" applyFont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workbookViewId="0">
      <selection activeCell="F6" sqref="F6"/>
    </sheetView>
  </sheetViews>
  <sheetFormatPr defaultRowHeight="12.75"/>
  <cols>
    <col min="1" max="1" width="2.83203125" customWidth="1"/>
    <col min="2" max="2" width="2.83203125" bestFit="1" customWidth="1"/>
    <col min="3" max="3" width="6.1640625" bestFit="1" customWidth="1"/>
    <col min="4" max="4" width="6.83203125" bestFit="1" customWidth="1"/>
    <col min="5" max="5" width="5.6640625" bestFit="1" customWidth="1"/>
    <col min="6" max="6" width="7.1640625" bestFit="1" customWidth="1"/>
    <col min="7" max="7" width="5.6640625" bestFit="1" customWidth="1"/>
    <col min="8" max="8" width="5.1640625" bestFit="1" customWidth="1"/>
    <col min="9" max="9" width="4.6640625" bestFit="1" customWidth="1"/>
    <col min="10" max="10" width="5" bestFit="1" customWidth="1"/>
    <col min="11" max="11" width="4.6640625" bestFit="1" customWidth="1"/>
    <col min="12" max="12" width="7.6640625" bestFit="1" customWidth="1"/>
    <col min="13" max="13" width="10.33203125" customWidth="1"/>
    <col min="14" max="14" width="9" bestFit="1" customWidth="1"/>
    <col min="15" max="15" width="7.6640625" bestFit="1" customWidth="1"/>
    <col min="16" max="16" width="12.83203125" bestFit="1" customWidth="1"/>
    <col min="17" max="17" width="12.5" bestFit="1" customWidth="1"/>
    <col min="18" max="18" width="13.83203125" bestFit="1" customWidth="1"/>
    <col min="19" max="19" width="14.5" customWidth="1"/>
    <col min="20" max="20" width="2.33203125" bestFit="1" customWidth="1"/>
    <col min="21" max="21" width="2.83203125" bestFit="1" customWidth="1"/>
    <col min="22" max="22" width="7.6640625" bestFit="1" customWidth="1"/>
    <col min="23" max="23" width="9" bestFit="1" customWidth="1"/>
    <col min="24" max="24" width="7.5" bestFit="1" customWidth="1"/>
  </cols>
  <sheetData>
    <row r="1" spans="1:23" ht="13.5">
      <c r="A1" s="3" t="s">
        <v>21</v>
      </c>
    </row>
    <row r="2" spans="1:23" ht="13.5">
      <c r="M2" s="4"/>
      <c r="Q2" s="4"/>
    </row>
    <row r="3" spans="1:23" ht="25.5" customHeight="1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13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20</v>
      </c>
      <c r="M3" s="15" t="s">
        <v>27</v>
      </c>
      <c r="N3" s="5" t="s">
        <v>24</v>
      </c>
      <c r="O3" s="5" t="s">
        <v>19</v>
      </c>
      <c r="P3" s="5" t="s">
        <v>22</v>
      </c>
      <c r="Q3" s="15" t="s">
        <v>28</v>
      </c>
      <c r="R3" s="5" t="s">
        <v>23</v>
      </c>
      <c r="S3" s="15" t="s">
        <v>25</v>
      </c>
      <c r="T3" s="5" t="s">
        <v>0</v>
      </c>
      <c r="U3" s="5" t="s">
        <v>1</v>
      </c>
      <c r="V3" s="16" t="s">
        <v>26</v>
      </c>
      <c r="W3" s="16" t="s">
        <v>24</v>
      </c>
    </row>
    <row r="4" spans="1:23" ht="13.5">
      <c r="A4" s="3">
        <v>1</v>
      </c>
      <c r="B4" s="3">
        <v>-1</v>
      </c>
      <c r="C4" s="3">
        <v>0.10199999999999999</v>
      </c>
      <c r="D4" s="3">
        <v>-4.2999999999999997E-2</v>
      </c>
      <c r="E4" s="6">
        <f t="shared" ref="E4:E37" si="0">SQRT(C4^2+D4^2)</f>
        <v>0.11069326989478628</v>
      </c>
      <c r="F4" s="3">
        <v>480</v>
      </c>
      <c r="G4" s="7">
        <f>4*PI()*PI()*ABS(D4)/C4/1.175</f>
        <v>14.164138147579219</v>
      </c>
      <c r="H4" s="3">
        <v>0.51</v>
      </c>
      <c r="I4" s="7">
        <f t="shared" ref="I4:I37" si="1">1/H4</f>
        <v>1.9607843137254901</v>
      </c>
      <c r="J4" s="3">
        <v>0.38</v>
      </c>
      <c r="K4" s="7">
        <f t="shared" ref="K4:K60" si="2">1/J4</f>
        <v>2.6315789473684212</v>
      </c>
      <c r="L4" s="2">
        <f t="shared" ref="L4:L37" si="3">F4*G4*I4*K4</f>
        <v>35081.456712270512</v>
      </c>
      <c r="M4" s="2">
        <f t="shared" ref="M4:M19" si="4">L4/L$5*10000</f>
        <v>4928.7003494251576</v>
      </c>
      <c r="N4" s="3">
        <v>60.8</v>
      </c>
      <c r="O4" s="2">
        <f>N4^2</f>
        <v>3696.64</v>
      </c>
      <c r="P4" s="2">
        <v>5587</v>
      </c>
      <c r="Q4" s="2">
        <f t="shared" ref="Q4:Q24" si="5">P4/P$5*10000</f>
        <v>6889.8754470341592</v>
      </c>
      <c r="R4" s="2">
        <f t="shared" ref="R4:R24" si="6">SQRT(Q4)</f>
        <v>83.005273609778314</v>
      </c>
      <c r="S4" s="7">
        <f t="shared" ref="S4:S14" si="7">V4/R4</f>
        <v>0.84578605831695153</v>
      </c>
      <c r="T4" s="3">
        <v>1</v>
      </c>
      <c r="U4" s="3">
        <v>-1</v>
      </c>
      <c r="V4" s="10">
        <f t="shared" ref="V4:V19" si="8">SQRT(M4)</f>
        <v>70.204703185934477</v>
      </c>
      <c r="W4" s="11">
        <v>60.8</v>
      </c>
    </row>
    <row r="5" spans="1:23" ht="13.5">
      <c r="A5" s="3">
        <v>1</v>
      </c>
      <c r="B5" s="3">
        <v>0</v>
      </c>
      <c r="C5" s="3">
        <v>0.109</v>
      </c>
      <c r="D5" s="3">
        <v>0</v>
      </c>
      <c r="E5" s="6">
        <f t="shared" si="0"/>
        <v>0.109</v>
      </c>
      <c r="F5" s="3">
        <v>180818</v>
      </c>
      <c r="G5" s="7">
        <f>C5</f>
        <v>0.109</v>
      </c>
      <c r="H5" s="3">
        <v>0.71</v>
      </c>
      <c r="I5" s="7">
        <f t="shared" si="1"/>
        <v>1.4084507042253522</v>
      </c>
      <c r="J5" s="3">
        <v>0.39</v>
      </c>
      <c r="K5" s="7">
        <f t="shared" si="2"/>
        <v>2.5641025641025639</v>
      </c>
      <c r="L5" s="2">
        <f t="shared" si="3"/>
        <v>71177.905381003977</v>
      </c>
      <c r="M5" s="2">
        <f t="shared" si="4"/>
        <v>10000</v>
      </c>
      <c r="N5" s="3">
        <v>100</v>
      </c>
      <c r="O5" s="2">
        <f>N5^2</f>
        <v>10000</v>
      </c>
      <c r="P5" s="2">
        <v>8109</v>
      </c>
      <c r="Q5" s="2">
        <f t="shared" si="5"/>
        <v>10000</v>
      </c>
      <c r="R5" s="2">
        <f t="shared" si="6"/>
        <v>100</v>
      </c>
      <c r="S5" s="7">
        <f t="shared" si="7"/>
        <v>1</v>
      </c>
      <c r="T5" s="3">
        <v>1</v>
      </c>
      <c r="U5" s="3">
        <v>0</v>
      </c>
      <c r="V5" s="10">
        <f t="shared" si="8"/>
        <v>100</v>
      </c>
      <c r="W5" s="11">
        <v>100</v>
      </c>
    </row>
    <row r="6" spans="1:23" ht="13.5">
      <c r="A6" s="3">
        <v>1</v>
      </c>
      <c r="B6" s="3">
        <v>1</v>
      </c>
      <c r="C6" s="3">
        <v>0.114</v>
      </c>
      <c r="D6" s="3">
        <v>4.2999999999999997E-2</v>
      </c>
      <c r="E6" s="6">
        <f t="shared" si="0"/>
        <v>0.12184005909387931</v>
      </c>
      <c r="F6" s="3">
        <v>208</v>
      </c>
      <c r="G6" s="7">
        <f>4*PI()*PI()*ABS(D6)/C6/1.175</f>
        <v>12.673176237307722</v>
      </c>
      <c r="H6" s="3">
        <v>0.56000000000000005</v>
      </c>
      <c r="I6" s="7">
        <f t="shared" si="1"/>
        <v>1.7857142857142856</v>
      </c>
      <c r="J6" s="3">
        <v>0.39</v>
      </c>
      <c r="K6" s="7">
        <f t="shared" si="2"/>
        <v>2.5641025641025639</v>
      </c>
      <c r="L6" s="2">
        <f t="shared" si="3"/>
        <v>12069.691654578783</v>
      </c>
      <c r="M6" s="2">
        <f t="shared" si="4"/>
        <v>1695.7076202188935</v>
      </c>
      <c r="N6" s="3">
        <v>26.9</v>
      </c>
      <c r="O6" s="2">
        <f t="shared" ref="O6:O24" si="9">$N6^2</f>
        <v>723.6099999999999</v>
      </c>
      <c r="P6" s="2">
        <v>723.6</v>
      </c>
      <c r="Q6" s="2">
        <f t="shared" si="5"/>
        <v>892.34184239733634</v>
      </c>
      <c r="R6" s="2">
        <f t="shared" si="6"/>
        <v>29.872091362965136</v>
      </c>
      <c r="S6" s="7">
        <f t="shared" si="7"/>
        <v>1.3785097971964855</v>
      </c>
      <c r="T6" s="3">
        <v>1</v>
      </c>
      <c r="U6" s="3">
        <v>1</v>
      </c>
      <c r="V6" s="10">
        <f t="shared" si="8"/>
        <v>41.178970606595954</v>
      </c>
      <c r="W6" s="11">
        <v>26.9</v>
      </c>
    </row>
    <row r="7" spans="1:23" ht="13.5">
      <c r="A7" s="3">
        <v>1</v>
      </c>
      <c r="B7" s="3">
        <v>3</v>
      </c>
      <c r="C7" s="3">
        <v>0.128</v>
      </c>
      <c r="D7" s="3">
        <v>0.13</v>
      </c>
      <c r="E7" s="6">
        <f t="shared" si="0"/>
        <v>0.18243903091169938</v>
      </c>
      <c r="F7" s="3">
        <v>3.8</v>
      </c>
      <c r="G7" s="7">
        <f>4*PI()*PI()*ABS(D7)/C7/1.175</f>
        <v>34.123632237808948</v>
      </c>
      <c r="H7" s="3">
        <v>0.59</v>
      </c>
      <c r="I7" s="7">
        <f t="shared" si="1"/>
        <v>1.6949152542372883</v>
      </c>
      <c r="J7" s="3">
        <v>0.4</v>
      </c>
      <c r="K7" s="7">
        <f t="shared" si="2"/>
        <v>2.5</v>
      </c>
      <c r="L7" s="2">
        <f t="shared" si="3"/>
        <v>549.44831569353391</v>
      </c>
      <c r="M7" s="2">
        <f t="shared" si="4"/>
        <v>77.193661818569225</v>
      </c>
      <c r="N7" s="3">
        <v>7.6</v>
      </c>
      <c r="O7" s="2">
        <f t="shared" si="9"/>
        <v>57.76</v>
      </c>
      <c r="P7" s="2">
        <f t="shared" ref="P7:P24" si="10">$N7^2</f>
        <v>57.76</v>
      </c>
      <c r="Q7" s="2">
        <f t="shared" si="5"/>
        <v>71.229498088543593</v>
      </c>
      <c r="R7" s="2">
        <f t="shared" si="6"/>
        <v>8.4397569922684141</v>
      </c>
      <c r="S7" s="7">
        <f t="shared" si="7"/>
        <v>1.0410243294862862</v>
      </c>
      <c r="T7" s="3">
        <v>1</v>
      </c>
      <c r="U7" s="3">
        <v>3</v>
      </c>
      <c r="V7" s="10">
        <f t="shared" si="8"/>
        <v>8.7859923639034214</v>
      </c>
      <c r="W7" s="11">
        <v>7.6</v>
      </c>
    </row>
    <row r="8" spans="1:23" ht="13.5">
      <c r="A8" s="3">
        <v>2</v>
      </c>
      <c r="B8" s="3">
        <v>-2</v>
      </c>
      <c r="C8" s="3">
        <v>0.20599999999999999</v>
      </c>
      <c r="D8" s="3">
        <v>-8.6999999999999994E-2</v>
      </c>
      <c r="E8" s="6">
        <f t="shared" si="0"/>
        <v>0.22361797781037193</v>
      </c>
      <c r="F8" s="3">
        <v>49.2</v>
      </c>
      <c r="G8" s="7">
        <f>4*PI()*PI()*ABS(D8)/C8/1.175</f>
        <v>14.189722501876043</v>
      </c>
      <c r="H8" s="3">
        <v>0.69</v>
      </c>
      <c r="I8" s="7">
        <f t="shared" si="1"/>
        <v>1.4492753623188408</v>
      </c>
      <c r="J8" s="3">
        <v>0.44</v>
      </c>
      <c r="K8" s="7">
        <f t="shared" si="2"/>
        <v>2.2727272727272729</v>
      </c>
      <c r="L8" s="2">
        <f t="shared" si="3"/>
        <v>2299.5202473395966</v>
      </c>
      <c r="M8" s="2">
        <f t="shared" si="4"/>
        <v>323.06658014599213</v>
      </c>
      <c r="N8" s="3">
        <v>15.1</v>
      </c>
      <c r="O8" s="2">
        <f t="shared" si="9"/>
        <v>228.01</v>
      </c>
      <c r="P8" s="2">
        <f t="shared" si="10"/>
        <v>228.01</v>
      </c>
      <c r="Q8" s="2">
        <f t="shared" si="5"/>
        <v>281.18140337896165</v>
      </c>
      <c r="R8" s="2">
        <f t="shared" si="6"/>
        <v>16.768464550428035</v>
      </c>
      <c r="S8" s="7">
        <f t="shared" si="7"/>
        <v>1.0718961724446503</v>
      </c>
      <c r="T8" s="3">
        <v>2</v>
      </c>
      <c r="U8" s="3">
        <v>-2</v>
      </c>
      <c r="V8" s="10">
        <f t="shared" si="8"/>
        <v>17.974052969377613</v>
      </c>
      <c r="W8" s="11">
        <v>15.1</v>
      </c>
    </row>
    <row r="9" spans="1:23" ht="13.5">
      <c r="A9" s="3">
        <v>2</v>
      </c>
      <c r="B9" s="3">
        <v>-1</v>
      </c>
      <c r="C9" s="3">
        <v>0.21199999999999999</v>
      </c>
      <c r="D9" s="3">
        <v>-4.3999999999999997E-2</v>
      </c>
      <c r="E9" s="6">
        <f t="shared" si="0"/>
        <v>0.21651789764358972</v>
      </c>
      <c r="F9" s="3">
        <v>1818</v>
      </c>
      <c r="G9" s="7">
        <f>4*PI()*PI()*ABS(D9)/C9/1.175</f>
        <v>6.9733053977989838</v>
      </c>
      <c r="H9" s="3">
        <v>0.7</v>
      </c>
      <c r="I9" s="7">
        <f t="shared" si="1"/>
        <v>1.4285714285714286</v>
      </c>
      <c r="J9" s="3">
        <v>0.44</v>
      </c>
      <c r="K9" s="7">
        <f t="shared" si="2"/>
        <v>2.2727272727272729</v>
      </c>
      <c r="L9" s="2">
        <f t="shared" si="3"/>
        <v>41160.614328566735</v>
      </c>
      <c r="M9" s="2">
        <f t="shared" si="4"/>
        <v>5782.7796572883863</v>
      </c>
      <c r="N9" s="3">
        <v>71.2</v>
      </c>
      <c r="O9" s="2">
        <f t="shared" si="9"/>
        <v>5069.4400000000005</v>
      </c>
      <c r="P9" s="2">
        <f t="shared" si="10"/>
        <v>5069.4400000000005</v>
      </c>
      <c r="Q9" s="2">
        <f t="shared" si="5"/>
        <v>6251.6216549512892</v>
      </c>
      <c r="R9" s="2">
        <f t="shared" si="6"/>
        <v>79.067197085461984</v>
      </c>
      <c r="S9" s="7">
        <f t="shared" si="7"/>
        <v>0.96177166677114501</v>
      </c>
      <c r="T9" s="3">
        <v>2</v>
      </c>
      <c r="U9" s="3">
        <v>-1</v>
      </c>
      <c r="V9" s="10">
        <f t="shared" si="8"/>
        <v>76.044589927807394</v>
      </c>
      <c r="W9" s="11">
        <v>71.2</v>
      </c>
    </row>
    <row r="10" spans="1:23" ht="13.5">
      <c r="A10" s="3">
        <v>2</v>
      </c>
      <c r="B10" s="3">
        <v>0</v>
      </c>
      <c r="C10" s="3">
        <v>0.218</v>
      </c>
      <c r="D10" s="3">
        <v>0</v>
      </c>
      <c r="E10" s="6">
        <f t="shared" si="0"/>
        <v>0.218</v>
      </c>
      <c r="F10" s="3">
        <v>10200</v>
      </c>
      <c r="G10" s="7">
        <f>C10</f>
        <v>0.218</v>
      </c>
      <c r="H10" s="3">
        <v>0.84</v>
      </c>
      <c r="I10" s="7">
        <f t="shared" si="1"/>
        <v>1.1904761904761905</v>
      </c>
      <c r="J10" s="3">
        <v>0.45</v>
      </c>
      <c r="K10" s="7">
        <f t="shared" si="2"/>
        <v>2.2222222222222223</v>
      </c>
      <c r="L10" s="2">
        <f t="shared" si="3"/>
        <v>5882.539682539682</v>
      </c>
      <c r="M10" s="2">
        <f t="shared" si="4"/>
        <v>826.45585748152962</v>
      </c>
      <c r="N10" s="3">
        <v>39.700000000000003</v>
      </c>
      <c r="O10" s="2">
        <f t="shared" si="9"/>
        <v>1576.0900000000001</v>
      </c>
      <c r="P10" s="2">
        <f t="shared" si="10"/>
        <v>1576.0900000000001</v>
      </c>
      <c r="Q10" s="2">
        <f t="shared" si="5"/>
        <v>1943.6305339745963</v>
      </c>
      <c r="R10" s="2">
        <f t="shared" si="6"/>
        <v>44.086625341191592</v>
      </c>
      <c r="S10" s="7">
        <f t="shared" si="7"/>
        <v>0.65208314460891992</v>
      </c>
      <c r="T10" s="3">
        <v>2</v>
      </c>
      <c r="U10" s="3">
        <v>0</v>
      </c>
      <c r="V10" s="10">
        <f t="shared" si="8"/>
        <v>28.74814528767951</v>
      </c>
      <c r="W10" s="11">
        <v>39.700000000000003</v>
      </c>
    </row>
    <row r="11" spans="1:23" ht="13.5">
      <c r="A11" s="3">
        <v>2</v>
      </c>
      <c r="B11" s="3">
        <v>1</v>
      </c>
      <c r="C11" s="3">
        <v>0.224</v>
      </c>
      <c r="D11" s="3">
        <v>4.2999999999999997E-2</v>
      </c>
      <c r="E11" s="6">
        <f t="shared" si="0"/>
        <v>0.22808989455914089</v>
      </c>
      <c r="F11" s="3">
        <v>550</v>
      </c>
      <c r="G11" s="7">
        <f t="shared" ref="G11:G18" si="11">4*PI()*PI()*ABS(D11)/C11/1.175</f>
        <v>6.4497414779155369</v>
      </c>
      <c r="H11" s="3">
        <v>0.71</v>
      </c>
      <c r="I11" s="7">
        <f t="shared" si="1"/>
        <v>1.4084507042253522</v>
      </c>
      <c r="J11" s="3">
        <v>0.45</v>
      </c>
      <c r="K11" s="7">
        <f t="shared" si="2"/>
        <v>2.2222222222222223</v>
      </c>
      <c r="L11" s="2">
        <f t="shared" si="3"/>
        <v>11102.841354784179</v>
      </c>
      <c r="M11" s="2">
        <f t="shared" si="4"/>
        <v>1559.8718865569926</v>
      </c>
      <c r="N11" s="3">
        <v>33.9</v>
      </c>
      <c r="O11" s="2">
        <f t="shared" si="9"/>
        <v>1149.2099999999998</v>
      </c>
      <c r="P11" s="2">
        <f t="shared" si="10"/>
        <v>1149.2099999999998</v>
      </c>
      <c r="Q11" s="2">
        <f t="shared" si="5"/>
        <v>1417.2031076581573</v>
      </c>
      <c r="R11" s="2">
        <f t="shared" si="6"/>
        <v>37.645758162881478</v>
      </c>
      <c r="S11" s="7">
        <f t="shared" si="7"/>
        <v>1.0491278537409379</v>
      </c>
      <c r="T11" s="3">
        <v>2</v>
      </c>
      <c r="U11" s="3">
        <v>1</v>
      </c>
      <c r="V11" s="10">
        <f t="shared" si="8"/>
        <v>39.495213463874236</v>
      </c>
      <c r="W11" s="11">
        <v>33.9</v>
      </c>
    </row>
    <row r="12" spans="1:23" ht="13.5">
      <c r="A12" s="3">
        <v>2</v>
      </c>
      <c r="B12" s="3">
        <v>2</v>
      </c>
      <c r="C12" s="3">
        <v>0.23100000000000001</v>
      </c>
      <c r="D12" s="3">
        <v>8.5999999999999993E-2</v>
      </c>
      <c r="E12" s="6">
        <f t="shared" si="0"/>
        <v>0.2464893506827425</v>
      </c>
      <c r="F12" s="3">
        <v>112</v>
      </c>
      <c r="G12" s="7">
        <f t="shared" si="11"/>
        <v>12.508589532927102</v>
      </c>
      <c r="H12" s="3">
        <v>0.72</v>
      </c>
      <c r="I12" s="7">
        <f t="shared" si="1"/>
        <v>1.3888888888888888</v>
      </c>
      <c r="J12" s="3">
        <v>0.45</v>
      </c>
      <c r="K12" s="7">
        <f t="shared" si="2"/>
        <v>2.2222222222222223</v>
      </c>
      <c r="L12" s="2">
        <f t="shared" si="3"/>
        <v>4323.9568755797391</v>
      </c>
      <c r="M12" s="2">
        <f t="shared" si="4"/>
        <v>607.48582758010195</v>
      </c>
      <c r="N12" s="3">
        <v>22.7</v>
      </c>
      <c r="O12" s="2">
        <f t="shared" si="9"/>
        <v>515.29</v>
      </c>
      <c r="P12" s="2">
        <f t="shared" si="10"/>
        <v>515.29</v>
      </c>
      <c r="Q12" s="2">
        <f t="shared" si="5"/>
        <v>635.45443334566517</v>
      </c>
      <c r="R12" s="2">
        <f t="shared" si="6"/>
        <v>25.208221542696446</v>
      </c>
      <c r="S12" s="7">
        <f t="shared" si="7"/>
        <v>0.97774559551163553</v>
      </c>
      <c r="T12" s="3">
        <v>2</v>
      </c>
      <c r="U12" s="3">
        <v>2</v>
      </c>
      <c r="V12" s="10">
        <f t="shared" si="8"/>
        <v>24.647227584052978</v>
      </c>
      <c r="W12" s="11">
        <v>22.7</v>
      </c>
    </row>
    <row r="13" spans="1:23" ht="13.5">
      <c r="A13" s="3">
        <v>2</v>
      </c>
      <c r="B13" s="3">
        <v>3</v>
      </c>
      <c r="C13" s="3">
        <v>0.23699999999999999</v>
      </c>
      <c r="D13" s="3">
        <v>0.129</v>
      </c>
      <c r="E13" s="6">
        <f t="shared" si="0"/>
        <v>0.26983328186122629</v>
      </c>
      <c r="F13" s="3">
        <v>27</v>
      </c>
      <c r="G13" s="7">
        <f t="shared" si="11"/>
        <v>18.287874570292161</v>
      </c>
      <c r="H13" s="3">
        <v>0.72</v>
      </c>
      <c r="I13" s="7">
        <f t="shared" si="1"/>
        <v>1.3888888888888888</v>
      </c>
      <c r="J13" s="3">
        <v>0.45</v>
      </c>
      <c r="K13" s="7">
        <f t="shared" si="2"/>
        <v>2.2222222222222223</v>
      </c>
      <c r="L13" s="2">
        <f t="shared" si="3"/>
        <v>1523.9895475243468</v>
      </c>
      <c r="M13" s="2">
        <f t="shared" si="4"/>
        <v>214.10991786941099</v>
      </c>
      <c r="N13" s="3">
        <v>14.2</v>
      </c>
      <c r="O13" s="2">
        <f t="shared" si="9"/>
        <v>201.64</v>
      </c>
      <c r="P13" s="2">
        <f t="shared" si="10"/>
        <v>201.64</v>
      </c>
      <c r="Q13" s="2">
        <f t="shared" si="5"/>
        <v>248.66198051547661</v>
      </c>
      <c r="R13" s="2">
        <f t="shared" si="6"/>
        <v>15.769019643448878</v>
      </c>
      <c r="S13" s="7">
        <f t="shared" si="7"/>
        <v>0.92792675780214262</v>
      </c>
      <c r="T13" s="3">
        <v>2</v>
      </c>
      <c r="U13" s="3">
        <v>3</v>
      </c>
      <c r="V13" s="10">
        <f t="shared" si="8"/>
        <v>14.632495271463817</v>
      </c>
      <c r="W13" s="11">
        <v>14.2</v>
      </c>
    </row>
    <row r="14" spans="1:23" ht="13.5">
      <c r="A14" s="3">
        <v>2</v>
      </c>
      <c r="B14" s="3">
        <v>4</v>
      </c>
      <c r="C14" s="3">
        <v>0.24299999999999999</v>
      </c>
      <c r="D14" s="3">
        <v>0.17299999999999999</v>
      </c>
      <c r="E14" s="6">
        <f t="shared" si="0"/>
        <v>0.29829180344085893</v>
      </c>
      <c r="F14" s="3">
        <v>8.1999999999999993</v>
      </c>
      <c r="G14" s="7">
        <f t="shared" si="11"/>
        <v>23.920028878570477</v>
      </c>
      <c r="H14" s="3">
        <v>0.72</v>
      </c>
      <c r="I14" s="7">
        <f t="shared" si="1"/>
        <v>1.3888888888888888</v>
      </c>
      <c r="J14" s="3">
        <v>0.45</v>
      </c>
      <c r="K14" s="7">
        <f t="shared" si="2"/>
        <v>2.2222222222222223</v>
      </c>
      <c r="L14" s="2">
        <f t="shared" si="3"/>
        <v>605.38344692678368</v>
      </c>
      <c r="M14" s="2">
        <f t="shared" si="4"/>
        <v>85.052158206435351</v>
      </c>
      <c r="N14" s="3">
        <v>7.8</v>
      </c>
      <c r="O14" s="2">
        <f t="shared" si="9"/>
        <v>60.839999999999996</v>
      </c>
      <c r="P14" s="2">
        <f t="shared" si="10"/>
        <v>60.839999999999996</v>
      </c>
      <c r="Q14" s="2">
        <f t="shared" si="5"/>
        <v>75.027746947835723</v>
      </c>
      <c r="R14" s="2">
        <f t="shared" si="6"/>
        <v>8.6618558604860034</v>
      </c>
      <c r="S14" s="7">
        <f t="shared" si="7"/>
        <v>1.0647109404648458</v>
      </c>
      <c r="T14" s="3">
        <v>2</v>
      </c>
      <c r="U14" s="3">
        <v>4</v>
      </c>
      <c r="V14" s="10">
        <f t="shared" si="8"/>
        <v>9.2223726993889894</v>
      </c>
      <c r="W14" s="11">
        <v>7.8</v>
      </c>
    </row>
    <row r="15" spans="1:23" ht="13.5">
      <c r="A15" s="3">
        <v>2</v>
      </c>
      <c r="B15" s="3">
        <v>5</v>
      </c>
      <c r="C15" s="3">
        <v>0.25</v>
      </c>
      <c r="D15" s="3">
        <v>0.214</v>
      </c>
      <c r="E15" s="6">
        <f t="shared" si="0"/>
        <v>0.32908357601071497</v>
      </c>
      <c r="F15" s="3">
        <v>2.6</v>
      </c>
      <c r="G15" s="7">
        <f t="shared" si="11"/>
        <v>28.760447207940395</v>
      </c>
      <c r="H15" s="3">
        <v>0.72</v>
      </c>
      <c r="I15" s="7">
        <f t="shared" si="1"/>
        <v>1.3888888888888888</v>
      </c>
      <c r="J15" s="3">
        <v>0.46</v>
      </c>
      <c r="K15" s="7">
        <f t="shared" si="2"/>
        <v>2.1739130434782608</v>
      </c>
      <c r="L15" s="2">
        <f t="shared" si="3"/>
        <v>225.77645755025671</v>
      </c>
      <c r="M15" s="2">
        <f t="shared" si="4"/>
        <v>31.720019905293832</v>
      </c>
      <c r="N15" s="3"/>
      <c r="O15" s="2">
        <f t="shared" si="9"/>
        <v>0</v>
      </c>
      <c r="P15" s="2">
        <f t="shared" si="10"/>
        <v>0</v>
      </c>
      <c r="Q15" s="2">
        <f t="shared" si="5"/>
        <v>0</v>
      </c>
      <c r="R15" s="2">
        <f t="shared" si="6"/>
        <v>0</v>
      </c>
      <c r="S15" s="7"/>
      <c r="T15" s="3">
        <v>2</v>
      </c>
      <c r="U15" s="3">
        <v>5</v>
      </c>
      <c r="V15" s="10">
        <f t="shared" si="8"/>
        <v>5.6320529032754862</v>
      </c>
      <c r="W15" s="11"/>
    </row>
    <row r="16" spans="1:23" ht="13.5">
      <c r="A16" s="3">
        <v>2</v>
      </c>
      <c r="B16" s="3">
        <v>6</v>
      </c>
      <c r="C16" s="3">
        <v>0.25600000000000001</v>
      </c>
      <c r="D16" s="3">
        <v>0.25700000000000001</v>
      </c>
      <c r="E16" s="6">
        <f t="shared" si="0"/>
        <v>0.36274646793594006</v>
      </c>
      <c r="F16" s="3">
        <v>1.2</v>
      </c>
      <c r="G16" s="7">
        <f t="shared" si="11"/>
        <v>33.729898019680384</v>
      </c>
      <c r="H16" s="3">
        <v>0.73</v>
      </c>
      <c r="I16" s="7">
        <f t="shared" si="1"/>
        <v>1.3698630136986301</v>
      </c>
      <c r="J16" s="3">
        <v>0.46</v>
      </c>
      <c r="K16" s="7">
        <f t="shared" si="2"/>
        <v>2.1739130434782608</v>
      </c>
      <c r="L16" s="2">
        <f t="shared" si="3"/>
        <v>120.53566892083519</v>
      </c>
      <c r="M16" s="2">
        <f t="shared" si="4"/>
        <v>16.934422033863878</v>
      </c>
      <c r="N16" s="3"/>
      <c r="O16" s="2"/>
      <c r="P16" s="2"/>
      <c r="Q16" s="2"/>
      <c r="R16" s="2"/>
      <c r="S16" s="7"/>
      <c r="T16" s="3"/>
      <c r="U16" s="3"/>
      <c r="V16" s="10">
        <f t="shared" si="8"/>
        <v>4.1151454450436962</v>
      </c>
      <c r="W16" s="11"/>
    </row>
    <row r="17" spans="1:24" ht="13.5">
      <c r="A17" s="3">
        <v>3</v>
      </c>
      <c r="B17" s="3">
        <v>-2</v>
      </c>
      <c r="C17" s="3">
        <v>0.314</v>
      </c>
      <c r="D17" s="3">
        <v>-8.6999999999999994E-2</v>
      </c>
      <c r="E17" s="6">
        <f t="shared" si="0"/>
        <v>0.32582971012478285</v>
      </c>
      <c r="F17" s="3">
        <v>305</v>
      </c>
      <c r="G17" s="7">
        <f t="shared" si="11"/>
        <v>9.3091810044154926</v>
      </c>
      <c r="H17" s="3">
        <v>0.77</v>
      </c>
      <c r="I17" s="7">
        <f t="shared" si="1"/>
        <v>1.2987012987012987</v>
      </c>
      <c r="J17" s="3">
        <v>0.47</v>
      </c>
      <c r="K17" s="7">
        <f t="shared" si="2"/>
        <v>2.1276595744680851</v>
      </c>
      <c r="L17" s="2">
        <f t="shared" si="3"/>
        <v>7845.5380114582076</v>
      </c>
      <c r="M17" s="2">
        <f t="shared" si="4"/>
        <v>1102.243451737206</v>
      </c>
      <c r="N17" s="3">
        <v>29.3</v>
      </c>
      <c r="O17" s="2">
        <f t="shared" si="9"/>
        <v>858.49</v>
      </c>
      <c r="P17" s="2">
        <f t="shared" si="10"/>
        <v>858.49</v>
      </c>
      <c r="Q17" s="2">
        <f t="shared" si="5"/>
        <v>1058.68787766679</v>
      </c>
      <c r="R17" s="2">
        <f t="shared" si="6"/>
        <v>32.537484193876914</v>
      </c>
      <c r="S17" s="7">
        <f>V17/R17</f>
        <v>1.0203632151191682</v>
      </c>
      <c r="T17" s="3">
        <v>3</v>
      </c>
      <c r="U17" s="3">
        <v>-2</v>
      </c>
      <c r="V17" s="10">
        <f t="shared" si="8"/>
        <v>33.200051983953365</v>
      </c>
      <c r="W17" s="11">
        <v>29.3</v>
      </c>
    </row>
    <row r="18" spans="1:24" ht="13.5">
      <c r="A18" s="3">
        <v>3</v>
      </c>
      <c r="B18" s="3">
        <v>-1</v>
      </c>
      <c r="C18" s="3">
        <v>0.32100000000000001</v>
      </c>
      <c r="D18" s="3">
        <v>-4.2999999999999997E-2</v>
      </c>
      <c r="E18" s="6">
        <f t="shared" si="0"/>
        <v>0.32386725675807365</v>
      </c>
      <c r="F18" s="3">
        <v>1205</v>
      </c>
      <c r="G18" s="7">
        <f t="shared" si="11"/>
        <v>4.5007541777354527</v>
      </c>
      <c r="H18" s="3">
        <v>0.77</v>
      </c>
      <c r="I18" s="7">
        <f t="shared" si="1"/>
        <v>1.2987012987012987</v>
      </c>
      <c r="J18" s="3">
        <v>0.47</v>
      </c>
      <c r="K18" s="7">
        <f t="shared" si="2"/>
        <v>2.1276595744680851</v>
      </c>
      <c r="L18" s="2">
        <f t="shared" si="3"/>
        <v>14985.931981683396</v>
      </c>
      <c r="M18" s="2">
        <f t="shared" si="4"/>
        <v>2105.4190765331027</v>
      </c>
      <c r="N18" s="3">
        <v>44.2</v>
      </c>
      <c r="O18" s="2">
        <f t="shared" si="9"/>
        <v>1953.6400000000003</v>
      </c>
      <c r="P18" s="2">
        <f t="shared" si="10"/>
        <v>1953.6400000000003</v>
      </c>
      <c r="Q18" s="2">
        <f t="shared" si="5"/>
        <v>2409.2243186582814</v>
      </c>
      <c r="R18" s="2">
        <f t="shared" si="6"/>
        <v>49.083849876087363</v>
      </c>
      <c r="S18" s="7">
        <f>V18/R18</f>
        <v>0.93482573071308084</v>
      </c>
      <c r="T18" s="3">
        <v>3</v>
      </c>
      <c r="U18" s="3">
        <v>-1</v>
      </c>
      <c r="V18" s="10">
        <f t="shared" si="8"/>
        <v>45.884845826624534</v>
      </c>
      <c r="W18" s="11">
        <v>44.2</v>
      </c>
    </row>
    <row r="19" spans="1:24" ht="13.5">
      <c r="A19" s="3">
        <v>3</v>
      </c>
      <c r="B19" s="3">
        <v>0</v>
      </c>
      <c r="C19" s="3">
        <v>0.32600000000000001</v>
      </c>
      <c r="D19" s="3">
        <v>0</v>
      </c>
      <c r="E19" s="6">
        <f t="shared" si="0"/>
        <v>0.32600000000000001</v>
      </c>
      <c r="F19" s="3">
        <v>1566</v>
      </c>
      <c r="G19" s="7">
        <f>C19</f>
        <v>0.32600000000000001</v>
      </c>
      <c r="H19" s="3">
        <v>0.88</v>
      </c>
      <c r="I19" s="7">
        <f t="shared" si="1"/>
        <v>1.1363636363636365</v>
      </c>
      <c r="J19" s="3">
        <v>0.47</v>
      </c>
      <c r="K19" s="7">
        <f t="shared" si="2"/>
        <v>2.1276595744680851</v>
      </c>
      <c r="L19" s="2">
        <f t="shared" si="3"/>
        <v>1234.3230174081241</v>
      </c>
      <c r="M19" s="2">
        <f t="shared" si="4"/>
        <v>173.41378771979728</v>
      </c>
      <c r="N19" s="3">
        <v>12</v>
      </c>
      <c r="O19" s="2">
        <f t="shared" si="9"/>
        <v>144</v>
      </c>
      <c r="P19" s="2">
        <f t="shared" si="10"/>
        <v>144</v>
      </c>
      <c r="Q19" s="2">
        <f t="shared" si="5"/>
        <v>177.58046614872364</v>
      </c>
      <c r="R19" s="2">
        <f t="shared" si="6"/>
        <v>13.325932093055391</v>
      </c>
      <c r="S19" s="7">
        <f>V19/R19</f>
        <v>0.98819855904423803</v>
      </c>
      <c r="T19" s="3">
        <v>3</v>
      </c>
      <c r="U19" s="3">
        <v>0</v>
      </c>
      <c r="V19" s="10">
        <f t="shared" si="8"/>
        <v>13.168666892278704</v>
      </c>
      <c r="W19" s="11">
        <v>12</v>
      </c>
    </row>
    <row r="20" spans="1:24" ht="13.5">
      <c r="A20" s="3">
        <v>3</v>
      </c>
      <c r="B20" s="3">
        <v>1</v>
      </c>
      <c r="C20" s="3">
        <v>0.33200000000000002</v>
      </c>
      <c r="D20" s="3">
        <v>4.2999999999999997E-2</v>
      </c>
      <c r="E20" s="6">
        <f t="shared" si="0"/>
        <v>0.33477305745833252</v>
      </c>
      <c r="F20" s="3" t="s">
        <v>10</v>
      </c>
      <c r="G20" s="7">
        <f t="shared" ref="G20:G28" si="12">4*PI()*PI()*ABS(D20)/C20/1.175</f>
        <v>4.3516328043767478</v>
      </c>
      <c r="H20" s="3">
        <v>0.78</v>
      </c>
      <c r="I20" s="7">
        <f t="shared" si="1"/>
        <v>1.2820512820512819</v>
      </c>
      <c r="J20" s="3">
        <v>0.47</v>
      </c>
      <c r="K20" s="7">
        <f t="shared" si="2"/>
        <v>2.1276595744680851</v>
      </c>
      <c r="L20" s="2"/>
      <c r="M20" s="2"/>
      <c r="N20" s="3"/>
      <c r="O20" s="2">
        <f t="shared" si="9"/>
        <v>0</v>
      </c>
      <c r="P20" s="2">
        <f t="shared" si="10"/>
        <v>0</v>
      </c>
      <c r="Q20" s="2">
        <f t="shared" si="5"/>
        <v>0</v>
      </c>
      <c r="R20" s="2">
        <f t="shared" si="6"/>
        <v>0</v>
      </c>
      <c r="S20" s="7"/>
      <c r="T20" s="3">
        <v>3</v>
      </c>
      <c r="U20" s="3">
        <v>1</v>
      </c>
      <c r="V20" s="10"/>
      <c r="W20" s="11"/>
    </row>
    <row r="21" spans="1:24" ht="13.5">
      <c r="A21" s="3">
        <v>3</v>
      </c>
      <c r="B21" s="3">
        <v>2</v>
      </c>
      <c r="C21" s="3">
        <v>0.33900000000000002</v>
      </c>
      <c r="D21" s="3">
        <v>8.5999999999999993E-2</v>
      </c>
      <c r="E21" s="6">
        <f t="shared" si="0"/>
        <v>0.34973847372000699</v>
      </c>
      <c r="F21" s="3">
        <v>32.4</v>
      </c>
      <c r="G21" s="7">
        <f t="shared" si="12"/>
        <v>8.5235521596051935</v>
      </c>
      <c r="H21" s="3">
        <v>0.78</v>
      </c>
      <c r="I21" s="7">
        <f t="shared" si="1"/>
        <v>1.2820512820512819</v>
      </c>
      <c r="J21" s="3">
        <v>0.48</v>
      </c>
      <c r="K21" s="7">
        <f t="shared" si="2"/>
        <v>2.0833333333333335</v>
      </c>
      <c r="L21" s="2">
        <f t="shared" si="3"/>
        <v>737.61509073506477</v>
      </c>
      <c r="M21" s="2">
        <f t="shared" ref="M21:M31" si="13">L21/L$5*10000</f>
        <v>103.6297832574208</v>
      </c>
      <c r="N21" s="3">
        <v>10.5</v>
      </c>
      <c r="O21" s="2">
        <f t="shared" si="9"/>
        <v>110.25</v>
      </c>
      <c r="P21" s="2">
        <f t="shared" si="10"/>
        <v>110.25</v>
      </c>
      <c r="Q21" s="2">
        <f t="shared" si="5"/>
        <v>135.96004439511654</v>
      </c>
      <c r="R21" s="2">
        <f t="shared" si="6"/>
        <v>11.660190581423468</v>
      </c>
      <c r="S21" s="7">
        <f>V21/R21</f>
        <v>0.87304503338946338</v>
      </c>
      <c r="T21" s="3">
        <v>3</v>
      </c>
      <c r="U21" s="3">
        <v>2</v>
      </c>
      <c r="V21" s="10">
        <f t="shared" ref="V21:V31" si="14">SQRT(M21)</f>
        <v>10.179871475486358</v>
      </c>
      <c r="W21" s="11">
        <v>10.5</v>
      </c>
    </row>
    <row r="22" spans="1:24" ht="13.5">
      <c r="A22" s="3">
        <v>3</v>
      </c>
      <c r="B22" s="3">
        <v>3</v>
      </c>
      <c r="C22" s="3">
        <v>0.34499999999999997</v>
      </c>
      <c r="D22" s="3">
        <v>0.129</v>
      </c>
      <c r="E22" s="6">
        <f t="shared" si="0"/>
        <v>0.36832865758721517</v>
      </c>
      <c r="F22" s="3">
        <v>39.1</v>
      </c>
      <c r="G22" s="7">
        <f t="shared" si="12"/>
        <v>12.562974704809397</v>
      </c>
      <c r="H22" s="3">
        <v>0.78</v>
      </c>
      <c r="I22" s="7">
        <f t="shared" si="1"/>
        <v>1.2820512820512819</v>
      </c>
      <c r="J22" s="3">
        <v>0.48</v>
      </c>
      <c r="K22" s="7">
        <f t="shared" si="2"/>
        <v>2.0833333333333335</v>
      </c>
      <c r="L22" s="2">
        <f t="shared" si="3"/>
        <v>1311.9986937982037</v>
      </c>
      <c r="M22" s="2">
        <f t="shared" si="13"/>
        <v>184.32667929398653</v>
      </c>
      <c r="N22" s="3">
        <v>14.9</v>
      </c>
      <c r="O22" s="2">
        <f t="shared" si="9"/>
        <v>222.01000000000002</v>
      </c>
      <c r="P22" s="2">
        <f t="shared" si="10"/>
        <v>222.01000000000002</v>
      </c>
      <c r="Q22" s="2">
        <f t="shared" si="5"/>
        <v>273.78221728943151</v>
      </c>
      <c r="R22" s="2">
        <f t="shared" si="6"/>
        <v>16.546365682210446</v>
      </c>
      <c r="S22" s="7">
        <f>V22/R22</f>
        <v>0.82052436441574006</v>
      </c>
      <c r="T22" s="3">
        <v>3</v>
      </c>
      <c r="U22" s="3">
        <v>3</v>
      </c>
      <c r="V22" s="10">
        <f t="shared" si="14"/>
        <v>13.57669618478614</v>
      </c>
      <c r="W22" s="11">
        <v>14.9</v>
      </c>
    </row>
    <row r="23" spans="1:24" ht="13.5">
      <c r="A23" s="3">
        <v>3</v>
      </c>
      <c r="B23" s="3">
        <v>4</v>
      </c>
      <c r="C23" s="3">
        <v>0.35199999999999998</v>
      </c>
      <c r="D23" s="3">
        <v>0.17199999999999999</v>
      </c>
      <c r="E23" s="6">
        <f t="shared" si="0"/>
        <v>0.39177544588705399</v>
      </c>
      <c r="F23" s="3">
        <v>27.7</v>
      </c>
      <c r="G23" s="7">
        <f t="shared" si="12"/>
        <v>16.417523761966823</v>
      </c>
      <c r="H23" s="3">
        <v>0.79</v>
      </c>
      <c r="I23" s="7">
        <f t="shared" si="1"/>
        <v>1.2658227848101264</v>
      </c>
      <c r="J23" s="3">
        <v>0.48</v>
      </c>
      <c r="K23" s="7">
        <f t="shared" si="2"/>
        <v>2.0833333333333335</v>
      </c>
      <c r="L23" s="2">
        <f t="shared" si="3"/>
        <v>1199.2758655234204</v>
      </c>
      <c r="M23" s="2">
        <f t="shared" si="13"/>
        <v>168.48990695973532</v>
      </c>
      <c r="N23" s="3">
        <v>10</v>
      </c>
      <c r="O23" s="2">
        <f t="shared" si="9"/>
        <v>100</v>
      </c>
      <c r="P23" s="2">
        <f t="shared" si="10"/>
        <v>100</v>
      </c>
      <c r="Q23" s="2">
        <f t="shared" si="5"/>
        <v>123.31976815883586</v>
      </c>
      <c r="R23" s="2">
        <f t="shared" si="6"/>
        <v>11.104943410879493</v>
      </c>
      <c r="S23" s="7">
        <f>V23/R23</f>
        <v>1.1688817970763741</v>
      </c>
      <c r="T23" s="3">
        <v>3</v>
      </c>
      <c r="U23" s="3">
        <v>4</v>
      </c>
      <c r="V23" s="10">
        <f t="shared" si="14"/>
        <v>12.980366210540261</v>
      </c>
      <c r="W23" s="11">
        <v>10</v>
      </c>
    </row>
    <row r="24" spans="1:24" ht="13.5">
      <c r="A24" s="3">
        <v>3</v>
      </c>
      <c r="B24" s="3">
        <v>5</v>
      </c>
      <c r="C24" s="3">
        <v>0.35799999999999998</v>
      </c>
      <c r="D24" s="3">
        <v>0.215</v>
      </c>
      <c r="E24" s="6">
        <f t="shared" si="0"/>
        <v>0.41759909003732276</v>
      </c>
      <c r="F24" s="3">
        <v>12.2</v>
      </c>
      <c r="G24" s="7">
        <f t="shared" si="12"/>
        <v>20.177962165545818</v>
      </c>
      <c r="H24" s="3">
        <v>0.79</v>
      </c>
      <c r="I24" s="7">
        <f t="shared" si="1"/>
        <v>1.2658227848101264</v>
      </c>
      <c r="J24" s="3">
        <v>0.48</v>
      </c>
      <c r="K24" s="7">
        <f t="shared" si="2"/>
        <v>2.0833333333333335</v>
      </c>
      <c r="L24" s="2">
        <f t="shared" si="3"/>
        <v>649.18549161302462</v>
      </c>
      <c r="M24" s="2">
        <f t="shared" si="13"/>
        <v>91.20604043319878</v>
      </c>
      <c r="N24" s="3"/>
      <c r="O24" s="2">
        <f t="shared" si="9"/>
        <v>0</v>
      </c>
      <c r="P24" s="2">
        <f t="shared" si="10"/>
        <v>0</v>
      </c>
      <c r="Q24" s="2">
        <f t="shared" si="5"/>
        <v>0</v>
      </c>
      <c r="R24" s="2">
        <f t="shared" si="6"/>
        <v>0</v>
      </c>
      <c r="S24" s="9"/>
      <c r="T24" s="3">
        <v>3</v>
      </c>
      <c r="U24" s="3">
        <v>5</v>
      </c>
      <c r="V24" s="2">
        <f t="shared" si="14"/>
        <v>9.5501853611958119</v>
      </c>
      <c r="W24" s="2"/>
      <c r="X24" s="1"/>
    </row>
    <row r="25" spans="1:24" ht="13.5">
      <c r="A25" s="3">
        <v>3</v>
      </c>
      <c r="B25" s="3">
        <v>6</v>
      </c>
      <c r="C25" s="3">
        <v>0.36399999999999999</v>
      </c>
      <c r="D25" s="3">
        <v>0.25800000000000001</v>
      </c>
      <c r="E25" s="6">
        <f t="shared" si="0"/>
        <v>0.44616140577149882</v>
      </c>
      <c r="F25" s="3">
        <v>3.5</v>
      </c>
      <c r="G25" s="7">
        <f t="shared" si="12"/>
        <v>23.814430072303523</v>
      </c>
      <c r="H25" s="3">
        <v>0.79</v>
      </c>
      <c r="I25" s="7">
        <f t="shared" si="1"/>
        <v>1.2658227848101264</v>
      </c>
      <c r="J25" s="3">
        <v>0.48</v>
      </c>
      <c r="K25" s="7">
        <f t="shared" si="2"/>
        <v>2.0833333333333335</v>
      </c>
      <c r="L25" s="2">
        <f t="shared" si="3"/>
        <v>219.80618473908839</v>
      </c>
      <c r="M25" s="2">
        <f t="shared" si="13"/>
        <v>30.881238154241959</v>
      </c>
      <c r="N25" s="3"/>
      <c r="O25" s="2"/>
      <c r="P25" s="2"/>
      <c r="Q25" s="9"/>
      <c r="R25" s="9"/>
      <c r="S25" s="9"/>
      <c r="T25" s="3">
        <v>3</v>
      </c>
      <c r="U25" s="3">
        <v>6</v>
      </c>
      <c r="V25" s="2">
        <f t="shared" si="14"/>
        <v>5.5570890000288786</v>
      </c>
      <c r="W25" s="2"/>
      <c r="X25" s="1"/>
    </row>
    <row r="26" spans="1:24" ht="13.5">
      <c r="A26" s="3">
        <v>4</v>
      </c>
      <c r="B26" s="3">
        <v>-3</v>
      </c>
      <c r="C26" s="12">
        <v>0.41664868963191598</v>
      </c>
      <c r="D26" s="12">
        <v>-0.13070952199493599</v>
      </c>
      <c r="E26" s="6">
        <f t="shared" si="0"/>
        <v>0.43667048184201473</v>
      </c>
      <c r="F26" s="3">
        <v>142</v>
      </c>
      <c r="G26" s="7">
        <f t="shared" si="12"/>
        <v>10.540448150267604</v>
      </c>
      <c r="H26" s="3">
        <v>0.81</v>
      </c>
      <c r="I26" s="7">
        <f t="shared" si="1"/>
        <v>1.2345679012345678</v>
      </c>
      <c r="J26" s="3">
        <v>0.49</v>
      </c>
      <c r="K26" s="7">
        <f t="shared" si="2"/>
        <v>2.0408163265306123</v>
      </c>
      <c r="L26" s="2">
        <f t="shared" si="3"/>
        <v>3771.0850021113624</v>
      </c>
      <c r="M26" s="2">
        <f t="shared" si="13"/>
        <v>529.8111797369346</v>
      </c>
      <c r="N26" s="3"/>
      <c r="O26" s="3"/>
      <c r="P26" s="3"/>
      <c r="Q26" s="3"/>
      <c r="R26" s="3"/>
      <c r="S26" s="3"/>
      <c r="T26" s="3">
        <v>4</v>
      </c>
      <c r="U26" s="3">
        <v>-3</v>
      </c>
      <c r="V26" s="2">
        <f t="shared" si="14"/>
        <v>23.017627587067583</v>
      </c>
      <c r="W26" s="2"/>
    </row>
    <row r="27" spans="1:24" ht="13.5">
      <c r="A27" s="3">
        <v>4</v>
      </c>
      <c r="B27" s="3">
        <v>-2</v>
      </c>
      <c r="C27" s="12">
        <v>0.42296448782651702</v>
      </c>
      <c r="D27" s="12">
        <v>-8.7326912289653599E-2</v>
      </c>
      <c r="E27" s="6">
        <f t="shared" si="0"/>
        <v>0.43188534077043261</v>
      </c>
      <c r="F27" s="3">
        <v>755.4</v>
      </c>
      <c r="G27" s="7">
        <f t="shared" si="12"/>
        <v>6.936910148501739</v>
      </c>
      <c r="H27" s="3">
        <v>0.82</v>
      </c>
      <c r="I27" s="7">
        <f t="shared" si="1"/>
        <v>1.2195121951219512</v>
      </c>
      <c r="J27" s="3">
        <v>0.49</v>
      </c>
      <c r="K27" s="7">
        <f t="shared" si="2"/>
        <v>2.0408163265306123</v>
      </c>
      <c r="L27" s="2">
        <f t="shared" si="3"/>
        <v>13041.667312539108</v>
      </c>
      <c r="M27" s="2">
        <f t="shared" si="13"/>
        <v>1832.2634310084206</v>
      </c>
      <c r="N27" s="3"/>
      <c r="O27" s="3"/>
      <c r="P27" s="3"/>
      <c r="Q27" s="3"/>
      <c r="R27" s="3"/>
      <c r="S27" s="3"/>
      <c r="T27" s="3">
        <v>4</v>
      </c>
      <c r="U27" s="3">
        <v>-2</v>
      </c>
      <c r="V27" s="2">
        <f t="shared" si="14"/>
        <v>42.804946338109346</v>
      </c>
      <c r="W27" s="2"/>
    </row>
    <row r="28" spans="1:24" ht="13.5">
      <c r="A28" s="3">
        <v>4</v>
      </c>
      <c r="B28" s="3">
        <v>-1</v>
      </c>
      <c r="C28" s="12">
        <v>0.42927871427144199</v>
      </c>
      <c r="D28" s="12">
        <v>-4.3402097767182901E-2</v>
      </c>
      <c r="E28" s="6">
        <f t="shared" si="0"/>
        <v>0.43146721383800929</v>
      </c>
      <c r="F28" s="3">
        <v>429.6</v>
      </c>
      <c r="G28" s="7">
        <f t="shared" si="12"/>
        <v>3.3969819281450784</v>
      </c>
      <c r="H28" s="3">
        <v>0.82</v>
      </c>
      <c r="I28" s="7">
        <f t="shared" si="1"/>
        <v>1.2195121951219512</v>
      </c>
      <c r="J28" s="3">
        <v>0.49</v>
      </c>
      <c r="K28" s="7">
        <f t="shared" si="2"/>
        <v>2.0408163265306123</v>
      </c>
      <c r="L28" s="2">
        <f t="shared" si="3"/>
        <v>3632.0145254632298</v>
      </c>
      <c r="M28" s="2">
        <f t="shared" si="13"/>
        <v>510.27274629980121</v>
      </c>
      <c r="N28" s="3"/>
      <c r="O28" s="3"/>
      <c r="P28" s="3"/>
      <c r="Q28" s="3"/>
      <c r="R28" s="3"/>
      <c r="S28" s="3"/>
      <c r="T28" s="3">
        <v>4</v>
      </c>
      <c r="U28" s="3">
        <v>-1</v>
      </c>
      <c r="V28" s="2">
        <f t="shared" si="14"/>
        <v>22.589217478695478</v>
      </c>
      <c r="W28" s="2"/>
    </row>
    <row r="29" spans="1:24" ht="13.5">
      <c r="A29" s="3">
        <v>4</v>
      </c>
      <c r="B29" s="3">
        <v>0</v>
      </c>
      <c r="C29" s="12">
        <v>0.43506536697007098</v>
      </c>
      <c r="D29" s="12">
        <v>0</v>
      </c>
      <c r="E29" s="6">
        <f t="shared" si="0"/>
        <v>0.43506536697007098</v>
      </c>
      <c r="F29" s="3">
        <v>1917</v>
      </c>
      <c r="G29" s="7">
        <f>C29</f>
        <v>0.43506536697007098</v>
      </c>
      <c r="H29" s="3">
        <v>0.91</v>
      </c>
      <c r="I29" s="7">
        <f t="shared" si="1"/>
        <v>1.0989010989010988</v>
      </c>
      <c r="J29" s="3">
        <v>0.49</v>
      </c>
      <c r="K29" s="7">
        <f t="shared" si="2"/>
        <v>2.0408163265306123</v>
      </c>
      <c r="L29" s="2">
        <f t="shared" si="3"/>
        <v>1870.4200683597803</v>
      </c>
      <c r="M29" s="2">
        <f t="shared" si="13"/>
        <v>262.78099339222189</v>
      </c>
      <c r="N29" s="3"/>
      <c r="O29" s="3"/>
      <c r="P29" s="3"/>
      <c r="Q29" s="3"/>
      <c r="R29" s="3"/>
      <c r="S29" s="3"/>
      <c r="T29" s="3">
        <v>4</v>
      </c>
      <c r="U29" s="3">
        <v>0</v>
      </c>
      <c r="V29" s="2">
        <f t="shared" si="14"/>
        <v>16.210521070965669</v>
      </c>
      <c r="W29" s="2"/>
    </row>
    <row r="30" spans="1:24" ht="13.5">
      <c r="A30" s="3">
        <v>4</v>
      </c>
      <c r="B30" s="3">
        <v>1</v>
      </c>
      <c r="C30" s="12">
        <v>0.441</v>
      </c>
      <c r="D30" s="12">
        <v>4.2999999999999997E-2</v>
      </c>
      <c r="E30" s="6">
        <f t="shared" si="0"/>
        <v>0.44309141269042895</v>
      </c>
      <c r="F30" s="3">
        <v>45.3</v>
      </c>
      <c r="G30" s="7">
        <f t="shared" ref="G30:G38" si="15">4*PI()*PI()*ABS(D30)/C30/1.175</f>
        <v>3.2760591633856699</v>
      </c>
      <c r="H30" s="3">
        <v>0.82</v>
      </c>
      <c r="I30" s="7">
        <f t="shared" si="1"/>
        <v>1.2195121951219512</v>
      </c>
      <c r="J30" s="3">
        <v>0.49</v>
      </c>
      <c r="K30" s="7">
        <f t="shared" si="2"/>
        <v>2.0408163265306123</v>
      </c>
      <c r="L30" s="2">
        <f t="shared" si="3"/>
        <v>369.35161797255063</v>
      </c>
      <c r="M30" s="2">
        <f t="shared" si="13"/>
        <v>51.891330040617284</v>
      </c>
      <c r="N30" s="3"/>
      <c r="O30" s="3"/>
      <c r="P30" s="3"/>
      <c r="Q30" s="3"/>
      <c r="R30" s="3"/>
      <c r="S30" s="3"/>
      <c r="T30" s="3">
        <v>4</v>
      </c>
      <c r="U30" s="3">
        <v>1</v>
      </c>
      <c r="V30" s="2">
        <f t="shared" si="14"/>
        <v>7.2035637042103877</v>
      </c>
      <c r="W30" s="2"/>
    </row>
    <row r="31" spans="1:24" ht="13.5">
      <c r="A31" s="3">
        <v>4</v>
      </c>
      <c r="B31" s="3">
        <v>2</v>
      </c>
      <c r="C31" s="12">
        <v>0.44821187263523798</v>
      </c>
      <c r="D31" s="12">
        <v>8.5210304391374406E-2</v>
      </c>
      <c r="E31" s="6">
        <f t="shared" si="0"/>
        <v>0.45623971631770233</v>
      </c>
      <c r="F31" s="3">
        <v>43.6</v>
      </c>
      <c r="G31" s="7">
        <f t="shared" si="15"/>
        <v>6.3874958428084447</v>
      </c>
      <c r="H31" s="3">
        <v>0.82</v>
      </c>
      <c r="I31" s="7">
        <f t="shared" si="1"/>
        <v>1.2195121951219512</v>
      </c>
      <c r="J31" s="3">
        <v>0.49</v>
      </c>
      <c r="K31" s="7">
        <f t="shared" si="2"/>
        <v>2.0408163265306123</v>
      </c>
      <c r="L31" s="2">
        <f t="shared" si="3"/>
        <v>693.11801579504277</v>
      </c>
      <c r="M31" s="2">
        <f t="shared" si="13"/>
        <v>97.378254120417367</v>
      </c>
      <c r="N31" s="3"/>
      <c r="O31" s="3"/>
      <c r="P31" s="3"/>
      <c r="Q31" s="3"/>
      <c r="R31" s="3"/>
      <c r="S31" s="3"/>
      <c r="T31" s="3">
        <v>4</v>
      </c>
      <c r="U31" s="3">
        <v>2</v>
      </c>
      <c r="V31" s="2">
        <f t="shared" si="14"/>
        <v>9.8680420611394517</v>
      </c>
      <c r="W31" s="2"/>
    </row>
    <row r="32" spans="1:24" ht="13.5">
      <c r="A32" s="3">
        <v>4</v>
      </c>
      <c r="B32" s="3">
        <v>3</v>
      </c>
      <c r="C32" s="12"/>
      <c r="D32" s="12"/>
      <c r="E32" s="6">
        <f t="shared" si="0"/>
        <v>0</v>
      </c>
      <c r="F32" s="3" t="s">
        <v>10</v>
      </c>
      <c r="G32" s="7"/>
      <c r="H32" s="3"/>
      <c r="I32" s="7"/>
      <c r="J32" s="3"/>
      <c r="K32" s="7"/>
      <c r="L32" s="2"/>
      <c r="M32" s="2"/>
      <c r="N32" s="3"/>
      <c r="O32" s="3"/>
      <c r="P32" s="3"/>
      <c r="Q32" s="3"/>
      <c r="R32" s="3"/>
      <c r="S32" s="3"/>
      <c r="T32" s="3">
        <v>4</v>
      </c>
      <c r="U32" s="3">
        <v>3</v>
      </c>
      <c r="V32" s="2"/>
      <c r="W32" s="2"/>
    </row>
    <row r="33" spans="1:23" ht="13.5">
      <c r="A33" s="3">
        <v>4</v>
      </c>
      <c r="B33" s="3">
        <v>4</v>
      </c>
      <c r="C33" s="12">
        <v>0.461351389362051</v>
      </c>
      <c r="D33" s="12">
        <v>0.17301541837383499</v>
      </c>
      <c r="E33" s="6">
        <f t="shared" si="0"/>
        <v>0.49272653618550721</v>
      </c>
      <c r="F33" s="3">
        <v>2.1</v>
      </c>
      <c r="G33" s="7">
        <f t="shared" si="15"/>
        <v>12.600124738168647</v>
      </c>
      <c r="H33" s="3">
        <v>0.83</v>
      </c>
      <c r="I33" s="7">
        <f t="shared" si="1"/>
        <v>1.2048192771084338</v>
      </c>
      <c r="J33" s="3">
        <v>0.49</v>
      </c>
      <c r="K33" s="7">
        <f t="shared" si="2"/>
        <v>2.0408163265306123</v>
      </c>
      <c r="L33" s="2">
        <f t="shared" si="3"/>
        <v>65.060885050784762</v>
      </c>
      <c r="M33" s="2">
        <f t="shared" ref="M33:M46" si="16">L33/L$5*10000</f>
        <v>9.1406012445188178</v>
      </c>
      <c r="N33" s="3"/>
      <c r="O33" s="3"/>
      <c r="P33" s="3"/>
      <c r="Q33" s="3"/>
      <c r="R33" s="3"/>
      <c r="S33" s="3"/>
      <c r="T33" s="3">
        <v>4</v>
      </c>
      <c r="U33" s="3">
        <v>4</v>
      </c>
      <c r="V33" s="2">
        <f t="shared" ref="V33:V46" si="17">SQRT(M33)</f>
        <v>3.0233427269363324</v>
      </c>
      <c r="W33" s="2"/>
    </row>
    <row r="34" spans="1:23" ht="13.5">
      <c r="A34" s="3">
        <v>4</v>
      </c>
      <c r="B34" s="3">
        <v>5</v>
      </c>
      <c r="C34" s="12">
        <v>0.46713053711091801</v>
      </c>
      <c r="D34" s="12">
        <v>0.21529695118842501</v>
      </c>
      <c r="E34" s="6">
        <f t="shared" si="0"/>
        <v>0.51435757590665054</v>
      </c>
      <c r="F34" s="3">
        <v>3.2</v>
      </c>
      <c r="G34" s="7">
        <f t="shared" si="15"/>
        <v>15.48536659586625</v>
      </c>
      <c r="H34" s="3">
        <v>0.83</v>
      </c>
      <c r="I34" s="7">
        <f t="shared" si="1"/>
        <v>1.2048192771084338</v>
      </c>
      <c r="J34" s="3">
        <v>0.49</v>
      </c>
      <c r="K34" s="7">
        <f t="shared" si="2"/>
        <v>2.0408163265306123</v>
      </c>
      <c r="L34" s="2">
        <f t="shared" si="3"/>
        <v>121.84207796108188</v>
      </c>
      <c r="M34" s="2">
        <f t="shared" si="16"/>
        <v>17.117963405762037</v>
      </c>
      <c r="N34" s="3"/>
      <c r="O34" s="3"/>
      <c r="P34" s="3"/>
      <c r="Q34" s="3"/>
      <c r="R34" s="3"/>
      <c r="S34" s="3"/>
      <c r="T34" s="3">
        <v>4</v>
      </c>
      <c r="U34" s="3">
        <v>5</v>
      </c>
      <c r="V34" s="2">
        <f t="shared" si="17"/>
        <v>4.1373860595504057</v>
      </c>
      <c r="W34" s="2"/>
    </row>
    <row r="35" spans="1:23" ht="13.5">
      <c r="A35" s="3">
        <v>4</v>
      </c>
      <c r="B35" s="3">
        <v>6</v>
      </c>
      <c r="C35" s="12">
        <v>0.47343348617997599</v>
      </c>
      <c r="D35" s="12">
        <v>0.25860403945156701</v>
      </c>
      <c r="E35" s="6">
        <f t="shared" si="0"/>
        <v>0.53945835340385007</v>
      </c>
      <c r="F35" s="3">
        <v>1</v>
      </c>
      <c r="G35" s="7">
        <f t="shared" si="15"/>
        <v>18.352625473383341</v>
      </c>
      <c r="H35" s="3">
        <v>0.83</v>
      </c>
      <c r="I35" s="7">
        <f t="shared" si="1"/>
        <v>1.2048192771084338</v>
      </c>
      <c r="J35" s="3">
        <v>0.49</v>
      </c>
      <c r="K35" s="7">
        <f t="shared" si="2"/>
        <v>2.0408163265306123</v>
      </c>
      <c r="L35" s="2">
        <f t="shared" si="3"/>
        <v>45.125708073231728</v>
      </c>
      <c r="M35" s="2">
        <f t="shared" si="16"/>
        <v>6.3398477142142653</v>
      </c>
      <c r="N35" s="3"/>
      <c r="O35" s="3"/>
      <c r="P35" s="3"/>
      <c r="Q35" s="3"/>
      <c r="R35" s="3"/>
      <c r="S35" s="3"/>
      <c r="T35" s="3">
        <v>4</v>
      </c>
      <c r="U35" s="3">
        <v>6</v>
      </c>
      <c r="V35" s="2">
        <f t="shared" si="17"/>
        <v>2.5179054220153434</v>
      </c>
      <c r="W35" s="2"/>
    </row>
    <row r="36" spans="1:23" ht="13.5">
      <c r="A36" s="3">
        <v>5</v>
      </c>
      <c r="B36" s="3">
        <v>-3</v>
      </c>
      <c r="C36" s="12">
        <v>0.52484443626311095</v>
      </c>
      <c r="D36" s="6">
        <v>-0.131767418689161</v>
      </c>
      <c r="E36" s="6">
        <f t="shared" si="0"/>
        <v>0.54113245597020643</v>
      </c>
      <c r="F36" s="3">
        <v>86.2</v>
      </c>
      <c r="G36" s="7">
        <f t="shared" si="15"/>
        <v>8.4352762614756625</v>
      </c>
      <c r="H36" s="3">
        <v>0.84</v>
      </c>
      <c r="I36" s="7">
        <f t="shared" si="1"/>
        <v>1.1904761904761905</v>
      </c>
      <c r="J36" s="3">
        <v>0.5</v>
      </c>
      <c r="K36" s="7">
        <f t="shared" si="2"/>
        <v>2</v>
      </c>
      <c r="L36" s="2">
        <f t="shared" si="3"/>
        <v>1731.240032712386</v>
      </c>
      <c r="M36" s="2">
        <f t="shared" si="16"/>
        <v>243.22716767869665</v>
      </c>
      <c r="N36" s="3"/>
      <c r="O36" s="3"/>
      <c r="P36" s="3"/>
      <c r="Q36" s="3"/>
      <c r="R36" s="3"/>
      <c r="S36" s="3"/>
      <c r="T36" s="3">
        <v>5</v>
      </c>
      <c r="U36" s="3">
        <v>-3</v>
      </c>
      <c r="V36" s="2">
        <f t="shared" si="17"/>
        <v>15.595741972689105</v>
      </c>
      <c r="W36" s="2"/>
    </row>
    <row r="37" spans="1:23" ht="13.5">
      <c r="A37" s="3">
        <v>5</v>
      </c>
      <c r="B37" s="3">
        <v>-2</v>
      </c>
      <c r="C37" s="12">
        <v>0.53165557548445797</v>
      </c>
      <c r="D37" s="6">
        <v>-8.6797763172299494E-2</v>
      </c>
      <c r="E37" s="6">
        <f t="shared" si="0"/>
        <v>0.53869425710269536</v>
      </c>
      <c r="F37" s="3">
        <v>145</v>
      </c>
      <c r="G37" s="7">
        <f t="shared" si="15"/>
        <v>5.4852955274185771</v>
      </c>
      <c r="H37" s="3">
        <v>0.84</v>
      </c>
      <c r="I37" s="7">
        <f t="shared" si="1"/>
        <v>1.1904761904761905</v>
      </c>
      <c r="J37" s="3">
        <v>0.5</v>
      </c>
      <c r="K37" s="7">
        <f t="shared" si="2"/>
        <v>2</v>
      </c>
      <c r="L37" s="2">
        <f t="shared" si="3"/>
        <v>1893.7329797040325</v>
      </c>
      <c r="M37" s="2">
        <f t="shared" si="16"/>
        <v>266.05629507740946</v>
      </c>
      <c r="N37" s="3"/>
      <c r="O37" s="3"/>
      <c r="P37" s="3"/>
      <c r="Q37" s="3"/>
      <c r="R37" s="3"/>
      <c r="S37" s="3"/>
      <c r="T37" s="3">
        <v>5</v>
      </c>
      <c r="U37" s="3">
        <v>-2</v>
      </c>
      <c r="V37" s="2">
        <f t="shared" si="17"/>
        <v>16.311232175326591</v>
      </c>
      <c r="W37" s="2"/>
    </row>
    <row r="38" spans="1:23" ht="13.5">
      <c r="A38" s="3">
        <v>5</v>
      </c>
      <c r="B38" s="3">
        <v>-1</v>
      </c>
      <c r="C38" s="12">
        <v>0.53846462445250898</v>
      </c>
      <c r="D38" s="6">
        <v>-4.2343560421226403E-2</v>
      </c>
      <c r="E38" s="6">
        <f t="shared" ref="E38:E60" si="18">SQRT(C38^2+D38^2)</f>
        <v>0.54012695627595519</v>
      </c>
      <c r="F38" s="3">
        <v>63.4</v>
      </c>
      <c r="G38" s="7">
        <f t="shared" si="15"/>
        <v>2.6421171245797863</v>
      </c>
      <c r="H38" s="3">
        <v>0.84</v>
      </c>
      <c r="I38" s="7">
        <f t="shared" ref="I38:I60" si="19">1/H38</f>
        <v>1.1904761904761905</v>
      </c>
      <c r="J38" s="3">
        <v>0.5</v>
      </c>
      <c r="K38" s="7">
        <f t="shared" si="2"/>
        <v>2</v>
      </c>
      <c r="L38" s="2">
        <f t="shared" ref="L38:L60" si="20">F38*G38*I38*K38</f>
        <v>398.83387071037725</v>
      </c>
      <c r="M38" s="2">
        <f t="shared" si="16"/>
        <v>56.03338122630656</v>
      </c>
      <c r="N38" s="3"/>
      <c r="O38" s="3"/>
      <c r="P38" s="3"/>
      <c r="Q38" s="3"/>
      <c r="R38" s="3"/>
      <c r="S38" s="3"/>
      <c r="T38" s="3">
        <v>5</v>
      </c>
      <c r="U38" s="3">
        <v>-1</v>
      </c>
      <c r="V38" s="2">
        <f t="shared" si="17"/>
        <v>7.4855448182685116</v>
      </c>
      <c r="W38" s="2"/>
    </row>
    <row r="39" spans="1:23" ht="13.5">
      <c r="A39" s="3">
        <v>5</v>
      </c>
      <c r="B39" s="3">
        <v>0</v>
      </c>
      <c r="C39" s="12">
        <v>0.54370092037490203</v>
      </c>
      <c r="D39" s="6">
        <v>0</v>
      </c>
      <c r="E39" s="6">
        <f t="shared" si="18"/>
        <v>0.54370092037490203</v>
      </c>
      <c r="F39" s="3">
        <v>260</v>
      </c>
      <c r="G39" s="7">
        <f>C39</f>
        <v>0.54370092037490203</v>
      </c>
      <c r="H39" s="3">
        <v>0.93</v>
      </c>
      <c r="I39" s="7">
        <f t="shared" si="19"/>
        <v>1.075268817204301</v>
      </c>
      <c r="J39" s="3">
        <v>0.5</v>
      </c>
      <c r="K39" s="7">
        <f t="shared" si="2"/>
        <v>2</v>
      </c>
      <c r="L39" s="2">
        <f t="shared" si="20"/>
        <v>304.00481569349358</v>
      </c>
      <c r="M39" s="2">
        <f t="shared" si="16"/>
        <v>42.71055941674657</v>
      </c>
      <c r="N39" s="3"/>
      <c r="O39" s="3"/>
      <c r="P39" s="3"/>
      <c r="Q39" s="3"/>
      <c r="R39" s="3"/>
      <c r="S39" s="3"/>
      <c r="T39" s="3">
        <v>5</v>
      </c>
      <c r="U39" s="3">
        <v>0</v>
      </c>
      <c r="V39" s="2">
        <f t="shared" si="17"/>
        <v>6.535331622553409</v>
      </c>
      <c r="W39" s="2"/>
    </row>
    <row r="40" spans="1:23" ht="13.5">
      <c r="A40" s="3">
        <v>5</v>
      </c>
      <c r="B40" s="3">
        <v>1</v>
      </c>
      <c r="C40" s="12">
        <v>0.54998281624360101</v>
      </c>
      <c r="D40" s="6">
        <v>3.9697200926526399E-2</v>
      </c>
      <c r="E40" s="6">
        <f t="shared" si="18"/>
        <v>0.55141360694549746</v>
      </c>
      <c r="F40" s="3">
        <v>50</v>
      </c>
      <c r="G40" s="7">
        <f>4*PI()*PI()*ABS(D40)/C40/1.175</f>
        <v>2.42511665953245</v>
      </c>
      <c r="H40" s="3">
        <v>0.84</v>
      </c>
      <c r="I40" s="7">
        <f t="shared" si="19"/>
        <v>1.1904761904761905</v>
      </c>
      <c r="J40" s="3">
        <v>0.5</v>
      </c>
      <c r="K40" s="7">
        <f t="shared" si="2"/>
        <v>2</v>
      </c>
      <c r="L40" s="2">
        <f t="shared" si="20"/>
        <v>288.70436423005356</v>
      </c>
      <c r="M40" s="2">
        <f t="shared" si="16"/>
        <v>40.560952543442404</v>
      </c>
      <c r="N40" s="3"/>
      <c r="O40" s="3"/>
      <c r="P40" s="3"/>
      <c r="Q40" s="3"/>
      <c r="R40" s="3"/>
      <c r="S40" s="3"/>
      <c r="T40" s="3">
        <v>5</v>
      </c>
      <c r="U40" s="3">
        <v>1</v>
      </c>
      <c r="V40" s="2">
        <f t="shared" si="17"/>
        <v>6.3687481143033446</v>
      </c>
      <c r="W40" s="2"/>
    </row>
    <row r="41" spans="1:23" ht="13.5">
      <c r="A41" s="3">
        <v>6</v>
      </c>
      <c r="B41" s="3">
        <v>-4</v>
      </c>
      <c r="C41" s="12">
        <v>0.62834761511346404</v>
      </c>
      <c r="D41" s="6">
        <v>-0.17513012297194699</v>
      </c>
      <c r="E41" s="6">
        <f t="shared" si="18"/>
        <v>0.65229693038596093</v>
      </c>
      <c r="F41" s="3">
        <v>11.4</v>
      </c>
      <c r="G41" s="7">
        <f>4*PI()*PI()*ABS(D41)/C41/1.175</f>
        <v>9.3644602750803063</v>
      </c>
      <c r="H41" s="3">
        <v>0.86</v>
      </c>
      <c r="I41" s="7">
        <f t="shared" si="19"/>
        <v>1.1627906976744187</v>
      </c>
      <c r="J41" s="3">
        <v>0.5</v>
      </c>
      <c r="K41" s="7">
        <f t="shared" si="2"/>
        <v>2</v>
      </c>
      <c r="L41" s="2">
        <f t="shared" si="20"/>
        <v>248.2670863625942</v>
      </c>
      <c r="M41" s="2">
        <f t="shared" si="16"/>
        <v>34.879796621389751</v>
      </c>
      <c r="N41" s="3"/>
      <c r="O41" s="3"/>
      <c r="P41" s="3"/>
      <c r="Q41" s="3"/>
      <c r="R41" s="3"/>
      <c r="S41" s="3"/>
      <c r="T41" s="3">
        <v>6</v>
      </c>
      <c r="U41" s="3">
        <v>-4</v>
      </c>
      <c r="V41" s="2">
        <f t="shared" si="17"/>
        <v>5.9059120058962744</v>
      </c>
      <c r="W41" s="2"/>
    </row>
    <row r="42" spans="1:23" ht="13.5">
      <c r="A42" s="3">
        <v>6</v>
      </c>
      <c r="B42" s="3">
        <v>-3</v>
      </c>
      <c r="C42" s="12">
        <v>0.63460357429190295</v>
      </c>
      <c r="D42" s="6">
        <v>-0.13070952199493599</v>
      </c>
      <c r="E42" s="6">
        <f t="shared" si="18"/>
        <v>0.64792489969455835</v>
      </c>
      <c r="F42" s="3">
        <v>15.6</v>
      </c>
      <c r="G42" s="7">
        <f>4*PI()*PI()*ABS(D42)/C42/1.175</f>
        <v>6.9203264649784115</v>
      </c>
      <c r="H42" s="3">
        <v>0.86</v>
      </c>
      <c r="I42" s="7">
        <f t="shared" si="19"/>
        <v>1.1627906976744187</v>
      </c>
      <c r="J42" s="3">
        <v>0.5</v>
      </c>
      <c r="K42" s="7">
        <f t="shared" si="2"/>
        <v>2</v>
      </c>
      <c r="L42" s="2">
        <f t="shared" si="20"/>
        <v>251.06300663642608</v>
      </c>
      <c r="M42" s="2">
        <f t="shared" si="16"/>
        <v>35.272603948167038</v>
      </c>
      <c r="N42" s="3"/>
      <c r="O42" s="3"/>
      <c r="P42" s="3"/>
      <c r="Q42" s="3"/>
      <c r="R42" s="3"/>
      <c r="S42" s="3"/>
      <c r="T42" s="3">
        <v>6</v>
      </c>
      <c r="U42" s="3">
        <v>-3</v>
      </c>
      <c r="V42" s="2">
        <f t="shared" si="17"/>
        <v>5.9390743342853556</v>
      </c>
      <c r="W42" s="2"/>
    </row>
    <row r="43" spans="1:23" ht="13.5">
      <c r="A43" s="3">
        <v>6</v>
      </c>
      <c r="B43" s="3">
        <v>-2</v>
      </c>
      <c r="C43" s="12">
        <v>0.64085749675345105</v>
      </c>
      <c r="D43" s="6">
        <v>-8.5210304391374406E-2</v>
      </c>
      <c r="E43" s="6">
        <f t="shared" si="18"/>
        <v>0.64649758477473851</v>
      </c>
      <c r="F43" s="3">
        <v>10.1</v>
      </c>
      <c r="G43" s="7">
        <f>4*PI()*PI()*ABS(D43)/C43/1.175</f>
        <v>4.4673761135018726</v>
      </c>
      <c r="H43" s="3">
        <v>0.86</v>
      </c>
      <c r="I43" s="7">
        <f t="shared" si="19"/>
        <v>1.1627906976744187</v>
      </c>
      <c r="J43" s="3">
        <v>0.5</v>
      </c>
      <c r="K43" s="7">
        <f t="shared" si="2"/>
        <v>2</v>
      </c>
      <c r="L43" s="2">
        <f t="shared" si="20"/>
        <v>104.93139243341608</v>
      </c>
      <c r="M43" s="2">
        <f t="shared" si="16"/>
        <v>14.742129860626703</v>
      </c>
      <c r="N43" s="3"/>
      <c r="O43" s="3"/>
      <c r="P43" s="3"/>
      <c r="Q43" s="3"/>
      <c r="R43" s="3"/>
      <c r="S43" s="3"/>
      <c r="T43" s="3">
        <v>6</v>
      </c>
      <c r="U43" s="3">
        <v>-2</v>
      </c>
      <c r="V43" s="2">
        <f t="shared" si="17"/>
        <v>3.8395481323492615</v>
      </c>
      <c r="W43" s="2"/>
    </row>
    <row r="44" spans="1:23" ht="13.5">
      <c r="A44" s="3">
        <v>6</v>
      </c>
      <c r="B44" s="3">
        <v>-1</v>
      </c>
      <c r="C44" s="12">
        <v>0.64700000000000002</v>
      </c>
      <c r="D44" s="6">
        <v>4.2999999999999997E-2</v>
      </c>
      <c r="E44" s="6">
        <f t="shared" si="18"/>
        <v>0.64842732823347293</v>
      </c>
      <c r="F44" s="3">
        <v>16.3</v>
      </c>
      <c r="G44" s="7">
        <f>4*PI()*PI()*ABS(D44)/C44/1.175</f>
        <v>2.2329862303757038</v>
      </c>
      <c r="H44" s="3">
        <v>0.86</v>
      </c>
      <c r="I44" s="7">
        <f t="shared" si="19"/>
        <v>1.1627906976744187</v>
      </c>
      <c r="J44" s="3">
        <v>0.5</v>
      </c>
      <c r="K44" s="7">
        <f t="shared" si="2"/>
        <v>2</v>
      </c>
      <c r="L44" s="2">
        <f t="shared" si="20"/>
        <v>84.645757104939477</v>
      </c>
      <c r="M44" s="2">
        <f t="shared" si="16"/>
        <v>11.892139372723072</v>
      </c>
      <c r="N44" s="3"/>
      <c r="O44" s="3"/>
      <c r="P44" s="3"/>
      <c r="Q44" s="3"/>
      <c r="R44" s="3"/>
      <c r="S44" s="3"/>
      <c r="T44" s="3">
        <v>6</v>
      </c>
      <c r="U44" s="3">
        <v>-1</v>
      </c>
      <c r="V44" s="2">
        <f t="shared" si="17"/>
        <v>3.4484981329157005</v>
      </c>
      <c r="W44" s="2"/>
    </row>
    <row r="45" spans="1:23" ht="13.5">
      <c r="A45" s="3">
        <v>6</v>
      </c>
      <c r="B45" s="3">
        <v>0</v>
      </c>
      <c r="C45" s="12">
        <v>0.65283842913362999</v>
      </c>
      <c r="D45" s="6">
        <v>0</v>
      </c>
      <c r="E45" s="6">
        <f t="shared" si="18"/>
        <v>0.65283842913362999</v>
      </c>
      <c r="F45" s="3">
        <v>60.2</v>
      </c>
      <c r="G45" s="7">
        <f>C45</f>
        <v>0.65283842913362999</v>
      </c>
      <c r="H45" s="3">
        <v>0.94</v>
      </c>
      <c r="I45" s="7">
        <f t="shared" si="19"/>
        <v>1.0638297872340425</v>
      </c>
      <c r="J45" s="3">
        <v>0.5</v>
      </c>
      <c r="K45" s="7">
        <f t="shared" si="2"/>
        <v>2</v>
      </c>
      <c r="L45" s="2">
        <f t="shared" si="20"/>
        <v>83.618879646477723</v>
      </c>
      <c r="M45" s="2">
        <f t="shared" si="16"/>
        <v>11.747870241317049</v>
      </c>
      <c r="N45" s="3"/>
      <c r="O45" s="3"/>
      <c r="P45" s="3"/>
      <c r="Q45" s="3"/>
      <c r="R45" s="3"/>
      <c r="S45" s="3"/>
      <c r="T45" s="3">
        <v>6</v>
      </c>
      <c r="U45" s="3">
        <v>0</v>
      </c>
      <c r="V45" s="2">
        <f t="shared" si="17"/>
        <v>3.4275166288899386</v>
      </c>
      <c r="W45" s="2"/>
    </row>
    <row r="46" spans="1:23" ht="13.5">
      <c r="A46" s="3">
        <v>6</v>
      </c>
      <c r="B46" s="3">
        <v>1</v>
      </c>
      <c r="C46" s="12">
        <v>0.65900000000000003</v>
      </c>
      <c r="D46" s="6">
        <v>4.3999999999999997E-2</v>
      </c>
      <c r="E46" s="6">
        <f t="shared" si="18"/>
        <v>0.66046725884028501</v>
      </c>
      <c r="F46" s="3">
        <v>20.399999999999999</v>
      </c>
      <c r="G46" s="7">
        <f t="shared" ref="G46:G53" si="21">4*PI()*PI()*ABS(D46)/C46/1.175</f>
        <v>2.2433091719778218</v>
      </c>
      <c r="H46" s="3">
        <v>0.86</v>
      </c>
      <c r="I46" s="7">
        <f t="shared" si="19"/>
        <v>1.1627906976744187</v>
      </c>
      <c r="J46" s="3">
        <v>0.5</v>
      </c>
      <c r="K46" s="7">
        <f t="shared" si="2"/>
        <v>2</v>
      </c>
      <c r="L46" s="2">
        <f t="shared" si="20"/>
        <v>106.42676071708736</v>
      </c>
      <c r="M46" s="2">
        <f t="shared" si="16"/>
        <v>14.952218690252527</v>
      </c>
      <c r="N46" s="3"/>
      <c r="O46" s="3"/>
      <c r="P46" s="3"/>
      <c r="Q46" s="3"/>
      <c r="R46" s="3"/>
      <c r="S46" s="3"/>
      <c r="T46" s="3">
        <v>6</v>
      </c>
      <c r="U46" s="3">
        <v>1</v>
      </c>
      <c r="V46" s="2">
        <f t="shared" si="17"/>
        <v>3.8668098854550021</v>
      </c>
      <c r="W46" s="2"/>
    </row>
    <row r="47" spans="1:23" ht="13.5">
      <c r="A47" s="3">
        <v>6</v>
      </c>
      <c r="B47" s="3">
        <v>2</v>
      </c>
      <c r="C47" s="12">
        <v>0.66500000000000004</v>
      </c>
      <c r="D47" s="6">
        <v>8.6999999999999994E-2</v>
      </c>
      <c r="E47" s="6">
        <f t="shared" si="18"/>
        <v>0.67066683233927715</v>
      </c>
      <c r="F47" s="3" t="s">
        <v>10</v>
      </c>
      <c r="G47" s="7"/>
      <c r="H47" s="3"/>
      <c r="I47" s="7"/>
      <c r="J47" s="3"/>
      <c r="K47" s="7"/>
      <c r="L47" s="2"/>
      <c r="M47" s="2"/>
      <c r="N47" s="3"/>
      <c r="O47" s="3"/>
      <c r="P47" s="3"/>
      <c r="Q47" s="3"/>
      <c r="R47" s="3"/>
      <c r="S47" s="3"/>
      <c r="T47" s="3">
        <v>6</v>
      </c>
      <c r="U47" s="3">
        <v>2</v>
      </c>
      <c r="V47" s="2"/>
      <c r="W47" s="2"/>
    </row>
    <row r="48" spans="1:23" ht="13.5">
      <c r="A48" s="3">
        <v>6</v>
      </c>
      <c r="B48" s="3">
        <v>3</v>
      </c>
      <c r="C48" s="12">
        <v>0.67209598713936702</v>
      </c>
      <c r="D48" s="6">
        <v>0.1275357632013</v>
      </c>
      <c r="E48" s="6">
        <f t="shared" si="18"/>
        <v>0.68408945820278377</v>
      </c>
      <c r="F48" s="3">
        <v>5.9</v>
      </c>
      <c r="G48" s="7">
        <f t="shared" si="21"/>
        <v>6.3756218912684952</v>
      </c>
      <c r="H48" s="3">
        <v>0.87</v>
      </c>
      <c r="I48" s="7">
        <f t="shared" si="19"/>
        <v>1.1494252873563218</v>
      </c>
      <c r="J48" s="3">
        <v>0.5</v>
      </c>
      <c r="K48" s="7">
        <f t="shared" si="2"/>
        <v>2</v>
      </c>
      <c r="L48" s="2">
        <f t="shared" si="20"/>
        <v>86.473952088469247</v>
      </c>
      <c r="M48" s="2">
        <f t="shared" ref="M48:M56" si="22">L48/L$5*10000</f>
        <v>12.148988035765871</v>
      </c>
      <c r="N48" s="3"/>
      <c r="O48" s="3"/>
      <c r="P48" s="3"/>
      <c r="Q48" s="3"/>
      <c r="R48" s="3"/>
      <c r="S48" s="3"/>
      <c r="T48" s="3">
        <v>6</v>
      </c>
      <c r="U48" s="3">
        <v>3</v>
      </c>
      <c r="V48" s="2">
        <f t="shared" ref="V48:V56" si="23">SQRT(M48)</f>
        <v>3.4855398485408071</v>
      </c>
      <c r="W48" s="2"/>
    </row>
    <row r="49" spans="1:23" ht="13.5">
      <c r="A49" s="3">
        <v>6</v>
      </c>
      <c r="B49" s="3">
        <v>4</v>
      </c>
      <c r="C49" s="12">
        <v>0.67937736380160296</v>
      </c>
      <c r="D49" s="6">
        <v>0.16984324749660701</v>
      </c>
      <c r="E49" s="6">
        <f t="shared" si="18"/>
        <v>0.70028589245122541</v>
      </c>
      <c r="F49" s="3">
        <v>4.2</v>
      </c>
      <c r="G49" s="7">
        <f t="shared" si="21"/>
        <v>8.39960924324504</v>
      </c>
      <c r="H49" s="3">
        <v>0.87</v>
      </c>
      <c r="I49" s="7">
        <f t="shared" si="19"/>
        <v>1.1494252873563218</v>
      </c>
      <c r="J49" s="3">
        <v>0.5</v>
      </c>
      <c r="K49" s="7">
        <f t="shared" si="2"/>
        <v>2</v>
      </c>
      <c r="L49" s="2">
        <f t="shared" si="20"/>
        <v>81.099675452021074</v>
      </c>
      <c r="M49" s="2">
        <f t="shared" si="22"/>
        <v>11.393939596551407</v>
      </c>
      <c r="N49" s="3"/>
      <c r="O49" s="3"/>
      <c r="P49" s="3"/>
      <c r="Q49" s="3"/>
      <c r="R49" s="3"/>
      <c r="S49" s="3"/>
      <c r="T49" s="3">
        <v>6</v>
      </c>
      <c r="U49" s="3">
        <v>4</v>
      </c>
      <c r="V49" s="2">
        <f t="shared" si="23"/>
        <v>3.3754910156229725</v>
      </c>
      <c r="W49" s="2"/>
    </row>
    <row r="50" spans="1:23" ht="13.5">
      <c r="A50" s="3">
        <v>7</v>
      </c>
      <c r="B50" s="3">
        <v>-4</v>
      </c>
      <c r="C50" s="12">
        <v>0.73700234565099998</v>
      </c>
      <c r="D50" s="6">
        <v>-0.17407277833337401</v>
      </c>
      <c r="E50" s="6">
        <f t="shared" si="18"/>
        <v>0.7572805224299487</v>
      </c>
      <c r="F50" s="3">
        <v>40</v>
      </c>
      <c r="G50" s="7">
        <f t="shared" si="21"/>
        <v>7.935674776714797</v>
      </c>
      <c r="H50" s="3">
        <v>0.88</v>
      </c>
      <c r="I50" s="7">
        <f t="shared" si="19"/>
        <v>1.1363636363636365</v>
      </c>
      <c r="J50" s="3">
        <v>0.51</v>
      </c>
      <c r="K50" s="7">
        <f t="shared" si="2"/>
        <v>1.9607843137254901</v>
      </c>
      <c r="L50" s="2">
        <f t="shared" si="20"/>
        <v>707.279391864064</v>
      </c>
      <c r="M50" s="2">
        <f t="shared" si="22"/>
        <v>99.367828833696379</v>
      </c>
      <c r="N50" s="3"/>
      <c r="O50" s="3"/>
      <c r="P50" s="3"/>
      <c r="Q50" s="3"/>
      <c r="R50" s="3"/>
      <c r="S50" s="3"/>
      <c r="T50" s="3">
        <v>7</v>
      </c>
      <c r="U50" s="3">
        <v>-4</v>
      </c>
      <c r="V50" s="2">
        <f t="shared" si="23"/>
        <v>9.9683413281095259</v>
      </c>
      <c r="W50" s="2"/>
    </row>
    <row r="51" spans="1:23" ht="13.5">
      <c r="A51" s="3">
        <v>7</v>
      </c>
      <c r="B51" s="3">
        <v>-3</v>
      </c>
      <c r="C51" s="12">
        <v>0.743220481007552</v>
      </c>
      <c r="D51" s="6">
        <v>-0.129651613786888</v>
      </c>
      <c r="E51" s="6">
        <f t="shared" si="18"/>
        <v>0.75444431494089825</v>
      </c>
      <c r="F51" s="3">
        <v>36</v>
      </c>
      <c r="G51" s="7">
        <f t="shared" si="21"/>
        <v>5.8611404424056683</v>
      </c>
      <c r="H51" s="3">
        <v>0.88</v>
      </c>
      <c r="I51" s="7">
        <f t="shared" si="19"/>
        <v>1.1363636363636365</v>
      </c>
      <c r="J51" s="3">
        <v>0.51</v>
      </c>
      <c r="K51" s="7">
        <f t="shared" si="2"/>
        <v>1.9607843137254901</v>
      </c>
      <c r="L51" s="2">
        <f t="shared" si="20"/>
        <v>470.14495527318201</v>
      </c>
      <c r="M51" s="2">
        <f t="shared" si="22"/>
        <v>66.052091973846515</v>
      </c>
      <c r="N51" s="3"/>
      <c r="O51" s="3"/>
      <c r="P51" s="3"/>
      <c r="Q51" s="3"/>
      <c r="R51" s="3"/>
      <c r="S51" s="3"/>
      <c r="T51" s="3">
        <v>7</v>
      </c>
      <c r="U51" s="3">
        <v>-3</v>
      </c>
      <c r="V51" s="2">
        <f t="shared" si="23"/>
        <v>8.1272438116403585</v>
      </c>
      <c r="W51" s="2"/>
    </row>
    <row r="52" spans="1:23" ht="13.5">
      <c r="A52" s="3">
        <v>7</v>
      </c>
      <c r="B52" s="3">
        <v>-2</v>
      </c>
      <c r="C52" s="12">
        <v>0.74943629215009</v>
      </c>
      <c r="D52" s="6">
        <v>-8.5210304391374406E-2</v>
      </c>
      <c r="E52" s="6">
        <f t="shared" si="18"/>
        <v>0.75426490834861581</v>
      </c>
      <c r="F52" s="3">
        <v>15</v>
      </c>
      <c r="G52" s="7">
        <f t="shared" si="21"/>
        <v>3.8201398879967852</v>
      </c>
      <c r="H52" s="7">
        <v>0.88</v>
      </c>
      <c r="I52" s="7">
        <f t="shared" si="19"/>
        <v>1.1363636363636365</v>
      </c>
      <c r="J52" s="3">
        <v>0.51</v>
      </c>
      <c r="K52" s="7">
        <f t="shared" si="2"/>
        <v>1.9607843137254901</v>
      </c>
      <c r="L52" s="2">
        <f t="shared" si="20"/>
        <v>127.67847219240593</v>
      </c>
      <c r="M52" s="2">
        <f t="shared" si="22"/>
        <v>17.937936148719665</v>
      </c>
      <c r="N52" s="3"/>
      <c r="O52" s="3"/>
      <c r="P52" s="3"/>
      <c r="Q52" s="3"/>
      <c r="R52" s="3"/>
      <c r="S52" s="3"/>
      <c r="T52" s="3">
        <v>7</v>
      </c>
      <c r="U52" s="3">
        <v>-2</v>
      </c>
      <c r="V52" s="2">
        <f t="shared" si="23"/>
        <v>4.2353200763011598</v>
      </c>
      <c r="W52" s="2"/>
    </row>
    <row r="53" spans="1:23" ht="13.5">
      <c r="A53" s="3">
        <v>7</v>
      </c>
      <c r="B53" s="3">
        <v>-1</v>
      </c>
      <c r="C53" s="12">
        <v>0.75513206308273295</v>
      </c>
      <c r="D53" s="6">
        <v>-4.1814290342365001E-2</v>
      </c>
      <c r="E53" s="6">
        <f t="shared" si="18"/>
        <v>0.75628887838736603</v>
      </c>
      <c r="F53" s="3">
        <v>22</v>
      </c>
      <c r="G53" s="7">
        <f t="shared" si="21"/>
        <v>1.8604743621132287</v>
      </c>
      <c r="H53" s="3">
        <v>0.88</v>
      </c>
      <c r="I53" s="7">
        <f t="shared" si="19"/>
        <v>1.1363636363636365</v>
      </c>
      <c r="J53" s="3">
        <v>0.51</v>
      </c>
      <c r="K53" s="7">
        <f t="shared" si="2"/>
        <v>1.9607843137254901</v>
      </c>
      <c r="L53" s="2">
        <f t="shared" si="20"/>
        <v>91.199723633001412</v>
      </c>
      <c r="M53" s="2">
        <f t="shared" si="22"/>
        <v>12.812926025966039</v>
      </c>
      <c r="N53" s="3"/>
      <c r="O53" s="3"/>
      <c r="P53" s="3"/>
      <c r="Q53" s="3"/>
      <c r="R53" s="3"/>
      <c r="S53" s="3"/>
      <c r="T53" s="3">
        <v>7</v>
      </c>
      <c r="U53" s="3">
        <v>-1</v>
      </c>
      <c r="V53" s="2">
        <f t="shared" si="23"/>
        <v>3.5795147752127017</v>
      </c>
      <c r="W53" s="2"/>
    </row>
    <row r="54" spans="1:23" ht="13.5">
      <c r="A54" s="3">
        <v>7</v>
      </c>
      <c r="B54" s="3">
        <v>0</v>
      </c>
      <c r="C54" s="12">
        <v>0.76030831903585805</v>
      </c>
      <c r="D54" s="6">
        <v>0</v>
      </c>
      <c r="E54" s="6">
        <f t="shared" si="18"/>
        <v>0.76030831903585805</v>
      </c>
      <c r="F54" s="3">
        <v>36</v>
      </c>
      <c r="G54" s="7">
        <f>C54</f>
        <v>0.76030831903585805</v>
      </c>
      <c r="H54" s="3">
        <v>0.95</v>
      </c>
      <c r="I54" s="7">
        <f t="shared" si="19"/>
        <v>1.0526315789473684</v>
      </c>
      <c r="J54" s="3">
        <v>0.51</v>
      </c>
      <c r="K54" s="7">
        <f t="shared" si="2"/>
        <v>1.9607843137254901</v>
      </c>
      <c r="L54" s="2">
        <f t="shared" si="20"/>
        <v>56.493497389661279</v>
      </c>
      <c r="M54" s="2">
        <f t="shared" si="22"/>
        <v>7.936942944198849</v>
      </c>
      <c r="N54" s="3"/>
      <c r="O54" s="3"/>
      <c r="P54" s="3"/>
      <c r="Q54" s="3"/>
      <c r="R54" s="3"/>
      <c r="S54" s="3"/>
      <c r="T54" s="3">
        <v>7</v>
      </c>
      <c r="U54" s="3">
        <v>0</v>
      </c>
      <c r="V54" s="2">
        <f t="shared" si="23"/>
        <v>2.8172580542433185</v>
      </c>
      <c r="W54" s="2"/>
    </row>
    <row r="55" spans="1:23" ht="13.5">
      <c r="A55" s="3">
        <v>9</v>
      </c>
      <c r="B55" s="3">
        <v>-5</v>
      </c>
      <c r="C55" s="12">
        <v>0.95099999999999996</v>
      </c>
      <c r="D55" s="6">
        <v>-0.215</v>
      </c>
      <c r="E55" s="6">
        <f t="shared" si="18"/>
        <v>0.97500051282037792</v>
      </c>
      <c r="F55" s="3">
        <v>16</v>
      </c>
      <c r="G55" s="7">
        <f>4*PI()*PI()*ABS(D55)/C55/1.175</f>
        <v>7.5959100475976902</v>
      </c>
      <c r="H55" s="3">
        <v>0.9</v>
      </c>
      <c r="I55" s="7">
        <f t="shared" si="19"/>
        <v>1.1111111111111112</v>
      </c>
      <c r="J55" s="3">
        <v>0.51</v>
      </c>
      <c r="K55" s="7">
        <f t="shared" si="2"/>
        <v>1.9607843137254901</v>
      </c>
      <c r="L55" s="2">
        <f t="shared" si="20"/>
        <v>264.781178129767</v>
      </c>
      <c r="M55" s="2">
        <f t="shared" si="22"/>
        <v>37.199911505183465</v>
      </c>
      <c r="N55" s="3"/>
      <c r="O55" s="3"/>
      <c r="P55" s="3"/>
      <c r="Q55" s="3"/>
      <c r="R55" s="3"/>
      <c r="S55" s="3"/>
      <c r="T55" s="3">
        <v>9</v>
      </c>
      <c r="U55" s="3">
        <v>-5</v>
      </c>
      <c r="V55" s="2">
        <f t="shared" si="23"/>
        <v>6.099173018138071</v>
      </c>
      <c r="W55" s="2"/>
    </row>
    <row r="56" spans="1:23" ht="13.5">
      <c r="A56" s="3">
        <v>9</v>
      </c>
      <c r="B56" s="3">
        <v>-4</v>
      </c>
      <c r="C56" s="12">
        <v>0.95699999999999996</v>
      </c>
      <c r="D56" s="6">
        <v>-0.17299999999999999</v>
      </c>
      <c r="E56" s="6">
        <f t="shared" si="18"/>
        <v>0.97251118245498847</v>
      </c>
      <c r="F56" s="3">
        <v>16.899999999999999</v>
      </c>
      <c r="G56" s="7">
        <f>4*PI()*PI()*ABS(D56)/C56/1.175</f>
        <v>6.0737377403266732</v>
      </c>
      <c r="H56" s="3">
        <v>0.9</v>
      </c>
      <c r="I56" s="7">
        <f t="shared" si="19"/>
        <v>1.1111111111111112</v>
      </c>
      <c r="J56" s="3">
        <v>0.51</v>
      </c>
      <c r="K56" s="7">
        <f t="shared" si="2"/>
        <v>1.9607843137254901</v>
      </c>
      <c r="L56" s="2">
        <f t="shared" si="20"/>
        <v>223.62999523207139</v>
      </c>
      <c r="M56" s="2">
        <f t="shared" si="22"/>
        <v>31.418456898248927</v>
      </c>
      <c r="N56" s="3"/>
      <c r="O56" s="3"/>
      <c r="P56" s="3"/>
      <c r="Q56" s="3"/>
      <c r="R56" s="3"/>
      <c r="S56" s="3"/>
      <c r="T56" s="3">
        <v>9</v>
      </c>
      <c r="U56" s="3">
        <v>-4</v>
      </c>
      <c r="V56" s="2">
        <f t="shared" si="23"/>
        <v>5.6052169358775874</v>
      </c>
      <c r="W56" s="2"/>
    </row>
    <row r="57" spans="1:23" ht="13.5">
      <c r="A57" s="3">
        <v>9</v>
      </c>
      <c r="B57" s="3">
        <v>-3</v>
      </c>
      <c r="C57" s="12">
        <v>0.96299999999999997</v>
      </c>
      <c r="D57" s="6">
        <v>-0.13</v>
      </c>
      <c r="E57" s="6">
        <f t="shared" si="18"/>
        <v>0.97173504619314821</v>
      </c>
      <c r="F57" s="3" t="s">
        <v>10</v>
      </c>
      <c r="G57" s="7"/>
      <c r="H57" s="3"/>
      <c r="I57" s="7"/>
      <c r="J57" s="3"/>
      <c r="K57" s="7"/>
      <c r="L57" s="2"/>
      <c r="M57" s="2"/>
      <c r="N57" s="3"/>
      <c r="O57" s="3"/>
      <c r="P57" s="3"/>
      <c r="Q57" s="3"/>
      <c r="R57" s="3"/>
      <c r="S57" s="3"/>
      <c r="T57" s="3">
        <v>9</v>
      </c>
      <c r="U57" s="3">
        <v>-3</v>
      </c>
      <c r="V57" s="2"/>
      <c r="W57" s="2"/>
    </row>
    <row r="58" spans="1:23" ht="13.5">
      <c r="A58" s="3">
        <v>9</v>
      </c>
      <c r="B58" s="3">
        <v>-2</v>
      </c>
      <c r="C58" s="12">
        <v>0.96899999999999997</v>
      </c>
      <c r="D58" s="6">
        <v>-8.5999999999999993E-2</v>
      </c>
      <c r="E58" s="6">
        <f t="shared" si="18"/>
        <v>0.97280881986133327</v>
      </c>
      <c r="F58" s="3">
        <v>10</v>
      </c>
      <c r="G58" s="7">
        <f>4*PI()*PI()*ABS(D58)/C58/1.175</f>
        <v>2.9819238205429937</v>
      </c>
      <c r="H58" s="3">
        <v>0.9</v>
      </c>
      <c r="I58" s="7">
        <f t="shared" si="19"/>
        <v>1.1111111111111112</v>
      </c>
      <c r="J58" s="3">
        <v>0.51</v>
      </c>
      <c r="K58" s="7">
        <f t="shared" si="2"/>
        <v>1.9607843137254901</v>
      </c>
      <c r="L58" s="2">
        <f t="shared" si="20"/>
        <v>64.96566057827873</v>
      </c>
      <c r="M58" s="2">
        <f>L58/L$5*10000</f>
        <v>9.1272228693058484</v>
      </c>
      <c r="N58" s="3"/>
      <c r="O58" s="3"/>
      <c r="P58" s="3"/>
      <c r="Q58" s="3"/>
      <c r="R58" s="3"/>
      <c r="S58" s="3"/>
      <c r="T58" s="3">
        <v>9</v>
      </c>
      <c r="U58" s="3">
        <v>-2</v>
      </c>
      <c r="V58" s="2">
        <f>SQRT(M58)</f>
        <v>3.0211294029395446</v>
      </c>
      <c r="W58" s="2"/>
    </row>
    <row r="59" spans="1:23" ht="13.5">
      <c r="A59" s="3">
        <v>9</v>
      </c>
      <c r="B59" s="3">
        <v>-1</v>
      </c>
      <c r="C59" s="12">
        <v>0.97499999999999998</v>
      </c>
      <c r="D59" s="6">
        <v>-4.2999999999999997E-2</v>
      </c>
      <c r="E59" s="6">
        <f t="shared" si="18"/>
        <v>0.97594774450274746</v>
      </c>
      <c r="F59" s="3" t="s">
        <v>10</v>
      </c>
      <c r="G59" s="7"/>
      <c r="H59" s="3"/>
      <c r="I59" s="7"/>
      <c r="J59" s="3"/>
      <c r="K59" s="7"/>
      <c r="L59" s="2"/>
      <c r="M59" s="2"/>
      <c r="N59" s="3"/>
      <c r="O59" s="3"/>
      <c r="P59" s="3"/>
      <c r="Q59" s="3"/>
      <c r="R59" s="3"/>
      <c r="S59" s="3"/>
      <c r="T59" s="3">
        <v>9</v>
      </c>
      <c r="U59" s="3">
        <v>-1</v>
      </c>
      <c r="V59" s="2"/>
      <c r="W59" s="2"/>
    </row>
    <row r="60" spans="1:23" ht="13.5">
      <c r="A60" s="3">
        <v>9</v>
      </c>
      <c r="B60" s="3">
        <v>0</v>
      </c>
      <c r="C60" s="12">
        <v>0.98099999999999998</v>
      </c>
      <c r="D60" s="6">
        <v>0</v>
      </c>
      <c r="E60" s="6">
        <f t="shared" si="18"/>
        <v>0.98099999999999998</v>
      </c>
      <c r="F60" s="3">
        <v>17</v>
      </c>
      <c r="G60" s="7">
        <f>C60</f>
        <v>0.98099999999999998</v>
      </c>
      <c r="H60" s="3">
        <v>0.96</v>
      </c>
      <c r="I60" s="7">
        <f t="shared" si="19"/>
        <v>1.0416666666666667</v>
      </c>
      <c r="J60" s="3">
        <v>0.51</v>
      </c>
      <c r="K60" s="7">
        <f t="shared" si="2"/>
        <v>1.9607843137254901</v>
      </c>
      <c r="L60" s="2">
        <f t="shared" si="20"/>
        <v>34.0625</v>
      </c>
      <c r="M60" s="2">
        <f>L60/L$5*10000</f>
        <v>4.785544027696357</v>
      </c>
      <c r="N60" s="3"/>
      <c r="O60" s="3"/>
      <c r="P60" s="3"/>
      <c r="Q60" s="3"/>
      <c r="R60" s="3"/>
      <c r="S60" s="3"/>
      <c r="T60" s="3">
        <v>9</v>
      </c>
      <c r="U60" s="3">
        <v>0</v>
      </c>
      <c r="V60" s="2">
        <f>SQRT(M60)</f>
        <v>2.1875886331064067</v>
      </c>
      <c r="W60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9"/>
  <sheetViews>
    <sheetView tabSelected="1" topLeftCell="A34" workbookViewId="0">
      <selection activeCell="E47" sqref="E47"/>
    </sheetView>
  </sheetViews>
  <sheetFormatPr defaultRowHeight="12.75"/>
  <cols>
    <col min="1" max="1" width="2.5"/>
    <col min="2" max="2" width="3.1640625"/>
    <col min="3" max="3" width="6.1640625"/>
    <col min="4" max="4" width="7.5"/>
    <col min="6" max="6" width="8.83203125" bestFit="1" customWidth="1"/>
    <col min="7" max="8" width="11.6640625" bestFit="1" customWidth="1"/>
    <col min="9" max="9" width="9.83203125" bestFit="1" customWidth="1"/>
    <col min="10" max="10" width="12.1640625" bestFit="1" customWidth="1"/>
    <col min="11" max="1026" width="11.5"/>
  </cols>
  <sheetData>
    <row r="1" spans="1:11" ht="13.5">
      <c r="A1" s="4" t="s">
        <v>0</v>
      </c>
      <c r="B1" s="4" t="s">
        <v>1</v>
      </c>
      <c r="C1" s="4" t="s">
        <v>4</v>
      </c>
      <c r="D1" s="4" t="s">
        <v>13</v>
      </c>
      <c r="E1" s="4" t="s">
        <v>12</v>
      </c>
      <c r="F1" s="4" t="s">
        <v>14</v>
      </c>
      <c r="G1" s="4" t="s">
        <v>15</v>
      </c>
      <c r="H1" s="4" t="s">
        <v>29</v>
      </c>
      <c r="I1" s="5" t="s">
        <v>16</v>
      </c>
      <c r="J1" s="5" t="s">
        <v>17</v>
      </c>
      <c r="K1" s="4" t="s">
        <v>18</v>
      </c>
    </row>
    <row r="2" spans="1:11" ht="13.5">
      <c r="A2" s="3">
        <v>1</v>
      </c>
      <c r="B2" s="3">
        <v>-1</v>
      </c>
      <c r="C2" s="6">
        <v>0.11069326989478628</v>
      </c>
      <c r="D2" s="3">
        <v>480</v>
      </c>
      <c r="E2" s="2">
        <v>63</v>
      </c>
      <c r="F2" s="7">
        <v>1.9607843137254901</v>
      </c>
      <c r="G2" s="7">
        <v>2.6315789473684212</v>
      </c>
      <c r="H2" s="7">
        <v>14.164138147579219</v>
      </c>
      <c r="I2" s="8">
        <f>D2*$F2*$G2*$H2</f>
        <v>35081.456712270512</v>
      </c>
      <c r="J2" s="8">
        <f>E2*$F2*$G2*$H2</f>
        <v>4604.4411934855052</v>
      </c>
      <c r="K2" s="6">
        <f>J2/I2</f>
        <v>0.13125000000000001</v>
      </c>
    </row>
    <row r="3" spans="1:11" ht="13.5">
      <c r="A3" s="3">
        <v>1</v>
      </c>
      <c r="B3" s="3">
        <v>0</v>
      </c>
      <c r="C3" s="6">
        <v>0.109</v>
      </c>
      <c r="D3" s="3">
        <v>170059</v>
      </c>
      <c r="E3" s="2">
        <v>10759</v>
      </c>
      <c r="F3" s="7">
        <v>1.4084507042253522</v>
      </c>
      <c r="G3" s="7">
        <v>2.5641025641025639</v>
      </c>
      <c r="H3" s="7">
        <v>0.109</v>
      </c>
      <c r="I3" s="8">
        <f>D3*$F3*$G3*$H3</f>
        <v>66942.690501986275</v>
      </c>
      <c r="J3" s="8">
        <f>E3*$F3*$G3*$H3</f>
        <v>4235.2148790176961</v>
      </c>
      <c r="K3" s="6">
        <f>J3/I3</f>
        <v>6.3266278174045482E-2</v>
      </c>
    </row>
    <row r="4" spans="1:11" ht="13.5">
      <c r="A4" s="3">
        <v>1</v>
      </c>
      <c r="B4" s="3">
        <v>1</v>
      </c>
      <c r="C4" s="6">
        <v>0.12184005909387931</v>
      </c>
      <c r="D4" s="3">
        <v>208</v>
      </c>
      <c r="E4" s="2">
        <v>28</v>
      </c>
      <c r="F4" s="7">
        <v>1.7857142857142856</v>
      </c>
      <c r="G4" s="7">
        <v>2.5641025641025639</v>
      </c>
      <c r="H4" s="7">
        <v>12.673176237307722</v>
      </c>
      <c r="I4" s="8">
        <f t="shared" ref="I4:I58" si="0">D4*$F4*$G4*$H4</f>
        <v>12069.691654578781</v>
      </c>
      <c r="J4" s="8">
        <f t="shared" ref="J4:J58" si="1">E4*$F4*$G4*$H4</f>
        <v>1624.7661842702207</v>
      </c>
      <c r="K4" s="6">
        <f t="shared" ref="K4:K58" si="2">J4/I4</f>
        <v>0.13461538461538464</v>
      </c>
    </row>
    <row r="5" spans="1:11" ht="13.5">
      <c r="A5" s="3">
        <v>1</v>
      </c>
      <c r="B5" s="3">
        <v>3</v>
      </c>
      <c r="C5" s="6">
        <v>0.18243903091169938</v>
      </c>
      <c r="D5" s="3">
        <v>3.8</v>
      </c>
      <c r="E5" s="2">
        <v>0.2</v>
      </c>
      <c r="F5" s="7">
        <v>1.6949152542372883</v>
      </c>
      <c r="G5" s="7">
        <v>2.5</v>
      </c>
      <c r="H5" s="7">
        <v>34.123632237808948</v>
      </c>
      <c r="I5" s="8">
        <f t="shared" si="0"/>
        <v>549.44831569353391</v>
      </c>
      <c r="J5" s="8">
        <f t="shared" si="1"/>
        <v>28.91833240492284</v>
      </c>
      <c r="K5" s="6">
        <f t="shared" si="2"/>
        <v>5.2631578947368425E-2</v>
      </c>
    </row>
    <row r="6" spans="1:11" ht="13.5">
      <c r="A6" s="3">
        <v>2</v>
      </c>
      <c r="B6" s="3">
        <v>-2</v>
      </c>
      <c r="C6" s="6">
        <v>0.22361797781037193</v>
      </c>
      <c r="D6" s="3">
        <v>45.7</v>
      </c>
      <c r="E6" s="2">
        <v>3.5</v>
      </c>
      <c r="F6" s="7">
        <v>1.4492753623188408</v>
      </c>
      <c r="G6" s="7">
        <v>2.2727272727272729</v>
      </c>
      <c r="H6" s="7">
        <v>14.189722501876043</v>
      </c>
      <c r="I6" s="8">
        <f t="shared" si="0"/>
        <v>2135.9364899069014</v>
      </c>
      <c r="J6" s="8">
        <f t="shared" si="1"/>
        <v>163.58375743269488</v>
      </c>
      <c r="K6" s="6">
        <f t="shared" si="2"/>
        <v>7.6586433260393882E-2</v>
      </c>
    </row>
    <row r="7" spans="1:11" ht="13.5">
      <c r="A7" s="3">
        <v>2</v>
      </c>
      <c r="B7" s="3">
        <v>-1</v>
      </c>
      <c r="C7" s="6">
        <v>0.21651789764358972</v>
      </c>
      <c r="D7" s="3">
        <v>1790</v>
      </c>
      <c r="E7" s="2">
        <v>20</v>
      </c>
      <c r="F7" s="7">
        <v>1.4285714285714286</v>
      </c>
      <c r="G7" s="7">
        <v>2.2727272727272729</v>
      </c>
      <c r="H7" s="7">
        <v>6.9733053977989838</v>
      </c>
      <c r="I7" s="8">
        <f t="shared" si="0"/>
        <v>40526.677474221375</v>
      </c>
      <c r="J7" s="8">
        <f t="shared" si="1"/>
        <v>452.81203881811587</v>
      </c>
      <c r="K7" s="6">
        <f t="shared" si="2"/>
        <v>1.1173184357541898E-2</v>
      </c>
    </row>
    <row r="8" spans="1:11" ht="13.5">
      <c r="A8" s="3">
        <v>2</v>
      </c>
      <c r="B8" s="3">
        <v>0</v>
      </c>
      <c r="C8" s="6">
        <v>0.218</v>
      </c>
      <c r="D8" s="3">
        <v>10164</v>
      </c>
      <c r="E8" s="2">
        <v>174</v>
      </c>
      <c r="F8" s="7">
        <v>1.1904761904761905</v>
      </c>
      <c r="G8" s="7">
        <v>2.2222222222222223</v>
      </c>
      <c r="H8" s="7">
        <v>0.218</v>
      </c>
      <c r="I8" s="8">
        <f t="shared" si="0"/>
        <v>5861.7777777777783</v>
      </c>
      <c r="J8" s="8">
        <f t="shared" si="1"/>
        <v>100.34920634920634</v>
      </c>
      <c r="K8" s="6">
        <f t="shared" si="2"/>
        <v>1.7119244391971662E-2</v>
      </c>
    </row>
    <row r="9" spans="1:11" ht="13.5">
      <c r="A9" s="3">
        <v>2</v>
      </c>
      <c r="B9" s="3">
        <v>1</v>
      </c>
      <c r="C9" s="6">
        <v>0.22808989455914089</v>
      </c>
      <c r="D9" s="3">
        <v>536</v>
      </c>
      <c r="E9" s="2">
        <v>10</v>
      </c>
      <c r="F9" s="7">
        <v>1.4084507042253522</v>
      </c>
      <c r="G9" s="7">
        <v>2.2222222222222223</v>
      </c>
      <c r="H9" s="7">
        <v>6.4497414779155369</v>
      </c>
      <c r="I9" s="8">
        <f t="shared" si="0"/>
        <v>10820.22357484422</v>
      </c>
      <c r="J9" s="8">
        <f t="shared" si="1"/>
        <v>201.86984281425782</v>
      </c>
      <c r="K9" s="6">
        <f t="shared" si="2"/>
        <v>1.8656716417910446E-2</v>
      </c>
    </row>
    <row r="10" spans="1:11" ht="13.5">
      <c r="A10" s="3">
        <v>2</v>
      </c>
      <c r="B10" s="3">
        <v>2</v>
      </c>
      <c r="C10" s="6">
        <v>0.2464893506827425</v>
      </c>
      <c r="D10" s="3">
        <v>110</v>
      </c>
      <c r="E10" s="2">
        <v>3</v>
      </c>
      <c r="F10" s="7">
        <v>1.3888888888888888</v>
      </c>
      <c r="G10" s="7">
        <v>2.2222222222222223</v>
      </c>
      <c r="H10" s="7">
        <v>12.508589532927102</v>
      </c>
      <c r="I10" s="8">
        <f t="shared" si="0"/>
        <v>4246.7433599443866</v>
      </c>
      <c r="J10" s="8">
        <f t="shared" si="1"/>
        <v>115.8202734530287</v>
      </c>
      <c r="K10" s="6">
        <f t="shared" si="2"/>
        <v>2.7272727272727268E-2</v>
      </c>
    </row>
    <row r="11" spans="1:11" ht="13.5">
      <c r="A11" s="3">
        <v>2</v>
      </c>
      <c r="B11" s="3">
        <v>3</v>
      </c>
      <c r="C11" s="6">
        <v>0.26983328186122629</v>
      </c>
      <c r="D11" s="3">
        <v>26.3</v>
      </c>
      <c r="E11" s="2">
        <v>0.2</v>
      </c>
      <c r="F11" s="7">
        <v>1.3888888888888888</v>
      </c>
      <c r="G11" s="7">
        <v>2.2222222222222223</v>
      </c>
      <c r="H11" s="7">
        <v>18.287874570292161</v>
      </c>
      <c r="I11" s="8">
        <f t="shared" si="0"/>
        <v>1484.4787074033452</v>
      </c>
      <c r="J11" s="8">
        <f t="shared" si="1"/>
        <v>11.288811463143311</v>
      </c>
      <c r="K11" s="6">
        <f t="shared" si="2"/>
        <v>7.6045627376425864E-3</v>
      </c>
    </row>
    <row r="12" spans="1:11" ht="13.5">
      <c r="A12" s="3">
        <v>2</v>
      </c>
      <c r="B12" s="3">
        <v>4</v>
      </c>
      <c r="C12" s="6">
        <v>0.29829180344085893</v>
      </c>
      <c r="D12" s="3">
        <v>8.5</v>
      </c>
      <c r="E12" s="2">
        <v>0.4</v>
      </c>
      <c r="F12" s="7">
        <v>1.3888888888888888</v>
      </c>
      <c r="G12" s="7">
        <v>2.2222222222222223</v>
      </c>
      <c r="H12" s="7">
        <v>23.920028878570477</v>
      </c>
      <c r="I12" s="8">
        <f t="shared" si="0"/>
        <v>627.53162181434902</v>
      </c>
      <c r="J12" s="8">
        <f t="shared" si="1"/>
        <v>29.530899850087014</v>
      </c>
      <c r="K12" s="6">
        <f t="shared" si="2"/>
        <v>4.7058823529411764E-2</v>
      </c>
    </row>
    <row r="13" spans="1:11" ht="13.5">
      <c r="A13" s="3">
        <v>2</v>
      </c>
      <c r="B13" s="3">
        <v>5</v>
      </c>
      <c r="C13" s="6">
        <v>0.32908357601071497</v>
      </c>
      <c r="D13" s="3">
        <v>2.6</v>
      </c>
      <c r="E13" s="2">
        <v>0.7</v>
      </c>
      <c r="F13" s="7">
        <v>1.3888888888888888</v>
      </c>
      <c r="G13" s="7">
        <v>2.1739130434782608</v>
      </c>
      <c r="H13" s="7">
        <v>28.760447207940395</v>
      </c>
      <c r="I13" s="8">
        <f t="shared" si="0"/>
        <v>225.77645755025671</v>
      </c>
      <c r="J13" s="8">
        <f t="shared" si="1"/>
        <v>60.785969340453725</v>
      </c>
      <c r="K13" s="6">
        <f t="shared" si="2"/>
        <v>0.26923076923076922</v>
      </c>
    </row>
    <row r="14" spans="1:11" ht="13.5">
      <c r="A14" s="3">
        <v>2</v>
      </c>
      <c r="B14" s="3">
        <v>6</v>
      </c>
      <c r="C14" s="6">
        <v>0.36274646793594006</v>
      </c>
      <c r="D14" s="3">
        <v>1.2</v>
      </c>
      <c r="E14" s="2">
        <v>0.2</v>
      </c>
      <c r="F14" s="7">
        <v>1.3698630136986301</v>
      </c>
      <c r="G14" s="7">
        <v>2.1739130434782608</v>
      </c>
      <c r="H14" s="7">
        <v>33.729898019680384</v>
      </c>
      <c r="I14" s="8">
        <f t="shared" si="0"/>
        <v>120.53566892083519</v>
      </c>
      <c r="J14" s="8">
        <f t="shared" si="1"/>
        <v>20.089278153472531</v>
      </c>
      <c r="K14" s="6">
        <f t="shared" si="2"/>
        <v>0.16666666666666666</v>
      </c>
    </row>
    <row r="15" spans="1:11" ht="13.5">
      <c r="A15" s="3">
        <v>3</v>
      </c>
      <c r="B15" s="3">
        <v>-2</v>
      </c>
      <c r="C15" s="6">
        <v>0.32582971012478285</v>
      </c>
      <c r="D15" s="3">
        <v>285</v>
      </c>
      <c r="E15" s="2">
        <v>15</v>
      </c>
      <c r="F15" s="7">
        <v>1.2987012987012987</v>
      </c>
      <c r="G15" s="7">
        <v>2.1276595744680851</v>
      </c>
      <c r="H15" s="7">
        <v>9.3091810044154926</v>
      </c>
      <c r="I15" s="8">
        <f t="shared" si="0"/>
        <v>7331.0765025101282</v>
      </c>
      <c r="J15" s="8">
        <f t="shared" si="1"/>
        <v>385.8461317110594</v>
      </c>
      <c r="K15" s="6">
        <f t="shared" si="2"/>
        <v>5.2631578947368425E-2</v>
      </c>
    </row>
    <row r="16" spans="1:11" ht="13.5">
      <c r="A16" s="3">
        <v>3</v>
      </c>
      <c r="B16" s="3">
        <v>-1</v>
      </c>
      <c r="C16" s="6">
        <v>0.32386725675807365</v>
      </c>
      <c r="D16" s="3">
        <v>1184</v>
      </c>
      <c r="E16" s="2">
        <v>22</v>
      </c>
      <c r="F16" s="7">
        <v>1.2987012987012987</v>
      </c>
      <c r="G16" s="7">
        <v>2.1276595744680851</v>
      </c>
      <c r="H16" s="7">
        <v>4.5007541777354527</v>
      </c>
      <c r="I16" s="8">
        <f t="shared" si="0"/>
        <v>14724.766362085593</v>
      </c>
      <c r="J16" s="8">
        <f t="shared" si="1"/>
        <v>273.60207767388766</v>
      </c>
      <c r="K16" s="6">
        <f t="shared" si="2"/>
        <v>1.8581081081081079E-2</v>
      </c>
    </row>
    <row r="17" spans="1:11" ht="13.5">
      <c r="A17" s="3">
        <v>3</v>
      </c>
      <c r="B17" s="3">
        <v>0</v>
      </c>
      <c r="C17" s="6">
        <v>0.32600000000000001</v>
      </c>
      <c r="D17" s="3">
        <v>1454</v>
      </c>
      <c r="E17" s="2">
        <v>110</v>
      </c>
      <c r="F17" s="7">
        <v>1.1363636363636365</v>
      </c>
      <c r="G17" s="7">
        <v>2.1276595744680851</v>
      </c>
      <c r="H17" s="7">
        <v>0.32600000000000001</v>
      </c>
      <c r="I17" s="8">
        <f t="shared" si="0"/>
        <v>1146.0444874274663</v>
      </c>
      <c r="J17" s="8">
        <f t="shared" si="1"/>
        <v>86.702127659574487</v>
      </c>
      <c r="K17" s="6">
        <f t="shared" si="2"/>
        <v>7.5653370013755161E-2</v>
      </c>
    </row>
    <row r="18" spans="1:11" ht="13.5">
      <c r="A18" s="3">
        <v>3</v>
      </c>
      <c r="B18" s="3">
        <v>1</v>
      </c>
      <c r="C18" s="6">
        <v>0.33477305745833252</v>
      </c>
      <c r="D18" s="3" t="s">
        <v>10</v>
      </c>
      <c r="E18" s="2"/>
      <c r="F18" s="7"/>
      <c r="G18" s="7"/>
      <c r="H18" s="7">
        <v>4.3516328043767478</v>
      </c>
      <c r="I18" s="8" t="e">
        <f t="shared" si="0"/>
        <v>#VALUE!</v>
      </c>
      <c r="J18" s="8">
        <f t="shared" si="1"/>
        <v>0</v>
      </c>
      <c r="K18" s="6"/>
    </row>
    <row r="19" spans="1:11" ht="13.5">
      <c r="A19" s="3">
        <v>3</v>
      </c>
      <c r="B19" s="3">
        <v>2</v>
      </c>
      <c r="C19" s="6">
        <v>0.34973847372000699</v>
      </c>
      <c r="D19" s="3">
        <v>30.9</v>
      </c>
      <c r="E19" s="2">
        <v>1.6</v>
      </c>
      <c r="F19" s="7">
        <v>1.2820512820512819</v>
      </c>
      <c r="G19" s="7">
        <v>2.0833333333333335</v>
      </c>
      <c r="H19" s="7">
        <v>8.5235521596051935</v>
      </c>
      <c r="I19" s="8">
        <f t="shared" si="0"/>
        <v>703.46624394177479</v>
      </c>
      <c r="J19" s="8">
        <f t="shared" si="1"/>
        <v>36.425436579509373</v>
      </c>
      <c r="K19" s="6">
        <f t="shared" si="2"/>
        <v>5.1779935275080902E-2</v>
      </c>
    </row>
    <row r="20" spans="1:11" ht="13.5">
      <c r="A20" s="3">
        <v>3</v>
      </c>
      <c r="B20" s="3">
        <v>3</v>
      </c>
      <c r="C20" s="6">
        <v>0.36832865758721517</v>
      </c>
      <c r="D20" s="3">
        <v>40</v>
      </c>
      <c r="E20" s="2">
        <v>0.9</v>
      </c>
      <c r="F20" s="7">
        <v>1.2820512820512819</v>
      </c>
      <c r="G20" s="7">
        <v>2.0833333333333335</v>
      </c>
      <c r="H20" s="7">
        <v>12.562974704809397</v>
      </c>
      <c r="I20" s="8">
        <f t="shared" si="0"/>
        <v>1342.1981522232263</v>
      </c>
      <c r="J20" s="8">
        <f t="shared" si="1"/>
        <v>30.199458425022588</v>
      </c>
      <c r="K20" s="6">
        <f t="shared" si="2"/>
        <v>2.2499999999999996E-2</v>
      </c>
    </row>
    <row r="21" spans="1:11" ht="13.5">
      <c r="A21" s="3">
        <v>3</v>
      </c>
      <c r="B21" s="3">
        <v>4</v>
      </c>
      <c r="C21" s="6">
        <v>0.39177544588705399</v>
      </c>
      <c r="D21" s="3">
        <v>28.4</v>
      </c>
      <c r="E21" s="2">
        <v>0.7</v>
      </c>
      <c r="F21" s="7">
        <v>1.2658227848101264</v>
      </c>
      <c r="G21" s="7">
        <v>2.0833333333333335</v>
      </c>
      <c r="H21" s="7">
        <v>16.417523761966823</v>
      </c>
      <c r="I21" s="8">
        <f t="shared" si="0"/>
        <v>1229.5824758435067</v>
      </c>
      <c r="J21" s="8">
        <f t="shared" si="1"/>
        <v>30.306610320086431</v>
      </c>
      <c r="K21" s="6">
        <f t="shared" si="2"/>
        <v>2.464788732394366E-2</v>
      </c>
    </row>
    <row r="22" spans="1:11" ht="13.5">
      <c r="A22" s="3">
        <v>3</v>
      </c>
      <c r="B22" s="3">
        <v>5</v>
      </c>
      <c r="C22" s="6">
        <v>0.41759909003732276</v>
      </c>
      <c r="D22" s="3">
        <v>12.5</v>
      </c>
      <c r="E22" s="2">
        <v>0.3</v>
      </c>
      <c r="F22" s="7">
        <v>1.2658227848101264</v>
      </c>
      <c r="G22" s="7">
        <v>2.0833333333333335</v>
      </c>
      <c r="H22" s="7">
        <v>20.177962165545818</v>
      </c>
      <c r="I22" s="8">
        <f t="shared" si="0"/>
        <v>665.14906927564016</v>
      </c>
      <c r="J22" s="8">
        <f t="shared" si="1"/>
        <v>15.963577662615362</v>
      </c>
      <c r="K22" s="6">
        <f t="shared" si="2"/>
        <v>2.3999999999999997E-2</v>
      </c>
    </row>
    <row r="23" spans="1:11" ht="13.5">
      <c r="A23" s="3">
        <v>3</v>
      </c>
      <c r="B23" s="3">
        <v>6</v>
      </c>
      <c r="C23" s="6">
        <v>0.44616140577149882</v>
      </c>
      <c r="D23" s="3">
        <v>4</v>
      </c>
      <c r="E23" s="2">
        <v>0.5</v>
      </c>
      <c r="F23" s="7">
        <v>1.2658227848101264</v>
      </c>
      <c r="G23" s="7">
        <v>2.0833333333333335</v>
      </c>
      <c r="H23" s="7">
        <v>23.814430072303523</v>
      </c>
      <c r="I23" s="8">
        <f t="shared" si="0"/>
        <v>251.20706827324392</v>
      </c>
      <c r="J23" s="8">
        <f t="shared" si="1"/>
        <v>31.40088353415549</v>
      </c>
      <c r="K23" s="6">
        <f t="shared" si="2"/>
        <v>0.125</v>
      </c>
    </row>
    <row r="24" spans="1:11" ht="13.5">
      <c r="A24" s="3">
        <v>4</v>
      </c>
      <c r="B24" s="3">
        <v>-3</v>
      </c>
      <c r="C24" s="6">
        <v>0.43667048184201473</v>
      </c>
      <c r="D24" s="3">
        <v>138</v>
      </c>
      <c r="E24" s="2">
        <v>8</v>
      </c>
      <c r="F24" s="7">
        <v>1.2345679012345678</v>
      </c>
      <c r="G24" s="7">
        <v>2.0408163265306123</v>
      </c>
      <c r="H24" s="7">
        <v>10.540448150267604</v>
      </c>
      <c r="I24" s="8">
        <f t="shared" si="0"/>
        <v>3664.8572555730143</v>
      </c>
      <c r="J24" s="8">
        <f t="shared" si="1"/>
        <v>212.45549307669648</v>
      </c>
      <c r="K24" s="6">
        <f t="shared" si="2"/>
        <v>5.7971014492753624E-2</v>
      </c>
    </row>
    <row r="25" spans="1:11" ht="13.5">
      <c r="A25" s="3">
        <v>4</v>
      </c>
      <c r="B25" s="3">
        <v>-2</v>
      </c>
      <c r="C25" s="6">
        <v>0.43188534077043261</v>
      </c>
      <c r="D25" s="3">
        <v>737</v>
      </c>
      <c r="E25" s="2">
        <v>19</v>
      </c>
      <c r="F25" s="7">
        <v>1.2195121951219512</v>
      </c>
      <c r="G25" s="7">
        <v>2.0408163265306123</v>
      </c>
      <c r="H25" s="7">
        <v>6.936910148501739</v>
      </c>
      <c r="I25" s="8">
        <f t="shared" si="0"/>
        <v>12723.998953324493</v>
      </c>
      <c r="J25" s="8">
        <f t="shared" si="1"/>
        <v>328.02711005856906</v>
      </c>
      <c r="K25" s="6">
        <f t="shared" si="2"/>
        <v>2.5780189959294441E-2</v>
      </c>
    </row>
    <row r="26" spans="1:11" ht="13.5">
      <c r="A26" s="3">
        <v>4</v>
      </c>
      <c r="B26" s="3">
        <v>-1</v>
      </c>
      <c r="C26" s="6">
        <v>0.43146721383800929</v>
      </c>
      <c r="D26" s="3">
        <v>397</v>
      </c>
      <c r="E26" s="2">
        <v>34</v>
      </c>
      <c r="F26" s="7">
        <v>1.2195121951219512</v>
      </c>
      <c r="G26" s="7">
        <v>2.0408163265306123</v>
      </c>
      <c r="H26" s="7">
        <v>3.3969819281450784</v>
      </c>
      <c r="I26" s="8">
        <f t="shared" si="0"/>
        <v>3356.4007602628076</v>
      </c>
      <c r="J26" s="8">
        <f t="shared" si="1"/>
        <v>287.44993916608428</v>
      </c>
      <c r="K26" s="6">
        <f t="shared" si="2"/>
        <v>8.5642317380352648E-2</v>
      </c>
    </row>
    <row r="27" spans="1:11" ht="13.5">
      <c r="A27" s="3">
        <v>4</v>
      </c>
      <c r="B27" s="3">
        <v>0</v>
      </c>
      <c r="C27" s="6">
        <v>0.43506536697007098</v>
      </c>
      <c r="D27" s="3">
        <v>1895</v>
      </c>
      <c r="E27" s="2">
        <v>23</v>
      </c>
      <c r="F27" s="7">
        <v>1.0989010989010988</v>
      </c>
      <c r="G27" s="7">
        <v>2.0408163265306123</v>
      </c>
      <c r="H27" s="7">
        <v>0.43506536697007098</v>
      </c>
      <c r="I27" s="8">
        <f t="shared" si="0"/>
        <v>1848.954631998844</v>
      </c>
      <c r="J27" s="8">
        <f t="shared" si="1"/>
        <v>22.441138013706283</v>
      </c>
      <c r="K27" s="6">
        <f t="shared" si="2"/>
        <v>1.2137203166226912E-2</v>
      </c>
    </row>
    <row r="28" spans="1:11" ht="13.5">
      <c r="A28" s="3">
        <v>4</v>
      </c>
      <c r="B28" s="3">
        <v>1</v>
      </c>
      <c r="C28" s="6">
        <v>0.44309141269042895</v>
      </c>
      <c r="D28" s="3">
        <v>38.4</v>
      </c>
      <c r="E28" s="2">
        <v>7.2</v>
      </c>
      <c r="F28" s="7">
        <v>1.2195121951219512</v>
      </c>
      <c r="G28" s="7">
        <v>2.0408163265306123</v>
      </c>
      <c r="H28" s="7">
        <v>3.2760591633856699</v>
      </c>
      <c r="I28" s="8">
        <f t="shared" si="0"/>
        <v>313.09276225487736</v>
      </c>
      <c r="J28" s="8">
        <f t="shared" si="1"/>
        <v>58.704892922789519</v>
      </c>
      <c r="K28" s="6">
        <f t="shared" si="2"/>
        <v>0.18750000000000006</v>
      </c>
    </row>
    <row r="29" spans="1:11" ht="13.5">
      <c r="A29" s="3">
        <v>4</v>
      </c>
      <c r="B29" s="3">
        <v>2</v>
      </c>
      <c r="C29" s="6">
        <v>0.45623971631770233</v>
      </c>
      <c r="D29" s="3">
        <v>41.3</v>
      </c>
      <c r="E29" s="2">
        <v>2.4</v>
      </c>
      <c r="F29" s="7">
        <v>1.2195121951219512</v>
      </c>
      <c r="G29" s="7">
        <v>2.0408163265306123</v>
      </c>
      <c r="H29" s="7">
        <v>6.3874958428084447</v>
      </c>
      <c r="I29" s="8">
        <f t="shared" si="0"/>
        <v>656.55445074163447</v>
      </c>
      <c r="J29" s="8">
        <f t="shared" si="1"/>
        <v>38.153285273121625</v>
      </c>
      <c r="K29" s="6">
        <f t="shared" si="2"/>
        <v>5.8111380145278467E-2</v>
      </c>
    </row>
    <row r="30" spans="1:11" ht="13.5">
      <c r="A30" s="3">
        <v>4</v>
      </c>
      <c r="B30" s="3">
        <v>3</v>
      </c>
      <c r="C30" s="6">
        <v>0</v>
      </c>
      <c r="D30" s="3" t="s">
        <v>10</v>
      </c>
      <c r="E30" s="2"/>
      <c r="F30" s="7"/>
      <c r="G30" s="7"/>
      <c r="H30" s="7"/>
      <c r="I30" s="8" t="e">
        <f t="shared" si="0"/>
        <v>#VALUE!</v>
      </c>
      <c r="J30" s="8">
        <f t="shared" si="1"/>
        <v>0</v>
      </c>
      <c r="K30" s="6"/>
    </row>
    <row r="31" spans="1:11" ht="13.5">
      <c r="A31" s="3">
        <v>4</v>
      </c>
      <c r="B31" s="3">
        <v>4</v>
      </c>
      <c r="C31" s="6">
        <v>0.49272653618550721</v>
      </c>
      <c r="D31" s="3">
        <v>4.0999999999999996</v>
      </c>
      <c r="E31" s="2">
        <v>0.4</v>
      </c>
      <c r="F31" s="7">
        <v>1.2048192771084338</v>
      </c>
      <c r="G31" s="7">
        <v>2.0408163265306123</v>
      </c>
      <c r="H31" s="7">
        <v>12.600124738168647</v>
      </c>
      <c r="I31" s="8">
        <f t="shared" si="0"/>
        <v>127.02363271819881</v>
      </c>
      <c r="J31" s="8">
        <f t="shared" si="1"/>
        <v>12.392549533482812</v>
      </c>
      <c r="K31" s="6">
        <f t="shared" si="2"/>
        <v>9.7560975609756115E-2</v>
      </c>
    </row>
    <row r="32" spans="1:11" ht="13.5">
      <c r="A32" s="3">
        <v>4</v>
      </c>
      <c r="B32" s="3">
        <v>5</v>
      </c>
      <c r="C32" s="6">
        <v>0.51435757590665054</v>
      </c>
      <c r="D32" s="3">
        <v>6.8</v>
      </c>
      <c r="E32" s="2">
        <v>0.3</v>
      </c>
      <c r="F32" s="7">
        <v>1.2048192771084338</v>
      </c>
      <c r="G32" s="7">
        <v>2.0408163265306123</v>
      </c>
      <c r="H32" s="7">
        <v>15.48536659586625</v>
      </c>
      <c r="I32" s="8">
        <f t="shared" si="0"/>
        <v>258.91441566729901</v>
      </c>
      <c r="J32" s="8">
        <f t="shared" si="1"/>
        <v>11.422694808851427</v>
      </c>
      <c r="K32" s="6">
        <f t="shared" si="2"/>
        <v>4.4117647058823525E-2</v>
      </c>
    </row>
    <row r="33" spans="1:11" ht="13.5">
      <c r="A33" s="3">
        <v>4</v>
      </c>
      <c r="B33" s="3">
        <v>6</v>
      </c>
      <c r="C33" s="6">
        <v>0.53945835340385007</v>
      </c>
      <c r="D33" s="3">
        <v>6.1</v>
      </c>
      <c r="E33" s="2">
        <v>1.1000000000000001</v>
      </c>
      <c r="F33" s="7">
        <v>1.2048192771084338</v>
      </c>
      <c r="G33" s="7">
        <v>2.0408163265306123</v>
      </c>
      <c r="H33" s="7">
        <v>18.352625473383341</v>
      </c>
      <c r="I33" s="8">
        <f t="shared" si="0"/>
        <v>275.26681924671351</v>
      </c>
      <c r="J33" s="8">
        <f t="shared" si="1"/>
        <v>49.638278880554907</v>
      </c>
      <c r="K33" s="6">
        <f t="shared" si="2"/>
        <v>0.18032786885245905</v>
      </c>
    </row>
    <row r="34" spans="1:11" ht="13.5">
      <c r="A34" s="3">
        <v>5</v>
      </c>
      <c r="B34" s="3">
        <v>-3</v>
      </c>
      <c r="C34" s="6">
        <v>0.54113245597020643</v>
      </c>
      <c r="D34" s="3">
        <v>87.4</v>
      </c>
      <c r="E34" s="2">
        <v>6.8</v>
      </c>
      <c r="F34" s="7">
        <v>1.1904761904761905</v>
      </c>
      <c r="G34" s="7">
        <v>2</v>
      </c>
      <c r="H34" s="7">
        <v>8.4352762614756625</v>
      </c>
      <c r="I34" s="8">
        <f t="shared" si="0"/>
        <v>1755.3408220308879</v>
      </c>
      <c r="J34" s="8">
        <f t="shared" si="1"/>
        <v>136.57113947151072</v>
      </c>
      <c r="K34" s="6">
        <f t="shared" si="2"/>
        <v>7.780320366132723E-2</v>
      </c>
    </row>
    <row r="35" spans="1:11" ht="13.5">
      <c r="A35" s="3">
        <v>5</v>
      </c>
      <c r="B35" s="3">
        <v>-2</v>
      </c>
      <c r="C35" s="6">
        <v>0.53869425710269536</v>
      </c>
      <c r="D35" s="3">
        <v>141</v>
      </c>
      <c r="E35" s="2">
        <v>4</v>
      </c>
      <c r="F35" s="7">
        <v>1.1904761904761905</v>
      </c>
      <c r="G35" s="7">
        <v>2</v>
      </c>
      <c r="H35" s="7">
        <v>5.4852955274185771</v>
      </c>
      <c r="I35" s="8">
        <f t="shared" si="0"/>
        <v>1841.4920699190939</v>
      </c>
      <c r="J35" s="8">
        <f t="shared" si="1"/>
        <v>52.240909784938829</v>
      </c>
      <c r="K35" s="6">
        <f t="shared" si="2"/>
        <v>2.8368794326241134E-2</v>
      </c>
    </row>
    <row r="36" spans="1:11" ht="13.5">
      <c r="A36" s="3">
        <v>5</v>
      </c>
      <c r="B36" s="3">
        <v>-1</v>
      </c>
      <c r="C36" s="6">
        <v>0.54012695627595519</v>
      </c>
      <c r="D36" s="3">
        <v>63.3</v>
      </c>
      <c r="E36" s="2">
        <v>3.4</v>
      </c>
      <c r="F36" s="7">
        <v>1.1904761904761905</v>
      </c>
      <c r="G36" s="7">
        <v>2</v>
      </c>
      <c r="H36" s="7">
        <v>2.6421171245797863</v>
      </c>
      <c r="I36" s="8">
        <f t="shared" si="0"/>
        <v>398.20479520452488</v>
      </c>
      <c r="J36" s="8">
        <f t="shared" si="1"/>
        <v>21.388567198979221</v>
      </c>
      <c r="K36" s="6">
        <f t="shared" si="2"/>
        <v>5.3712480252764615E-2</v>
      </c>
    </row>
    <row r="37" spans="1:11" ht="13.5">
      <c r="A37" s="3">
        <v>5</v>
      </c>
      <c r="B37" s="3">
        <v>0</v>
      </c>
      <c r="C37" s="6">
        <v>0.54370092037490203</v>
      </c>
      <c r="D37" s="3">
        <v>263</v>
      </c>
      <c r="E37" s="2">
        <v>4</v>
      </c>
      <c r="F37" s="7">
        <v>1.075268817204301</v>
      </c>
      <c r="G37" s="7">
        <v>2</v>
      </c>
      <c r="H37" s="7">
        <v>0.54370092037490203</v>
      </c>
      <c r="I37" s="8">
        <f t="shared" si="0"/>
        <v>307.51256356688003</v>
      </c>
      <c r="J37" s="8">
        <f t="shared" si="1"/>
        <v>4.6769971645152859</v>
      </c>
      <c r="K37" s="6">
        <f t="shared" si="2"/>
        <v>1.5209125475285171E-2</v>
      </c>
    </row>
    <row r="38" spans="1:11" ht="13.5">
      <c r="A38" s="3">
        <v>5</v>
      </c>
      <c r="B38" s="3">
        <v>1</v>
      </c>
      <c r="C38" s="6">
        <v>0.55141360694549746</v>
      </c>
      <c r="D38" s="3">
        <v>49.6</v>
      </c>
      <c r="E38" s="2">
        <v>2.8</v>
      </c>
      <c r="F38" s="7">
        <v>1.1904761904761905</v>
      </c>
      <c r="G38" s="7">
        <v>2</v>
      </c>
      <c r="H38" s="7">
        <v>2.42511665953245</v>
      </c>
      <c r="I38" s="8">
        <f t="shared" si="0"/>
        <v>286.39472931621316</v>
      </c>
      <c r="J38" s="8">
        <f t="shared" si="1"/>
        <v>16.167444396882999</v>
      </c>
      <c r="K38" s="6">
        <f t="shared" si="2"/>
        <v>5.6451612903225798E-2</v>
      </c>
    </row>
    <row r="39" spans="1:11" ht="13.5">
      <c r="A39" s="3">
        <v>6</v>
      </c>
      <c r="B39" s="3">
        <v>-4</v>
      </c>
      <c r="C39" s="6">
        <v>0.65229693038596093</v>
      </c>
      <c r="D39" s="3">
        <v>12.7</v>
      </c>
      <c r="E39" s="2">
        <v>0.8</v>
      </c>
      <c r="F39" s="7">
        <v>1.1627906976744187</v>
      </c>
      <c r="G39" s="7">
        <v>2</v>
      </c>
      <c r="H39" s="7">
        <v>9.3644602750803063</v>
      </c>
      <c r="I39" s="8">
        <f t="shared" si="0"/>
        <v>276.5782453337672</v>
      </c>
      <c r="J39" s="8">
        <f t="shared" si="1"/>
        <v>17.422251674568013</v>
      </c>
      <c r="K39" s="6">
        <f t="shared" si="2"/>
        <v>6.2992125984251968E-2</v>
      </c>
    </row>
    <row r="40" spans="1:11" ht="13.5">
      <c r="A40" s="3">
        <v>6</v>
      </c>
      <c r="B40" s="3">
        <v>-3</v>
      </c>
      <c r="C40" s="6">
        <v>0.64792489969455835</v>
      </c>
      <c r="D40" s="3">
        <v>14.6</v>
      </c>
      <c r="E40" s="2">
        <v>0.9</v>
      </c>
      <c r="F40" s="7">
        <v>1.1627906976744187</v>
      </c>
      <c r="G40" s="7">
        <v>2</v>
      </c>
      <c r="H40" s="7">
        <v>6.9203264649784115</v>
      </c>
      <c r="I40" s="8">
        <f t="shared" si="0"/>
        <v>234.96922415973214</v>
      </c>
      <c r="J40" s="8">
        <f t="shared" si="1"/>
        <v>14.484404229024584</v>
      </c>
      <c r="K40" s="6">
        <f t="shared" si="2"/>
        <v>6.164383561643836E-2</v>
      </c>
    </row>
    <row r="41" spans="1:11" ht="13.5">
      <c r="A41" s="3">
        <v>6</v>
      </c>
      <c r="B41" s="3">
        <v>-2</v>
      </c>
      <c r="C41" s="6">
        <v>0.64649758477473851</v>
      </c>
      <c r="D41" s="3">
        <v>9.9</v>
      </c>
      <c r="E41" s="2">
        <v>1.8</v>
      </c>
      <c r="F41" s="7">
        <v>1.1627906976744187</v>
      </c>
      <c r="G41" s="7">
        <v>2</v>
      </c>
      <c r="H41" s="7">
        <v>4.4673761135018726</v>
      </c>
      <c r="I41" s="8">
        <f t="shared" si="0"/>
        <v>102.85354307829894</v>
      </c>
      <c r="J41" s="8">
        <f t="shared" si="1"/>
        <v>18.700644196054352</v>
      </c>
      <c r="K41" s="6">
        <f t="shared" si="2"/>
        <v>0.1818181818181818</v>
      </c>
    </row>
    <row r="42" spans="1:11" ht="13.5">
      <c r="A42" s="3">
        <v>6</v>
      </c>
      <c r="B42" s="3">
        <v>-1</v>
      </c>
      <c r="C42" s="6">
        <v>0.64842732823347293</v>
      </c>
      <c r="D42" s="3">
        <v>18</v>
      </c>
      <c r="E42" s="2">
        <v>3</v>
      </c>
      <c r="F42" s="7">
        <v>1.1627906976744187</v>
      </c>
      <c r="G42" s="7">
        <v>2</v>
      </c>
      <c r="H42" s="7">
        <v>2.2329862303757038</v>
      </c>
      <c r="I42" s="8">
        <f t="shared" si="0"/>
        <v>93.47384220177365</v>
      </c>
      <c r="J42" s="8">
        <f t="shared" si="1"/>
        <v>15.578973700295608</v>
      </c>
      <c r="K42" s="6">
        <f t="shared" si="2"/>
        <v>0.16666666666666666</v>
      </c>
    </row>
    <row r="43" spans="1:11" ht="13.5">
      <c r="A43" s="3">
        <v>6</v>
      </c>
      <c r="B43" s="3">
        <v>0</v>
      </c>
      <c r="C43" s="6">
        <v>0.65283842913362999</v>
      </c>
      <c r="D43" s="3">
        <v>64.900000000000006</v>
      </c>
      <c r="E43" s="2">
        <v>4.7</v>
      </c>
      <c r="F43" s="7">
        <v>1.0638297872340425</v>
      </c>
      <c r="G43" s="7">
        <v>2</v>
      </c>
      <c r="H43" s="7">
        <v>0.65283842913362999</v>
      </c>
      <c r="I43" s="8">
        <f t="shared" si="0"/>
        <v>90.147263937814017</v>
      </c>
      <c r="J43" s="8">
        <f t="shared" si="1"/>
        <v>6.5283842913362999</v>
      </c>
      <c r="K43" s="6">
        <f t="shared" si="2"/>
        <v>7.24191063174114E-2</v>
      </c>
    </row>
    <row r="44" spans="1:11" ht="13.5">
      <c r="A44" s="3">
        <v>6</v>
      </c>
      <c r="B44" s="3">
        <v>1</v>
      </c>
      <c r="C44" s="6">
        <v>0.66046725884028501</v>
      </c>
      <c r="D44" s="3">
        <v>18.5</v>
      </c>
      <c r="E44" s="2">
        <v>1.5</v>
      </c>
      <c r="F44" s="7">
        <v>1.1627906976744187</v>
      </c>
      <c r="G44" s="7">
        <v>2</v>
      </c>
      <c r="H44" s="7">
        <v>2.2433091719778218</v>
      </c>
      <c r="I44" s="8">
        <f t="shared" si="0"/>
        <v>96.514464375790013</v>
      </c>
      <c r="J44" s="8">
        <f t="shared" si="1"/>
        <v>7.8254971115505407</v>
      </c>
      <c r="K44" s="6">
        <f t="shared" si="2"/>
        <v>8.1081081081081072E-2</v>
      </c>
    </row>
    <row r="45" spans="1:11" ht="13.5">
      <c r="A45" s="3">
        <v>6</v>
      </c>
      <c r="B45" s="3">
        <v>2</v>
      </c>
      <c r="C45" s="6">
        <v>0.67066683233927715</v>
      </c>
      <c r="D45" s="3" t="s">
        <v>10</v>
      </c>
      <c r="E45" s="2"/>
      <c r="F45" s="7"/>
      <c r="G45" s="7"/>
      <c r="H45" s="7"/>
      <c r="I45" s="8" t="e">
        <f t="shared" si="0"/>
        <v>#VALUE!</v>
      </c>
      <c r="J45" s="8">
        <f t="shared" si="1"/>
        <v>0</v>
      </c>
      <c r="K45" s="6"/>
    </row>
    <row r="46" spans="1:11" ht="13.5">
      <c r="A46" s="3">
        <v>6</v>
      </c>
      <c r="B46" s="3">
        <v>3</v>
      </c>
      <c r="C46" s="6">
        <v>0.68408945820278377</v>
      </c>
      <c r="D46" s="3">
        <v>5.8</v>
      </c>
      <c r="E46" s="2">
        <v>0.3</v>
      </c>
      <c r="F46" s="7">
        <v>1.1494252873563218</v>
      </c>
      <c r="G46" s="7">
        <v>2</v>
      </c>
      <c r="H46" s="7">
        <v>6.3756218912684952</v>
      </c>
      <c r="I46" s="8">
        <f t="shared" si="0"/>
        <v>85.008291883579929</v>
      </c>
      <c r="J46" s="8">
        <f t="shared" si="1"/>
        <v>4.3969806146679273</v>
      </c>
      <c r="K46" s="6">
        <f t="shared" si="2"/>
        <v>5.1724137931034482E-2</v>
      </c>
    </row>
    <row r="47" spans="1:11" ht="13.5">
      <c r="A47" s="3">
        <v>6</v>
      </c>
      <c r="B47" s="3">
        <v>4</v>
      </c>
      <c r="C47" s="6">
        <v>0.70028589245122541</v>
      </c>
      <c r="D47" s="3">
        <v>5.2</v>
      </c>
      <c r="E47" s="2">
        <v>0.3</v>
      </c>
      <c r="F47" s="7">
        <v>1.1494252873563218</v>
      </c>
      <c r="G47" s="7">
        <v>2</v>
      </c>
      <c r="H47" s="7">
        <v>8.39960924324504</v>
      </c>
      <c r="I47" s="8">
        <f t="shared" si="0"/>
        <v>100.40912198821657</v>
      </c>
      <c r="J47" s="8">
        <f t="shared" si="1"/>
        <v>5.7928339608586477</v>
      </c>
      <c r="K47" s="6">
        <f t="shared" si="2"/>
        <v>5.7692307692307689E-2</v>
      </c>
    </row>
    <row r="48" spans="1:11" ht="13.5">
      <c r="A48" s="3">
        <v>7</v>
      </c>
      <c r="B48" s="3">
        <v>-4</v>
      </c>
      <c r="C48" s="6">
        <v>0.7572805224299487</v>
      </c>
      <c r="D48" s="3">
        <v>40</v>
      </c>
      <c r="E48" s="2" t="e">
        <f>SQRT(#REF!)</f>
        <v>#REF!</v>
      </c>
      <c r="F48" s="7">
        <v>1.1363636363636365</v>
      </c>
      <c r="G48" s="7">
        <v>1.9607843137254901</v>
      </c>
      <c r="H48" s="7">
        <v>7.935674776714797</v>
      </c>
      <c r="I48" s="8">
        <f t="shared" si="0"/>
        <v>707.279391864064</v>
      </c>
      <c r="J48" s="8" t="e">
        <f t="shared" si="1"/>
        <v>#REF!</v>
      </c>
      <c r="K48" s="6" t="e">
        <f t="shared" si="2"/>
        <v>#REF!</v>
      </c>
    </row>
    <row r="49" spans="1:11" ht="13.5">
      <c r="A49" s="3">
        <v>7</v>
      </c>
      <c r="B49" s="3">
        <v>-3</v>
      </c>
      <c r="C49" s="6">
        <v>0.75444431494089825</v>
      </c>
      <c r="D49" s="3">
        <v>36</v>
      </c>
      <c r="E49" s="2" t="e">
        <f>SQRT(#REF!)</f>
        <v>#REF!</v>
      </c>
      <c r="F49" s="7">
        <v>1.1363636363636365</v>
      </c>
      <c r="G49" s="7">
        <v>1.9607843137254901</v>
      </c>
      <c r="H49" s="7">
        <v>5.8611404424056683</v>
      </c>
      <c r="I49" s="8">
        <f t="shared" si="0"/>
        <v>470.14495527318201</v>
      </c>
      <c r="J49" s="8" t="e">
        <f t="shared" si="1"/>
        <v>#REF!</v>
      </c>
      <c r="K49" s="6" t="e">
        <f t="shared" si="2"/>
        <v>#REF!</v>
      </c>
    </row>
    <row r="50" spans="1:11" ht="13.5">
      <c r="A50" s="3">
        <v>7</v>
      </c>
      <c r="B50" s="3">
        <v>-2</v>
      </c>
      <c r="C50" s="6">
        <v>0.75426490834861581</v>
      </c>
      <c r="D50" s="3">
        <v>15</v>
      </c>
      <c r="E50" s="2" t="e">
        <f>SQRT(#REF!)</f>
        <v>#REF!</v>
      </c>
      <c r="F50" s="7">
        <v>1.1363636363636365</v>
      </c>
      <c r="G50" s="7">
        <v>1.9607843137254901</v>
      </c>
      <c r="H50" s="7">
        <v>3.8201398879967852</v>
      </c>
      <c r="I50" s="8">
        <f t="shared" si="0"/>
        <v>127.67847219240592</v>
      </c>
      <c r="J50" s="8" t="e">
        <f t="shared" si="1"/>
        <v>#REF!</v>
      </c>
      <c r="K50" s="6" t="e">
        <f t="shared" si="2"/>
        <v>#REF!</v>
      </c>
    </row>
    <row r="51" spans="1:11" ht="13.5">
      <c r="A51" s="3">
        <v>7</v>
      </c>
      <c r="B51" s="3">
        <v>-1</v>
      </c>
      <c r="C51" s="6">
        <v>0.75628887838736603</v>
      </c>
      <c r="D51" s="3">
        <v>22</v>
      </c>
      <c r="E51" s="2" t="e">
        <f>SQRT(#REF!)</f>
        <v>#REF!</v>
      </c>
      <c r="F51" s="7">
        <v>1.1363636363636365</v>
      </c>
      <c r="G51" s="7">
        <v>1.9607843137254901</v>
      </c>
      <c r="H51" s="7">
        <v>1.8604743621132287</v>
      </c>
      <c r="I51" s="8">
        <f t="shared" si="0"/>
        <v>91.199723633001412</v>
      </c>
      <c r="J51" s="8" t="e">
        <f t="shared" si="1"/>
        <v>#REF!</v>
      </c>
      <c r="K51" s="6" t="e">
        <f t="shared" si="2"/>
        <v>#REF!</v>
      </c>
    </row>
    <row r="52" spans="1:11" ht="13.5">
      <c r="A52" s="3">
        <v>7</v>
      </c>
      <c r="B52" s="3">
        <v>0</v>
      </c>
      <c r="C52" s="6">
        <v>0.76030831903585805</v>
      </c>
      <c r="D52" s="3">
        <v>36</v>
      </c>
      <c r="E52" s="2" t="e">
        <f>SQRT(#REF!)</f>
        <v>#REF!</v>
      </c>
      <c r="F52" s="7">
        <v>1.0526315789473684</v>
      </c>
      <c r="G52" s="7">
        <v>1.9607843137254901</v>
      </c>
      <c r="H52" s="7">
        <v>0.76030831903585805</v>
      </c>
      <c r="I52" s="8">
        <f t="shared" si="0"/>
        <v>56.493497389661272</v>
      </c>
      <c r="J52" s="8" t="e">
        <f t="shared" si="1"/>
        <v>#REF!</v>
      </c>
      <c r="K52" s="6" t="e">
        <f t="shared" si="2"/>
        <v>#REF!</v>
      </c>
    </row>
    <row r="53" spans="1:11" ht="13.5">
      <c r="A53" s="3">
        <v>9</v>
      </c>
      <c r="B53" s="3">
        <v>-5</v>
      </c>
      <c r="C53" s="6">
        <v>0.97500051282037792</v>
      </c>
      <c r="D53" s="3">
        <v>16</v>
      </c>
      <c r="E53" s="2" t="e">
        <f>SQRT(#REF!)</f>
        <v>#REF!</v>
      </c>
      <c r="F53" s="7">
        <v>1.1111111111111112</v>
      </c>
      <c r="G53" s="7">
        <v>1.9607843137254901</v>
      </c>
      <c r="H53" s="7">
        <v>7.5959100475976902</v>
      </c>
      <c r="I53" s="8">
        <f t="shared" si="0"/>
        <v>264.781178129767</v>
      </c>
      <c r="J53" s="8" t="e">
        <f t="shared" si="1"/>
        <v>#REF!</v>
      </c>
      <c r="K53" s="6" t="e">
        <f t="shared" si="2"/>
        <v>#REF!</v>
      </c>
    </row>
    <row r="54" spans="1:11" ht="13.5">
      <c r="A54" s="3">
        <v>9</v>
      </c>
      <c r="B54" s="3">
        <v>-4</v>
      </c>
      <c r="C54" s="6">
        <v>0.97251118245498847</v>
      </c>
      <c r="D54" s="3">
        <v>16.899999999999999</v>
      </c>
      <c r="E54" s="2" t="e">
        <f>SQRT(#REF!)</f>
        <v>#REF!</v>
      </c>
      <c r="F54" s="7">
        <v>1.1111111111111112</v>
      </c>
      <c r="G54" s="7">
        <v>1.9607843137254901</v>
      </c>
      <c r="H54" s="7">
        <v>6.0737377403266732</v>
      </c>
      <c r="I54" s="8">
        <f t="shared" si="0"/>
        <v>223.62999523207139</v>
      </c>
      <c r="J54" s="8" t="e">
        <f t="shared" si="1"/>
        <v>#REF!</v>
      </c>
      <c r="K54" s="6" t="e">
        <f t="shared" si="2"/>
        <v>#REF!</v>
      </c>
    </row>
    <row r="55" spans="1:11" ht="13.5">
      <c r="A55" s="3">
        <v>9</v>
      </c>
      <c r="B55" s="3">
        <v>-3</v>
      </c>
      <c r="C55" s="6">
        <v>0.97173504619314821</v>
      </c>
      <c r="D55" s="3" t="s">
        <v>10</v>
      </c>
      <c r="E55" s="2"/>
      <c r="F55" s="7"/>
      <c r="G55" s="7"/>
      <c r="H55" s="7"/>
      <c r="I55" s="8" t="e">
        <f t="shared" si="0"/>
        <v>#VALUE!</v>
      </c>
      <c r="J55" s="8">
        <f t="shared" si="1"/>
        <v>0</v>
      </c>
      <c r="K55" s="6"/>
    </row>
    <row r="56" spans="1:11" ht="13.5">
      <c r="A56" s="3">
        <v>9</v>
      </c>
      <c r="B56" s="3">
        <v>-2</v>
      </c>
      <c r="C56" s="6">
        <v>0.97280881986133327</v>
      </c>
      <c r="D56" s="3">
        <v>10</v>
      </c>
      <c r="E56" s="2" t="e">
        <f>SQRT(#REF!)</f>
        <v>#REF!</v>
      </c>
      <c r="F56" s="7">
        <v>1.1111111111111112</v>
      </c>
      <c r="G56" s="7">
        <v>1.9607843137254901</v>
      </c>
      <c r="H56" s="7">
        <v>2.9819238205429937</v>
      </c>
      <c r="I56" s="8">
        <f t="shared" si="0"/>
        <v>64.96566057827873</v>
      </c>
      <c r="J56" s="8" t="e">
        <f t="shared" si="1"/>
        <v>#REF!</v>
      </c>
      <c r="K56" s="6" t="e">
        <f t="shared" si="2"/>
        <v>#REF!</v>
      </c>
    </row>
    <row r="57" spans="1:11" ht="13.5">
      <c r="A57" s="13">
        <v>9</v>
      </c>
      <c r="B57" s="13">
        <v>-1</v>
      </c>
      <c r="C57" s="13">
        <v>0.97594774450274746</v>
      </c>
      <c r="D57" s="13" t="s">
        <v>10</v>
      </c>
      <c r="E57" s="2"/>
      <c r="F57" s="7"/>
      <c r="G57" s="1"/>
      <c r="H57" s="1"/>
      <c r="I57" s="8" t="e">
        <f t="shared" si="0"/>
        <v>#VALUE!</v>
      </c>
      <c r="J57" s="8">
        <f t="shared" si="1"/>
        <v>0</v>
      </c>
      <c r="K57" s="6"/>
    </row>
    <row r="58" spans="1:11" ht="13.5">
      <c r="A58" s="13">
        <v>9</v>
      </c>
      <c r="B58" s="13">
        <v>0</v>
      </c>
      <c r="C58" s="13">
        <v>0.98099999999999998</v>
      </c>
      <c r="D58" s="13">
        <v>17</v>
      </c>
      <c r="E58" s="2" t="e">
        <f>SQRT(#REF!)</f>
        <v>#REF!</v>
      </c>
      <c r="F58" s="7">
        <v>1.04</v>
      </c>
      <c r="G58" s="1">
        <v>1.9607843137254901</v>
      </c>
      <c r="H58" s="1">
        <v>0.98099999999999998</v>
      </c>
      <c r="I58" s="8">
        <f t="shared" si="0"/>
        <v>34.007999999999996</v>
      </c>
      <c r="J58" s="8" t="e">
        <f t="shared" si="1"/>
        <v>#REF!</v>
      </c>
      <c r="K58" s="6" t="e">
        <f t="shared" si="2"/>
        <v>#REF!</v>
      </c>
    </row>
    <row r="59" spans="1:11" ht="13.5">
      <c r="J59" s="8"/>
    </row>
  </sheetData>
  <pageMargins left="0.78749999999999998" right="0.78749999999999998" top="1.0249999999999999" bottom="1.0249999999999999" header="0.78749999999999998" footer="0.78749999999999998"/>
  <pageSetup orientation="portrait" horizontalDpi="0" verticalDpi="0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E58"/>
  <sheetViews>
    <sheetView workbookViewId="0">
      <selection activeCell="G18" sqref="G18"/>
    </sheetView>
  </sheetViews>
  <sheetFormatPr defaultColWidth="9.33203125" defaultRowHeight="13.5"/>
  <cols>
    <col min="1" max="1" width="2.33203125" style="3" bestFit="1" customWidth="1"/>
    <col min="2" max="2" width="2.83203125" style="3" bestFit="1" customWidth="1"/>
    <col min="3" max="3" width="6.1640625" style="3" bestFit="1" customWidth="1"/>
    <col min="4" max="5" width="9.83203125" style="3" bestFit="1" customWidth="1"/>
    <col min="6" max="1025" width="11.5" style="3"/>
    <col min="1026" max="16384" width="9.33203125" style="3"/>
  </cols>
  <sheetData>
    <row r="1" spans="1:5">
      <c r="A1" s="4" t="s">
        <v>0</v>
      </c>
      <c r="B1" s="4" t="s">
        <v>1</v>
      </c>
      <c r="C1" s="4" t="s">
        <v>4</v>
      </c>
      <c r="D1" s="4" t="s">
        <v>11</v>
      </c>
      <c r="E1" s="4" t="s">
        <v>12</v>
      </c>
    </row>
    <row r="2" spans="1:5">
      <c r="A2" s="3">
        <v>1</v>
      </c>
      <c r="B2" s="3">
        <v>-1</v>
      </c>
      <c r="C2" s="6">
        <v>0.11069326989478628</v>
      </c>
      <c r="D2" s="2">
        <v>1040.5916752665978</v>
      </c>
      <c r="E2" s="2">
        <v>24.425419566724909</v>
      </c>
    </row>
    <row r="3" spans="1:5">
      <c r="A3" s="3">
        <v>1</v>
      </c>
      <c r="B3" s="3">
        <v>0</v>
      </c>
      <c r="C3" s="6">
        <v>0.109</v>
      </c>
      <c r="D3" s="2">
        <v>181391.19617992858</v>
      </c>
      <c r="E3" s="2">
        <v>2697.8970284400239</v>
      </c>
    </row>
    <row r="4" spans="1:5">
      <c r="A4" s="3">
        <v>1</v>
      </c>
      <c r="B4" s="3">
        <v>1</v>
      </c>
      <c r="C4" s="6">
        <v>0.12184005909387931</v>
      </c>
      <c r="D4" s="2">
        <v>289.98778998778994</v>
      </c>
      <c r="E4" s="2">
        <v>12.146251919325721</v>
      </c>
    </row>
    <row r="5" spans="1:5">
      <c r="A5" s="3">
        <v>1</v>
      </c>
      <c r="B5" s="3">
        <v>3</v>
      </c>
      <c r="C5" s="6">
        <v>0.18243903091169938</v>
      </c>
      <c r="D5" s="2">
        <v>4.4726930320150666</v>
      </c>
      <c r="E5" s="2">
        <v>1.4511332398702863</v>
      </c>
    </row>
    <row r="6" spans="1:5">
      <c r="A6" s="3">
        <v>2</v>
      </c>
      <c r="B6" s="3">
        <v>-2</v>
      </c>
      <c r="C6" s="6">
        <v>0.22361797781037193</v>
      </c>
      <c r="D6" s="2">
        <v>45.015371102327641</v>
      </c>
      <c r="E6" s="2">
        <v>4.0588993216254643</v>
      </c>
    </row>
    <row r="7" spans="1:5">
      <c r="A7" s="3">
        <v>2</v>
      </c>
      <c r="B7" s="3">
        <v>-1</v>
      </c>
      <c r="C7" s="6">
        <v>0.21651789764358972</v>
      </c>
      <c r="D7" s="2">
        <v>1639.6103896103898</v>
      </c>
      <c r="E7" s="2">
        <v>48.641136481048122</v>
      </c>
    </row>
    <row r="8" spans="1:5">
      <c r="A8" s="3">
        <v>2</v>
      </c>
      <c r="B8" s="3">
        <v>0</v>
      </c>
      <c r="C8" s="6">
        <v>0.218</v>
      </c>
      <c r="D8" s="2">
        <v>7495.5908289241634</v>
      </c>
      <c r="E8" s="2">
        <v>234.6960526553691</v>
      </c>
    </row>
    <row r="9" spans="1:5">
      <c r="A9" s="3">
        <v>2</v>
      </c>
      <c r="B9" s="3">
        <v>1</v>
      </c>
      <c r="C9" s="6">
        <v>0.22808989455914089</v>
      </c>
      <c r="D9" s="2">
        <v>478.17770822465667</v>
      </c>
      <c r="E9" s="2">
        <v>12.895493804722074</v>
      </c>
    </row>
    <row r="10" spans="1:5">
      <c r="A10" s="3">
        <v>2</v>
      </c>
      <c r="B10" s="3">
        <v>2</v>
      </c>
      <c r="C10" s="6">
        <v>0.2464893506827425</v>
      </c>
      <c r="D10" s="2">
        <v>96.021947873799732</v>
      </c>
      <c r="E10" s="2">
        <v>5.7384089611390641</v>
      </c>
    </row>
    <row r="11" spans="1:5">
      <c r="A11" s="3">
        <v>2</v>
      </c>
      <c r="B11" s="3">
        <v>3</v>
      </c>
      <c r="C11" s="6">
        <v>0.26983328186122629</v>
      </c>
      <c r="D11" s="2">
        <v>23.148148148148152</v>
      </c>
      <c r="E11" s="2">
        <v>2.8175028678249285</v>
      </c>
    </row>
    <row r="12" spans="1:5">
      <c r="A12" s="3">
        <v>2</v>
      </c>
      <c r="B12" s="3">
        <v>4</v>
      </c>
      <c r="C12" s="6">
        <v>0.29829180344085893</v>
      </c>
      <c r="D12" s="2">
        <v>7.0301783264746227</v>
      </c>
      <c r="E12" s="2">
        <v>1.552706642341807</v>
      </c>
    </row>
    <row r="13" spans="1:5">
      <c r="A13" s="3">
        <v>2</v>
      </c>
      <c r="B13" s="3">
        <v>5</v>
      </c>
      <c r="C13" s="6">
        <v>0.32908357601071497</v>
      </c>
      <c r="D13" s="2">
        <v>2.1806226516371439</v>
      </c>
      <c r="E13" s="2">
        <v>0.85531057326771076</v>
      </c>
    </row>
    <row r="14" spans="1:5">
      <c r="A14" s="3">
        <v>2</v>
      </c>
      <c r="B14" s="3">
        <v>6</v>
      </c>
      <c r="C14" s="6">
        <v>0.36274646793594006</v>
      </c>
      <c r="D14" s="2">
        <v>0.99265435775263033</v>
      </c>
      <c r="E14" s="2">
        <v>0.57310926066073631</v>
      </c>
    </row>
    <row r="15" spans="1:5">
      <c r="A15" s="3">
        <v>3</v>
      </c>
      <c r="B15" s="3">
        <v>-2</v>
      </c>
      <c r="C15" s="6">
        <v>0.32582971012478285</v>
      </c>
      <c r="D15" s="2">
        <v>234.1039575082128</v>
      </c>
      <c r="E15" s="2">
        <v>8.4779105778048418</v>
      </c>
    </row>
    <row r="16" spans="1:5">
      <c r="A16" s="3">
        <v>3</v>
      </c>
      <c r="B16" s="3">
        <v>-1</v>
      </c>
      <c r="C16" s="6">
        <v>0.32386725675807365</v>
      </c>
      <c r="D16" s="2">
        <v>924.90252064720141</v>
      </c>
      <c r="E16" s="2">
        <v>16.851262165807121</v>
      </c>
    </row>
    <row r="17" spans="1:5">
      <c r="A17" s="3">
        <v>3</v>
      </c>
      <c r="B17" s="3">
        <v>0</v>
      </c>
      <c r="C17" s="6">
        <v>0.32600000000000001</v>
      </c>
      <c r="D17" s="2">
        <v>1051.7408123791104</v>
      </c>
      <c r="E17" s="2">
        <v>16.80903740700694</v>
      </c>
    </row>
    <row r="18" spans="1:5">
      <c r="A18" s="3">
        <v>3</v>
      </c>
      <c r="B18" s="3">
        <v>1</v>
      </c>
      <c r="C18" s="6">
        <v>0.33477305745833252</v>
      </c>
      <c r="D18" s="2" t="s">
        <v>10</v>
      </c>
      <c r="E18" s="2"/>
    </row>
    <row r="19" spans="1:5">
      <c r="A19" s="3">
        <v>3</v>
      </c>
      <c r="B19" s="3">
        <v>2</v>
      </c>
      <c r="C19" s="6">
        <v>0.34973847372000699</v>
      </c>
      <c r="D19" s="2">
        <v>24.038461538461537</v>
      </c>
      <c r="E19" s="2">
        <v>2.6709401709401708</v>
      </c>
    </row>
    <row r="20" spans="1:5">
      <c r="A20" s="3">
        <v>3</v>
      </c>
      <c r="B20" s="3">
        <v>3</v>
      </c>
      <c r="C20" s="6">
        <v>0.36832865758721517</v>
      </c>
      <c r="D20" s="2">
        <v>29.009377967711302</v>
      </c>
      <c r="E20" s="2">
        <v>2.9341346054850996</v>
      </c>
    </row>
    <row r="21" spans="1:5">
      <c r="A21" s="3">
        <v>3</v>
      </c>
      <c r="B21" s="3">
        <v>4</v>
      </c>
      <c r="C21" s="6">
        <v>0.39177544588705399</v>
      </c>
      <c r="D21" s="2">
        <v>20.291256446319736</v>
      </c>
      <c r="E21" s="2">
        <v>2.4383668801414142</v>
      </c>
    </row>
    <row r="22" spans="1:5">
      <c r="A22" s="3">
        <v>3</v>
      </c>
      <c r="B22" s="3">
        <v>5</v>
      </c>
      <c r="C22" s="6">
        <v>0.41759909003732276</v>
      </c>
      <c r="D22" s="2">
        <v>8.9369432723863103</v>
      </c>
      <c r="E22" s="2">
        <v>1.618225653010323</v>
      </c>
    </row>
    <row r="23" spans="1:5">
      <c r="A23" s="3">
        <v>3</v>
      </c>
      <c r="B23" s="3">
        <v>6</v>
      </c>
      <c r="C23" s="6">
        <v>0.44616140577149882</v>
      </c>
      <c r="D23" s="2">
        <v>2.5638771683075476</v>
      </c>
      <c r="E23" s="2">
        <v>0.86674867895857</v>
      </c>
    </row>
    <row r="24" spans="1:5">
      <c r="A24" s="3">
        <v>4</v>
      </c>
      <c r="B24" s="3">
        <v>-3</v>
      </c>
      <c r="C24" s="6">
        <v>0.43667048184201473</v>
      </c>
      <c r="D24" s="2">
        <v>99.38131631253323</v>
      </c>
      <c r="E24" s="2">
        <v>5.2746126036272143</v>
      </c>
    </row>
    <row r="25" spans="1:5">
      <c r="A25" s="3">
        <v>4</v>
      </c>
      <c r="B25" s="3">
        <v>-2</v>
      </c>
      <c r="C25" s="6">
        <v>0.43188534077043261</v>
      </c>
      <c r="D25" s="2">
        <v>522.23328355732531</v>
      </c>
      <c r="E25" s="2">
        <v>12.017276471235421</v>
      </c>
    </row>
    <row r="26" spans="1:5">
      <c r="A26" s="3">
        <v>4</v>
      </c>
      <c r="B26" s="3">
        <v>-1</v>
      </c>
      <c r="C26" s="6">
        <v>0.43146721383800929</v>
      </c>
      <c r="D26" s="2">
        <v>296.99684751949565</v>
      </c>
      <c r="E26" s="2">
        <v>9.0625350412996735</v>
      </c>
    </row>
    <row r="27" spans="1:5">
      <c r="A27" s="3">
        <v>4</v>
      </c>
      <c r="B27" s="3">
        <v>0</v>
      </c>
      <c r="C27" s="6">
        <v>0.43506536697007098</v>
      </c>
      <c r="D27" s="2">
        <v>1194.21394931599</v>
      </c>
      <c r="E27" s="2">
        <v>17.250475830476677</v>
      </c>
    </row>
    <row r="28" spans="1:5">
      <c r="A28" s="3">
        <v>4</v>
      </c>
      <c r="B28" s="3">
        <v>1</v>
      </c>
      <c r="C28" s="6">
        <v>0.44309141269042895</v>
      </c>
      <c r="D28" s="2">
        <v>31.3174050107848</v>
      </c>
      <c r="E28" s="2">
        <v>2.942840088185493</v>
      </c>
    </row>
    <row r="29" spans="1:5">
      <c r="A29" s="3">
        <v>4</v>
      </c>
      <c r="B29" s="3">
        <v>2</v>
      </c>
      <c r="C29" s="6">
        <v>0.45623971631770233</v>
      </c>
      <c r="D29" s="2">
        <v>30.142138156075436</v>
      </c>
      <c r="E29" s="2">
        <v>2.887093221865646</v>
      </c>
    </row>
    <row r="30" spans="1:5">
      <c r="A30" s="3">
        <v>4</v>
      </c>
      <c r="B30" s="3">
        <v>3</v>
      </c>
      <c r="C30" s="6">
        <v>0</v>
      </c>
      <c r="D30" s="2" t="s">
        <v>10</v>
      </c>
      <c r="E30" s="2"/>
    </row>
    <row r="31" spans="1:5">
      <c r="A31" s="3">
        <v>4</v>
      </c>
      <c r="B31" s="3">
        <v>4</v>
      </c>
      <c r="C31" s="6">
        <v>0.49272653618550721</v>
      </c>
      <c r="D31" s="2">
        <v>1.434308663224326</v>
      </c>
      <c r="E31" s="2">
        <v>0.62598362087203774</v>
      </c>
    </row>
    <row r="32" spans="1:5">
      <c r="A32" s="3">
        <v>4</v>
      </c>
      <c r="B32" s="3">
        <v>5</v>
      </c>
      <c r="C32" s="6">
        <v>0.51435757590665054</v>
      </c>
      <c r="D32" s="2">
        <v>2.1856132011037346</v>
      </c>
      <c r="E32" s="2">
        <v>0.77273095777564416</v>
      </c>
    </row>
    <row r="33" spans="1:5">
      <c r="A33" s="3">
        <v>4</v>
      </c>
      <c r="B33" s="3">
        <v>6</v>
      </c>
      <c r="C33" s="6">
        <v>0.53945835340385007</v>
      </c>
      <c r="D33" s="2">
        <v>0.68300412534491717</v>
      </c>
      <c r="E33" s="2">
        <v>0.43196973747621498</v>
      </c>
    </row>
    <row r="34" spans="1:5">
      <c r="A34" s="3">
        <v>5</v>
      </c>
      <c r="B34" s="3">
        <v>-3</v>
      </c>
      <c r="C34" s="6">
        <v>0.54113245597020643</v>
      </c>
      <c r="D34" s="2">
        <v>57.010582010582013</v>
      </c>
      <c r="E34" s="2">
        <v>3.8835762581754492</v>
      </c>
    </row>
    <row r="35" spans="1:5">
      <c r="A35" s="3">
        <v>5</v>
      </c>
      <c r="B35" s="3">
        <v>-2</v>
      </c>
      <c r="C35" s="6">
        <v>0.53869425710269536</v>
      </c>
      <c r="D35" s="2">
        <v>95.899470899470884</v>
      </c>
      <c r="E35" s="2">
        <v>5.0368869747777172</v>
      </c>
    </row>
    <row r="36" spans="1:5">
      <c r="A36" s="3">
        <v>5</v>
      </c>
      <c r="B36" s="3">
        <v>-1</v>
      </c>
      <c r="C36" s="6">
        <v>0.54012695627595519</v>
      </c>
      <c r="D36" s="2">
        <v>41.93121693121693</v>
      </c>
      <c r="E36" s="2">
        <v>3.330602728046077</v>
      </c>
    </row>
    <row r="37" spans="1:5">
      <c r="A37" s="3">
        <v>5</v>
      </c>
      <c r="B37" s="3">
        <v>0</v>
      </c>
      <c r="C37" s="6">
        <v>0.54370092037490203</v>
      </c>
      <c r="D37" s="2">
        <v>155.31660692951016</v>
      </c>
      <c r="E37" s="2">
        <v>6.0920185347584059</v>
      </c>
    </row>
    <row r="38" spans="1:5">
      <c r="A38" s="3">
        <v>5</v>
      </c>
      <c r="B38" s="3">
        <v>1</v>
      </c>
      <c r="C38" s="6">
        <v>0.55141360694549746</v>
      </c>
      <c r="D38" s="2">
        <v>33.06878306878307</v>
      </c>
      <c r="E38" s="2">
        <v>2.9577618749997221</v>
      </c>
    </row>
    <row r="39" spans="1:5">
      <c r="A39" s="3">
        <v>6</v>
      </c>
      <c r="B39" s="3">
        <v>-4</v>
      </c>
      <c r="C39" s="6">
        <v>0.65229693038596093</v>
      </c>
      <c r="D39" s="2">
        <v>7.3643410852713176</v>
      </c>
      <c r="E39" s="2">
        <v>1.3794674744226498</v>
      </c>
    </row>
    <row r="40" spans="1:5">
      <c r="A40" s="3">
        <v>6</v>
      </c>
      <c r="B40" s="3">
        <v>-3</v>
      </c>
      <c r="C40" s="6">
        <v>0.64792489969455835</v>
      </c>
      <c r="D40" s="2">
        <v>10.077519379844961</v>
      </c>
      <c r="E40" s="2">
        <v>1.6136945732295604</v>
      </c>
    </row>
    <row r="41" spans="1:5">
      <c r="A41" s="3">
        <v>6</v>
      </c>
      <c r="B41" s="3">
        <v>-2</v>
      </c>
      <c r="C41" s="6">
        <v>0.64649758477473851</v>
      </c>
      <c r="D41" s="2">
        <v>6.5245478036175708</v>
      </c>
      <c r="E41" s="2">
        <v>1.298433542780477</v>
      </c>
    </row>
    <row r="42" spans="1:5">
      <c r="A42" s="3">
        <v>6</v>
      </c>
      <c r="B42" s="3">
        <v>-1</v>
      </c>
      <c r="C42" s="6">
        <v>0.64842732823347293</v>
      </c>
      <c r="D42" s="2">
        <v>10.529715762273902</v>
      </c>
      <c r="E42" s="2">
        <v>1.649501981240789</v>
      </c>
    </row>
    <row r="43" spans="1:5">
      <c r="A43" s="3">
        <v>6</v>
      </c>
      <c r="B43" s="3">
        <v>0</v>
      </c>
      <c r="C43" s="6">
        <v>0.65283842913362999</v>
      </c>
      <c r="D43" s="2">
        <v>35.579196217494086</v>
      </c>
      <c r="E43" s="2">
        <v>2.9001995617932148</v>
      </c>
    </row>
    <row r="44" spans="1:5">
      <c r="A44" s="3">
        <v>6</v>
      </c>
      <c r="B44" s="3">
        <v>1</v>
      </c>
      <c r="C44" s="6">
        <v>0.66046725884028501</v>
      </c>
      <c r="D44" s="2">
        <v>13.178294573643411</v>
      </c>
      <c r="E44" s="2">
        <v>1.8453303432927262</v>
      </c>
    </row>
    <row r="45" spans="1:5">
      <c r="A45" s="3">
        <v>6</v>
      </c>
      <c r="B45" s="3">
        <v>2</v>
      </c>
      <c r="C45" s="6">
        <v>0.67066683233927715</v>
      </c>
      <c r="D45" s="2" t="s">
        <v>10</v>
      </c>
      <c r="E45" s="2"/>
    </row>
    <row r="46" spans="1:5">
      <c r="A46" s="3">
        <v>6</v>
      </c>
      <c r="B46" s="3">
        <v>3</v>
      </c>
      <c r="C46" s="6">
        <v>0.68408945820278377</v>
      </c>
      <c r="D46" s="2">
        <v>3.7675606641123882</v>
      </c>
      <c r="E46" s="2">
        <v>0.98098923982996267</v>
      </c>
    </row>
    <row r="47" spans="1:5">
      <c r="A47" s="3">
        <v>6</v>
      </c>
      <c r="B47" s="3">
        <v>4</v>
      </c>
      <c r="C47" s="6">
        <v>0.70028589245122541</v>
      </c>
      <c r="D47" s="2">
        <v>2.6819923371647509</v>
      </c>
      <c r="E47" s="2">
        <v>0.82768080439436265</v>
      </c>
    </row>
    <row r="48" spans="1:5">
      <c r="A48" s="3">
        <v>7</v>
      </c>
      <c r="B48" s="3">
        <v>-4</v>
      </c>
      <c r="C48" s="6">
        <v>0.7572805224299487</v>
      </c>
      <c r="D48" s="2">
        <v>24.757377698554169</v>
      </c>
      <c r="E48" s="2">
        <v>2.4757377698554168</v>
      </c>
    </row>
    <row r="49" spans="1:5">
      <c r="A49" s="3">
        <v>7</v>
      </c>
      <c r="B49" s="3">
        <v>-3</v>
      </c>
      <c r="C49" s="6">
        <v>0.75444431494089825</v>
      </c>
      <c r="D49" s="2">
        <v>22.281639928698752</v>
      </c>
      <c r="E49" s="2">
        <v>2.348691072614661</v>
      </c>
    </row>
    <row r="50" spans="1:5">
      <c r="A50" s="3">
        <v>7</v>
      </c>
      <c r="B50" s="3">
        <v>-2</v>
      </c>
      <c r="C50" s="6">
        <v>0.75426490834861581</v>
      </c>
      <c r="D50" s="2">
        <v>9.2840166369578139</v>
      </c>
      <c r="E50" s="2">
        <v>1.516073568270436</v>
      </c>
    </row>
    <row r="51" spans="1:5">
      <c r="A51" s="3">
        <v>7</v>
      </c>
      <c r="B51" s="3">
        <v>-1</v>
      </c>
      <c r="C51" s="6">
        <v>0.75628887838736603</v>
      </c>
      <c r="D51" s="2">
        <v>13.616557734204795</v>
      </c>
      <c r="E51" s="2">
        <v>1.8360562703247334</v>
      </c>
    </row>
    <row r="52" spans="1:5">
      <c r="A52" s="3">
        <v>7</v>
      </c>
      <c r="B52" s="3">
        <v>0</v>
      </c>
      <c r="C52" s="6">
        <v>0.76030831903585805</v>
      </c>
      <c r="D52" s="2">
        <v>20.639834881320947</v>
      </c>
      <c r="E52" s="2">
        <v>2.1756296251588432</v>
      </c>
    </row>
    <row r="53" spans="1:5">
      <c r="A53" s="3">
        <v>9</v>
      </c>
      <c r="B53" s="3">
        <v>-5</v>
      </c>
      <c r="C53" s="6">
        <v>0.97500051282037792</v>
      </c>
      <c r="D53" s="2">
        <v>9.6828854998789637</v>
      </c>
      <c r="E53" s="2">
        <v>1.5309986251117789</v>
      </c>
    </row>
    <row r="54" spans="1:5">
      <c r="A54" s="3">
        <v>9</v>
      </c>
      <c r="B54" s="3">
        <v>-4</v>
      </c>
      <c r="C54" s="6">
        <v>0.97251118245498847</v>
      </c>
      <c r="D54" s="2">
        <v>10.227547809247156</v>
      </c>
      <c r="E54" s="2">
        <v>1.5734688937303316</v>
      </c>
    </row>
    <row r="55" spans="1:5">
      <c r="A55" s="3">
        <v>9</v>
      </c>
      <c r="B55" s="3">
        <v>-3</v>
      </c>
      <c r="C55" s="6">
        <v>0.97173504619314821</v>
      </c>
      <c r="D55" s="2" t="s">
        <v>10</v>
      </c>
      <c r="E55" s="2"/>
    </row>
    <row r="56" spans="1:5">
      <c r="A56" s="3">
        <v>9</v>
      </c>
      <c r="B56" s="3">
        <v>-2</v>
      </c>
      <c r="C56" s="6">
        <v>0.97280881986133327</v>
      </c>
      <c r="D56" s="2">
        <v>6.0518034374243523</v>
      </c>
      <c r="E56" s="2">
        <v>1.2103606874848705</v>
      </c>
    </row>
    <row r="57" spans="1:5">
      <c r="A57" s="3">
        <v>9</v>
      </c>
      <c r="B57" s="3">
        <v>-1</v>
      </c>
      <c r="C57" s="14">
        <v>0.97594774450274746</v>
      </c>
      <c r="D57" s="2" t="s">
        <v>10</v>
      </c>
      <c r="E57" s="2"/>
    </row>
    <row r="58" spans="1:5">
      <c r="A58" s="3">
        <v>9</v>
      </c>
      <c r="B58" s="3">
        <v>0</v>
      </c>
      <c r="C58" s="13">
        <v>0.98099999999999998</v>
      </c>
      <c r="D58" s="2">
        <v>9.6296296296296298</v>
      </c>
      <c r="E58" s="2">
        <v>1.4771177562986393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37983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everything</vt:lpstr>
      <vt:lpstr>cleaned up</vt:lpstr>
      <vt:lpstr>final version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unkokusei </dc:creator>
  <cp:lastModifiedBy>unkokusei</cp:lastModifiedBy>
  <cp:revision>32</cp:revision>
  <dcterms:created xsi:type="dcterms:W3CDTF">2014-06-28T20:24:59Z</dcterms:created>
  <dcterms:modified xsi:type="dcterms:W3CDTF">2014-07-07T16:51:57Z</dcterms:modified>
</cp:coreProperties>
</file>