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94"/>
  </bookViews>
  <sheets>
    <sheet name="everything" sheetId="1" r:id="rId1"/>
    <sheet name="cleaned up" sheetId="2" r:id="rId2"/>
    <sheet name="085_ver4" sheetId="3" r:id="rId3"/>
    <sheet name="Sheet1" sheetId="4" r:id="rId4"/>
    <sheet name="Sheet2" sheetId="5" r:id="rId5"/>
  </sheets>
  <calcPr calcId="125725" iterateDelta="1E-4"/>
</workbook>
</file>

<file path=xl/calcChain.xml><?xml version="1.0" encoding="utf-8"?>
<calcChain xmlns="http://schemas.openxmlformats.org/spreadsheetml/2006/main">
  <c r="S5" i="1"/>
  <c r="S6"/>
  <c r="S7"/>
  <c r="S8"/>
  <c r="S11"/>
  <c r="S12"/>
  <c r="S13"/>
  <c r="S14"/>
  <c r="S17"/>
  <c r="S18"/>
  <c r="S19"/>
  <c r="S21"/>
  <c r="S22"/>
  <c r="S23"/>
  <c r="S4"/>
  <c r="X10"/>
  <c r="P60" i="5"/>
  <c r="G60"/>
  <c r="L60" s="1"/>
  <c r="F60"/>
  <c r="K60" s="1"/>
  <c r="N60" s="1"/>
  <c r="P59"/>
  <c r="G59"/>
  <c r="L59" s="1"/>
  <c r="F59"/>
  <c r="K59" s="1"/>
  <c r="N59" s="1"/>
  <c r="P58"/>
  <c r="G58"/>
  <c r="L58" s="1"/>
  <c r="F58"/>
  <c r="K58" s="1"/>
  <c r="N58" s="1"/>
  <c r="P57"/>
  <c r="G57"/>
  <c r="L57" s="1"/>
  <c r="F57"/>
  <c r="K57" s="1"/>
  <c r="N57" s="1"/>
  <c r="P56"/>
  <c r="G56"/>
  <c r="L56" s="1"/>
  <c r="F56"/>
  <c r="K56" s="1"/>
  <c r="N56" s="1"/>
  <c r="P55"/>
  <c r="G55"/>
  <c r="L55" s="1"/>
  <c r="F55"/>
  <c r="K55" s="1"/>
  <c r="N55" s="1"/>
  <c r="P54"/>
  <c r="G54"/>
  <c r="L54" s="1"/>
  <c r="F54"/>
  <c r="K54" s="1"/>
  <c r="N54" s="1"/>
  <c r="P53"/>
  <c r="G53"/>
  <c r="L53" s="1"/>
  <c r="F53"/>
  <c r="K53" s="1"/>
  <c r="N53" s="1"/>
  <c r="P52"/>
  <c r="G52"/>
  <c r="L52" s="1"/>
  <c r="F52"/>
  <c r="K52" s="1"/>
  <c r="N52" s="1"/>
  <c r="P51"/>
  <c r="G51"/>
  <c r="L51" s="1"/>
  <c r="F51"/>
  <c r="K51" s="1"/>
  <c r="N51" s="1"/>
  <c r="P50"/>
  <c r="G50"/>
  <c r="L50" s="1"/>
  <c r="F50"/>
  <c r="K50" s="1"/>
  <c r="N50" s="1"/>
  <c r="P49"/>
  <c r="G49"/>
  <c r="L49" s="1"/>
  <c r="F49"/>
  <c r="K49" s="1"/>
  <c r="N49" s="1"/>
  <c r="P48"/>
  <c r="G48"/>
  <c r="L48" s="1"/>
  <c r="F48"/>
  <c r="K48" s="1"/>
  <c r="N48" s="1"/>
  <c r="P47"/>
  <c r="G47"/>
  <c r="L47" s="1"/>
  <c r="F47"/>
  <c r="K47" s="1"/>
  <c r="N47" s="1"/>
  <c r="P46"/>
  <c r="G46"/>
  <c r="L46" s="1"/>
  <c r="F46"/>
  <c r="K46" s="1"/>
  <c r="N46" s="1"/>
  <c r="P45"/>
  <c r="G45"/>
  <c r="L45" s="1"/>
  <c r="F45"/>
  <c r="K45" s="1"/>
  <c r="N45" s="1"/>
  <c r="P44"/>
  <c r="G44"/>
  <c r="L44" s="1"/>
  <c r="F44"/>
  <c r="K44" s="1"/>
  <c r="N44" s="1"/>
  <c r="P43"/>
  <c r="G43"/>
  <c r="L43" s="1"/>
  <c r="F43"/>
  <c r="K43" s="1"/>
  <c r="N43" s="1"/>
  <c r="P42"/>
  <c r="G42"/>
  <c r="L42" s="1"/>
  <c r="F42"/>
  <c r="K42" s="1"/>
  <c r="N42" s="1"/>
  <c r="P41"/>
  <c r="G41"/>
  <c r="L41" s="1"/>
  <c r="F41"/>
  <c r="K41" s="1"/>
  <c r="N41" s="1"/>
  <c r="P40"/>
  <c r="G40"/>
  <c r="L40" s="1"/>
  <c r="F40"/>
  <c r="K40" s="1"/>
  <c r="N40" s="1"/>
  <c r="P39"/>
  <c r="G39"/>
  <c r="L39" s="1"/>
  <c r="F39"/>
  <c r="K39" s="1"/>
  <c r="N39" s="1"/>
  <c r="P38"/>
  <c r="G38"/>
  <c r="L38" s="1"/>
  <c r="F38"/>
  <c r="K38" s="1"/>
  <c r="N38" s="1"/>
  <c r="P37"/>
  <c r="G37"/>
  <c r="L37" s="1"/>
  <c r="F37"/>
  <c r="K37" s="1"/>
  <c r="N37" s="1"/>
  <c r="P36"/>
  <c r="G36"/>
  <c r="L36" s="1"/>
  <c r="F36"/>
  <c r="K36" s="1"/>
  <c r="N36" s="1"/>
  <c r="P35"/>
  <c r="G35"/>
  <c r="L35" s="1"/>
  <c r="F35"/>
  <c r="K35" s="1"/>
  <c r="N35" s="1"/>
  <c r="P34"/>
  <c r="G34"/>
  <c r="L34" s="1"/>
  <c r="F34"/>
  <c r="K34" s="1"/>
  <c r="N34" s="1"/>
  <c r="P33"/>
  <c r="G33"/>
  <c r="L33" s="1"/>
  <c r="F33"/>
  <c r="K33" s="1"/>
  <c r="N33" s="1"/>
  <c r="P32"/>
  <c r="G32"/>
  <c r="L32" s="1"/>
  <c r="F32"/>
  <c r="K32" s="1"/>
  <c r="N32" s="1"/>
  <c r="P31"/>
  <c r="G31"/>
  <c r="L31" s="1"/>
  <c r="F31"/>
  <c r="K31" s="1"/>
  <c r="N31" s="1"/>
  <c r="P30"/>
  <c r="G30"/>
  <c r="L30" s="1"/>
  <c r="F30"/>
  <c r="K30" s="1"/>
  <c r="N30" s="1"/>
  <c r="P29"/>
  <c r="G29"/>
  <c r="L29" s="1"/>
  <c r="F29"/>
  <c r="K29" s="1"/>
  <c r="N29" s="1"/>
  <c r="P28"/>
  <c r="G28"/>
  <c r="L28" s="1"/>
  <c r="F28"/>
  <c r="K28" s="1"/>
  <c r="N28" s="1"/>
  <c r="P27"/>
  <c r="G27"/>
  <c r="L27" s="1"/>
  <c r="F27"/>
  <c r="K27" s="1"/>
  <c r="N27" s="1"/>
  <c r="P26"/>
  <c r="G26"/>
  <c r="L26" s="1"/>
  <c r="F26"/>
  <c r="K26" s="1"/>
  <c r="N26" s="1"/>
  <c r="P25"/>
  <c r="G25"/>
  <c r="L25" s="1"/>
  <c r="F25"/>
  <c r="K25" s="1"/>
  <c r="N25" s="1"/>
  <c r="P24"/>
  <c r="G24"/>
  <c r="L24" s="1"/>
  <c r="F24"/>
  <c r="K24" s="1"/>
  <c r="N24" s="1"/>
  <c r="P23"/>
  <c r="G23"/>
  <c r="L23" s="1"/>
  <c r="F23"/>
  <c r="K23" s="1"/>
  <c r="N23" s="1"/>
  <c r="P22"/>
  <c r="G22"/>
  <c r="L22" s="1"/>
  <c r="F22"/>
  <c r="K22" s="1"/>
  <c r="N22" s="1"/>
  <c r="P21"/>
  <c r="G21"/>
  <c r="L21" s="1"/>
  <c r="F21"/>
  <c r="K21" s="1"/>
  <c r="N21" s="1"/>
  <c r="P20"/>
  <c r="G20"/>
  <c r="L20" s="1"/>
  <c r="F20"/>
  <c r="K20" s="1"/>
  <c r="N20" s="1"/>
  <c r="P19"/>
  <c r="G19"/>
  <c r="L19" s="1"/>
  <c r="F19"/>
  <c r="K19" s="1"/>
  <c r="N19" s="1"/>
  <c r="P18"/>
  <c r="G18"/>
  <c r="L18" s="1"/>
  <c r="F18"/>
  <c r="K18" s="1"/>
  <c r="N18" s="1"/>
  <c r="P17"/>
  <c r="G17"/>
  <c r="L17" s="1"/>
  <c r="F17"/>
  <c r="K17" s="1"/>
  <c r="N17" s="1"/>
  <c r="P16"/>
  <c r="G16"/>
  <c r="L16" s="1"/>
  <c r="F16"/>
  <c r="K16" s="1"/>
  <c r="N16" s="1"/>
  <c r="P15"/>
  <c r="G15"/>
  <c r="L15" s="1"/>
  <c r="F15"/>
  <c r="K15" s="1"/>
  <c r="N15" s="1"/>
  <c r="P14"/>
  <c r="G14"/>
  <c r="L14" s="1"/>
  <c r="F14"/>
  <c r="K14" s="1"/>
  <c r="N14" s="1"/>
  <c r="P13"/>
  <c r="G13"/>
  <c r="L13" s="1"/>
  <c r="F13"/>
  <c r="K13" s="1"/>
  <c r="N13" s="1"/>
  <c r="P12"/>
  <c r="G12"/>
  <c r="L12" s="1"/>
  <c r="F12"/>
  <c r="K12" s="1"/>
  <c r="N12" s="1"/>
  <c r="P11"/>
  <c r="G11"/>
  <c r="L11" s="1"/>
  <c r="F11"/>
  <c r="K11" s="1"/>
  <c r="N11" s="1"/>
  <c r="P10"/>
  <c r="G10"/>
  <c r="L10" s="1"/>
  <c r="F10"/>
  <c r="K10" s="1"/>
  <c r="N10" s="1"/>
  <c r="P9"/>
  <c r="G9"/>
  <c r="L9" s="1"/>
  <c r="F9"/>
  <c r="K9" s="1"/>
  <c r="N9" s="1"/>
  <c r="P8"/>
  <c r="G8"/>
  <c r="L8" s="1"/>
  <c r="F8"/>
  <c r="K8" s="1"/>
  <c r="N8" s="1"/>
  <c r="P7"/>
  <c r="G7"/>
  <c r="L7" s="1"/>
  <c r="F7"/>
  <c r="K7" s="1"/>
  <c r="N7" s="1"/>
  <c r="P6"/>
  <c r="G6"/>
  <c r="L6" s="1"/>
  <c r="F6"/>
  <c r="K6" s="1"/>
  <c r="N6" s="1"/>
  <c r="P5"/>
  <c r="G5"/>
  <c r="L5" s="1"/>
  <c r="F5"/>
  <c r="K5" s="1"/>
  <c r="N5" s="1"/>
  <c r="P4"/>
  <c r="G4"/>
  <c r="L4" s="1"/>
  <c r="F4"/>
  <c r="K4" s="1"/>
  <c r="N4" s="1"/>
  <c r="P3"/>
  <c r="G3"/>
  <c r="L3" s="1"/>
  <c r="F3"/>
  <c r="K3" s="1"/>
  <c r="N3" s="1"/>
  <c r="P2"/>
  <c r="G2"/>
  <c r="L2" s="1"/>
  <c r="F2"/>
  <c r="K2" s="1"/>
  <c r="N2" s="1"/>
  <c r="K60" i="3"/>
  <c r="J60"/>
  <c r="K59"/>
  <c r="J59"/>
  <c r="K58"/>
  <c r="J58"/>
  <c r="K57"/>
  <c r="J57"/>
  <c r="K56"/>
  <c r="J56"/>
  <c r="K55"/>
  <c r="J55"/>
  <c r="K54"/>
  <c r="J54"/>
  <c r="K53"/>
  <c r="J53"/>
  <c r="K52"/>
  <c r="J52"/>
  <c r="K51"/>
  <c r="J51"/>
  <c r="K50"/>
  <c r="J50"/>
  <c r="K49"/>
  <c r="J49"/>
  <c r="K48"/>
  <c r="J48"/>
  <c r="K47"/>
  <c r="J47"/>
  <c r="K46"/>
  <c r="J46"/>
  <c r="K45"/>
  <c r="J45"/>
  <c r="K44"/>
  <c r="J44"/>
  <c r="K43"/>
  <c r="J43"/>
  <c r="K42"/>
  <c r="J42"/>
  <c r="K41"/>
  <c r="J41"/>
  <c r="K40"/>
  <c r="J40"/>
  <c r="K39"/>
  <c r="J39"/>
  <c r="K38"/>
  <c r="J38"/>
  <c r="K37"/>
  <c r="J37"/>
  <c r="K36"/>
  <c r="J36"/>
  <c r="K35"/>
  <c r="J35"/>
  <c r="K34"/>
  <c r="J34"/>
  <c r="K33"/>
  <c r="J33"/>
  <c r="K32"/>
  <c r="J32"/>
  <c r="K31"/>
  <c r="J31"/>
  <c r="K30"/>
  <c r="J30"/>
  <c r="K29"/>
  <c r="J29"/>
  <c r="K28"/>
  <c r="J28"/>
  <c r="K27"/>
  <c r="J27"/>
  <c r="K26"/>
  <c r="J26"/>
  <c r="K25"/>
  <c r="J25"/>
  <c r="K24"/>
  <c r="J24"/>
  <c r="K23"/>
  <c r="J23"/>
  <c r="K22"/>
  <c r="J22"/>
  <c r="K21"/>
  <c r="J21"/>
  <c r="K20"/>
  <c r="J20"/>
  <c r="K19"/>
  <c r="J19"/>
  <c r="K18"/>
  <c r="J18"/>
  <c r="K17"/>
  <c r="J17"/>
  <c r="K16"/>
  <c r="J16"/>
  <c r="K15"/>
  <c r="J15"/>
  <c r="K14"/>
  <c r="J14"/>
  <c r="K13"/>
  <c r="J13"/>
  <c r="K12"/>
  <c r="J12"/>
  <c r="K11"/>
  <c r="J11"/>
  <c r="K10"/>
  <c r="J10"/>
  <c r="K9"/>
  <c r="J9"/>
  <c r="K8"/>
  <c r="J8"/>
  <c r="K7"/>
  <c r="J7"/>
  <c r="K6"/>
  <c r="J6"/>
  <c r="K5"/>
  <c r="J5"/>
  <c r="K4"/>
  <c r="J4"/>
  <c r="K3"/>
  <c r="J3"/>
  <c r="K2"/>
  <c r="J2"/>
  <c r="J61" i="2"/>
  <c r="K61" s="1"/>
  <c r="I61"/>
  <c r="O61" s="1"/>
  <c r="J60"/>
  <c r="P60" s="1"/>
  <c r="I60"/>
  <c r="O60" s="1"/>
  <c r="J59"/>
  <c r="K59" s="1"/>
  <c r="I59"/>
  <c r="O59" s="1"/>
  <c r="J58"/>
  <c r="P58" s="1"/>
  <c r="I58"/>
  <c r="O58" s="1"/>
  <c r="J57"/>
  <c r="K57" s="1"/>
  <c r="I57"/>
  <c r="O57" s="1"/>
  <c r="J56"/>
  <c r="K56" s="1"/>
  <c r="I56"/>
  <c r="O56" s="1"/>
  <c r="J55"/>
  <c r="P55" s="1"/>
  <c r="I55"/>
  <c r="O55" s="1"/>
  <c r="J54"/>
  <c r="K54" s="1"/>
  <c r="I54"/>
  <c r="O54" s="1"/>
  <c r="J53"/>
  <c r="K53" s="1"/>
  <c r="I53"/>
  <c r="O53" s="1"/>
  <c r="J52"/>
  <c r="K52" s="1"/>
  <c r="I52"/>
  <c r="O52" s="1"/>
  <c r="J51"/>
  <c r="K51" s="1"/>
  <c r="I51"/>
  <c r="O51" s="1"/>
  <c r="J50"/>
  <c r="K50" s="1"/>
  <c r="I50"/>
  <c r="O50" s="1"/>
  <c r="J49"/>
  <c r="K49" s="1"/>
  <c r="I49"/>
  <c r="O49" s="1"/>
  <c r="J48"/>
  <c r="K48" s="1"/>
  <c r="I48"/>
  <c r="O48" s="1"/>
  <c r="O47"/>
  <c r="J47"/>
  <c r="P47" s="1"/>
  <c r="J46"/>
  <c r="K46" s="1"/>
  <c r="I46"/>
  <c r="O46" s="1"/>
  <c r="J45"/>
  <c r="K45" s="1"/>
  <c r="I45"/>
  <c r="O45" s="1"/>
  <c r="J44"/>
  <c r="K44" s="1"/>
  <c r="I44"/>
  <c r="O44" s="1"/>
  <c r="J43"/>
  <c r="K43" s="1"/>
  <c r="I43"/>
  <c r="O43" s="1"/>
  <c r="J42"/>
  <c r="K42" s="1"/>
  <c r="I42"/>
  <c r="O42" s="1"/>
  <c r="J41"/>
  <c r="K41" s="1"/>
  <c r="I41"/>
  <c r="O41" s="1"/>
  <c r="J40"/>
  <c r="K40" s="1"/>
  <c r="I40"/>
  <c r="O40" s="1"/>
  <c r="J39"/>
  <c r="K39" s="1"/>
  <c r="I39"/>
  <c r="O39" s="1"/>
  <c r="J38"/>
  <c r="K38" s="1"/>
  <c r="I38"/>
  <c r="O38" s="1"/>
  <c r="J37"/>
  <c r="K37" s="1"/>
  <c r="I37"/>
  <c r="O37" s="1"/>
  <c r="J36"/>
  <c r="K36" s="1"/>
  <c r="I36"/>
  <c r="O36" s="1"/>
  <c r="J35"/>
  <c r="K35" s="1"/>
  <c r="I35"/>
  <c r="O35" s="1"/>
  <c r="J34"/>
  <c r="K34" s="1"/>
  <c r="I34"/>
  <c r="O34" s="1"/>
  <c r="J33"/>
  <c r="K33" s="1"/>
  <c r="I33"/>
  <c r="O33" s="1"/>
  <c r="J32"/>
  <c r="P32" s="1"/>
  <c r="I32"/>
  <c r="O32" s="1"/>
  <c r="J31"/>
  <c r="K31" s="1"/>
  <c r="I31"/>
  <c r="O31" s="1"/>
  <c r="J30"/>
  <c r="K30" s="1"/>
  <c r="I30"/>
  <c r="O30" s="1"/>
  <c r="J29"/>
  <c r="K29" s="1"/>
  <c r="I29"/>
  <c r="O29" s="1"/>
  <c r="J28"/>
  <c r="K28" s="1"/>
  <c r="I28"/>
  <c r="O28" s="1"/>
  <c r="J27"/>
  <c r="K27" s="1"/>
  <c r="I27"/>
  <c r="O27" s="1"/>
  <c r="J26"/>
  <c r="K26" s="1"/>
  <c r="I26"/>
  <c r="O26" s="1"/>
  <c r="J25"/>
  <c r="K25" s="1"/>
  <c r="I25"/>
  <c r="O25" s="1"/>
  <c r="J24"/>
  <c r="K24" s="1"/>
  <c r="I24"/>
  <c r="O24" s="1"/>
  <c r="J23"/>
  <c r="K23" s="1"/>
  <c r="I23"/>
  <c r="O23" s="1"/>
  <c r="J22"/>
  <c r="K22" s="1"/>
  <c r="I22"/>
  <c r="O22" s="1"/>
  <c r="J21"/>
  <c r="K21" s="1"/>
  <c r="I21"/>
  <c r="O21" s="1"/>
  <c r="J20"/>
  <c r="P20" s="1"/>
  <c r="I20"/>
  <c r="O20" s="1"/>
  <c r="J19"/>
  <c r="K19" s="1"/>
  <c r="I19"/>
  <c r="O19" s="1"/>
  <c r="J18"/>
  <c r="K18" s="1"/>
  <c r="I18"/>
  <c r="O18" s="1"/>
  <c r="J17"/>
  <c r="K17" s="1"/>
  <c r="I17"/>
  <c r="O17" s="1"/>
  <c r="J16"/>
  <c r="K16" s="1"/>
  <c r="I16"/>
  <c r="O16" s="1"/>
  <c r="J15"/>
  <c r="K15" s="1"/>
  <c r="I15"/>
  <c r="O15" s="1"/>
  <c r="J14"/>
  <c r="K14" s="1"/>
  <c r="I14"/>
  <c r="O14" s="1"/>
  <c r="J13"/>
  <c r="K13" s="1"/>
  <c r="I13"/>
  <c r="O13" s="1"/>
  <c r="J12"/>
  <c r="K12" s="1"/>
  <c r="I12"/>
  <c r="O12" s="1"/>
  <c r="J11"/>
  <c r="K11" s="1"/>
  <c r="I11"/>
  <c r="O11" s="1"/>
  <c r="J10"/>
  <c r="K10" s="1"/>
  <c r="I10"/>
  <c r="O10" s="1"/>
  <c r="J9"/>
  <c r="K9" s="1"/>
  <c r="I9"/>
  <c r="O9" s="1"/>
  <c r="J8"/>
  <c r="K8" s="1"/>
  <c r="I8"/>
  <c r="O8" s="1"/>
  <c r="J7"/>
  <c r="K7" s="1"/>
  <c r="I7"/>
  <c r="O7" s="1"/>
  <c r="J6"/>
  <c r="P6" s="1"/>
  <c r="I6"/>
  <c r="O6" s="1"/>
  <c r="J5"/>
  <c r="K5" s="1"/>
  <c r="I5"/>
  <c r="O5" s="1"/>
  <c r="J4"/>
  <c r="K4" s="1"/>
  <c r="I4"/>
  <c r="O4" s="1"/>
  <c r="J3"/>
  <c r="K3" s="1"/>
  <c r="I3"/>
  <c r="O3" s="1"/>
  <c r="K60" i="1"/>
  <c r="I60"/>
  <c r="G60"/>
  <c r="L60" s="1"/>
  <c r="E60"/>
  <c r="E59"/>
  <c r="K58"/>
  <c r="I58"/>
  <c r="G58"/>
  <c r="L58" s="1"/>
  <c r="E58"/>
  <c r="E57"/>
  <c r="K56"/>
  <c r="I56"/>
  <c r="G56"/>
  <c r="L56" s="1"/>
  <c r="E56"/>
  <c r="K55"/>
  <c r="I55"/>
  <c r="G55"/>
  <c r="L55" s="1"/>
  <c r="E55"/>
  <c r="K54"/>
  <c r="I54"/>
  <c r="G54"/>
  <c r="L54" s="1"/>
  <c r="E54"/>
  <c r="K53"/>
  <c r="I53"/>
  <c r="G53"/>
  <c r="L53" s="1"/>
  <c r="E53"/>
  <c r="K52"/>
  <c r="I52"/>
  <c r="G52"/>
  <c r="L52" s="1"/>
  <c r="E52"/>
  <c r="K51"/>
  <c r="I51"/>
  <c r="G51"/>
  <c r="L51" s="1"/>
  <c r="E51"/>
  <c r="K50"/>
  <c r="I50"/>
  <c r="G50"/>
  <c r="L50" s="1"/>
  <c r="E50"/>
  <c r="K49"/>
  <c r="I49"/>
  <c r="G49"/>
  <c r="L49" s="1"/>
  <c r="E49"/>
  <c r="K48"/>
  <c r="I48"/>
  <c r="G48"/>
  <c r="L48" s="1"/>
  <c r="E48"/>
  <c r="E47"/>
  <c r="K46"/>
  <c r="I46"/>
  <c r="G46"/>
  <c r="L46" s="1"/>
  <c r="E46"/>
  <c r="K45"/>
  <c r="I45"/>
  <c r="G45"/>
  <c r="L45" s="1"/>
  <c r="E45"/>
  <c r="K44"/>
  <c r="I44"/>
  <c r="G44"/>
  <c r="L44" s="1"/>
  <c r="E44"/>
  <c r="K43"/>
  <c r="I43"/>
  <c r="G43"/>
  <c r="L43" s="1"/>
  <c r="E43"/>
  <c r="K42"/>
  <c r="I42"/>
  <c r="G42"/>
  <c r="L42" s="1"/>
  <c r="E42"/>
  <c r="K41"/>
  <c r="I41"/>
  <c r="G41"/>
  <c r="L41" s="1"/>
  <c r="E41"/>
  <c r="K40"/>
  <c r="I40"/>
  <c r="G40"/>
  <c r="L40" s="1"/>
  <c r="E40"/>
  <c r="K39"/>
  <c r="I39"/>
  <c r="G39"/>
  <c r="L39" s="1"/>
  <c r="E39"/>
  <c r="K38"/>
  <c r="I38"/>
  <c r="G38"/>
  <c r="L38" s="1"/>
  <c r="E38"/>
  <c r="K37"/>
  <c r="I37"/>
  <c r="G37"/>
  <c r="L37" s="1"/>
  <c r="E37"/>
  <c r="K36"/>
  <c r="I36"/>
  <c r="G36"/>
  <c r="L36" s="1"/>
  <c r="E36"/>
  <c r="K35"/>
  <c r="I35"/>
  <c r="G35"/>
  <c r="L35" s="1"/>
  <c r="E35"/>
  <c r="K34"/>
  <c r="I34"/>
  <c r="G34"/>
  <c r="L34" s="1"/>
  <c r="E34"/>
  <c r="K33"/>
  <c r="I33"/>
  <c r="G33"/>
  <c r="L33" s="1"/>
  <c r="E33"/>
  <c r="E32"/>
  <c r="K31"/>
  <c r="I31"/>
  <c r="G31"/>
  <c r="L31" s="1"/>
  <c r="E31"/>
  <c r="K30"/>
  <c r="I30"/>
  <c r="G30"/>
  <c r="L30" s="1"/>
  <c r="E30"/>
  <c r="K29"/>
  <c r="I29"/>
  <c r="G29"/>
  <c r="L29" s="1"/>
  <c r="E29"/>
  <c r="K28"/>
  <c r="I28"/>
  <c r="G28"/>
  <c r="L28" s="1"/>
  <c r="E28"/>
  <c r="K27"/>
  <c r="I27"/>
  <c r="G27"/>
  <c r="L27" s="1"/>
  <c r="E27"/>
  <c r="K26"/>
  <c r="I26"/>
  <c r="G26"/>
  <c r="L26" s="1"/>
  <c r="E26"/>
  <c r="K25"/>
  <c r="I25"/>
  <c r="G25"/>
  <c r="L25" s="1"/>
  <c r="E25"/>
  <c r="P24"/>
  <c r="Q24" s="1"/>
  <c r="R24" s="1"/>
  <c r="O24"/>
  <c r="K24"/>
  <c r="I24"/>
  <c r="G24"/>
  <c r="L24" s="1"/>
  <c r="E24"/>
  <c r="P23"/>
  <c r="Q23" s="1"/>
  <c r="R23" s="1"/>
  <c r="O23"/>
  <c r="K23"/>
  <c r="I23"/>
  <c r="G23"/>
  <c r="L23" s="1"/>
  <c r="E23"/>
  <c r="P22"/>
  <c r="Q22" s="1"/>
  <c r="R22" s="1"/>
  <c r="O22"/>
  <c r="K22"/>
  <c r="I22"/>
  <c r="G22"/>
  <c r="L22" s="1"/>
  <c r="E22"/>
  <c r="P21"/>
  <c r="Q21" s="1"/>
  <c r="R21" s="1"/>
  <c r="O21"/>
  <c r="K21"/>
  <c r="I21"/>
  <c r="G21"/>
  <c r="L21" s="1"/>
  <c r="E21"/>
  <c r="P20"/>
  <c r="Q20" s="1"/>
  <c r="R20" s="1"/>
  <c r="O20"/>
  <c r="K20"/>
  <c r="I20"/>
  <c r="G20"/>
  <c r="E20"/>
  <c r="P19"/>
  <c r="Q19" s="1"/>
  <c r="R19" s="1"/>
  <c r="O19"/>
  <c r="K19"/>
  <c r="I19"/>
  <c r="G19"/>
  <c r="L19" s="1"/>
  <c r="E19"/>
  <c r="P18"/>
  <c r="Q18" s="1"/>
  <c r="R18" s="1"/>
  <c r="O18"/>
  <c r="K18"/>
  <c r="I18"/>
  <c r="G18"/>
  <c r="L18" s="1"/>
  <c r="E18"/>
  <c r="P17"/>
  <c r="Q17" s="1"/>
  <c r="R17" s="1"/>
  <c r="O17"/>
  <c r="K17"/>
  <c r="I17"/>
  <c r="G17"/>
  <c r="L17" s="1"/>
  <c r="E17"/>
  <c r="K16"/>
  <c r="I16"/>
  <c r="G16"/>
  <c r="L16" s="1"/>
  <c r="E16"/>
  <c r="P15"/>
  <c r="Q15" s="1"/>
  <c r="R15" s="1"/>
  <c r="O15"/>
  <c r="K15"/>
  <c r="I15"/>
  <c r="G15"/>
  <c r="L15" s="1"/>
  <c r="E15"/>
  <c r="P14"/>
  <c r="Q14" s="1"/>
  <c r="R14" s="1"/>
  <c r="O14"/>
  <c r="K14"/>
  <c r="I14"/>
  <c r="G14"/>
  <c r="L14" s="1"/>
  <c r="E14"/>
  <c r="P13"/>
  <c r="Q13" s="1"/>
  <c r="R13" s="1"/>
  <c r="O13"/>
  <c r="K13"/>
  <c r="I13"/>
  <c r="G13"/>
  <c r="L13" s="1"/>
  <c r="E13"/>
  <c r="P12"/>
  <c r="Q12" s="1"/>
  <c r="R12" s="1"/>
  <c r="O12"/>
  <c r="K12"/>
  <c r="I12"/>
  <c r="G12"/>
  <c r="L12" s="1"/>
  <c r="E12"/>
  <c r="P11"/>
  <c r="Q11" s="1"/>
  <c r="R11" s="1"/>
  <c r="O11"/>
  <c r="K11"/>
  <c r="I11"/>
  <c r="G11"/>
  <c r="L11" s="1"/>
  <c r="E11"/>
  <c r="Q10"/>
  <c r="R10" s="1"/>
  <c r="S10" s="1"/>
  <c r="O10"/>
  <c r="K10"/>
  <c r="I10"/>
  <c r="G10"/>
  <c r="L10" s="1"/>
  <c r="E10"/>
  <c r="Q9"/>
  <c r="R9" s="1"/>
  <c r="S9" s="1"/>
  <c r="O9"/>
  <c r="K9"/>
  <c r="I9"/>
  <c r="G9"/>
  <c r="L9" s="1"/>
  <c r="E9"/>
  <c r="P8"/>
  <c r="Q8" s="1"/>
  <c r="R8" s="1"/>
  <c r="O8"/>
  <c r="K8"/>
  <c r="I8"/>
  <c r="G8"/>
  <c r="L8" s="1"/>
  <c r="E8"/>
  <c r="P7"/>
  <c r="Q7" s="1"/>
  <c r="R7" s="1"/>
  <c r="O7"/>
  <c r="K7"/>
  <c r="I7"/>
  <c r="G7"/>
  <c r="L7" s="1"/>
  <c r="E7"/>
  <c r="Q6"/>
  <c r="R6" s="1"/>
  <c r="O6"/>
  <c r="K6"/>
  <c r="I6"/>
  <c r="G6"/>
  <c r="L6" s="1"/>
  <c r="E6"/>
  <c r="Q5"/>
  <c r="R5" s="1"/>
  <c r="O5"/>
  <c r="K5"/>
  <c r="I5"/>
  <c r="G5"/>
  <c r="L5" s="1"/>
  <c r="M5" s="1"/>
  <c r="V5" s="1"/>
  <c r="E5"/>
  <c r="Q4"/>
  <c r="R4" s="1"/>
  <c r="O4"/>
  <c r="K4"/>
  <c r="I4"/>
  <c r="G4"/>
  <c r="L4" s="1"/>
  <c r="M4" s="1"/>
  <c r="V4" s="1"/>
  <c r="E4"/>
  <c r="X4" l="1"/>
  <c r="X5"/>
  <c r="M6"/>
  <c r="V6" s="1"/>
  <c r="M7"/>
  <c r="V7" s="1"/>
  <c r="M8"/>
  <c r="V8" s="1"/>
  <c r="M9"/>
  <c r="V9" s="1"/>
  <c r="M10"/>
  <c r="V10" s="1"/>
  <c r="M11"/>
  <c r="V11" s="1"/>
  <c r="M12"/>
  <c r="V12" s="1"/>
  <c r="M13"/>
  <c r="V13" s="1"/>
  <c r="M14"/>
  <c r="V14" s="1"/>
  <c r="M15"/>
  <c r="V15" s="1"/>
  <c r="M16"/>
  <c r="V16" s="1"/>
  <c r="M17"/>
  <c r="V17" s="1"/>
  <c r="Q3" i="2"/>
  <c r="P3"/>
  <c r="R3" s="1"/>
  <c r="S3" s="1"/>
  <c r="Q4"/>
  <c r="P4"/>
  <c r="R4" s="1"/>
  <c r="S4" s="1"/>
  <c r="Q5"/>
  <c r="P5"/>
  <c r="R5" s="1"/>
  <c r="S5" s="1"/>
  <c r="Q7"/>
  <c r="P7"/>
  <c r="R7" s="1"/>
  <c r="S7" s="1"/>
  <c r="Q8"/>
  <c r="P8"/>
  <c r="R8" s="1"/>
  <c r="S8" s="1"/>
  <c r="Q9"/>
  <c r="P9"/>
  <c r="R9" s="1"/>
  <c r="S9" s="1"/>
  <c r="Q10"/>
  <c r="P10"/>
  <c r="R10" s="1"/>
  <c r="S10" s="1"/>
  <c r="Q11"/>
  <c r="P11"/>
  <c r="R11" s="1"/>
  <c r="S11" s="1"/>
  <c r="Q12"/>
  <c r="P12"/>
  <c r="R12" s="1"/>
  <c r="S12" s="1"/>
  <c r="Q13"/>
  <c r="P13"/>
  <c r="R13" s="1"/>
  <c r="S13" s="1"/>
  <c r="Q14"/>
  <c r="P14"/>
  <c r="R14" s="1"/>
  <c r="S14" s="1"/>
  <c r="Q15"/>
  <c r="P15"/>
  <c r="R15" s="1"/>
  <c r="S15" s="1"/>
  <c r="Q16"/>
  <c r="P16"/>
  <c r="R16" s="1"/>
  <c r="S16" s="1"/>
  <c r="Q17"/>
  <c r="P17"/>
  <c r="R17" s="1"/>
  <c r="S17" s="1"/>
  <c r="Q18"/>
  <c r="P18"/>
  <c r="R18" s="1"/>
  <c r="S18" s="1"/>
  <c r="Q19"/>
  <c r="P19"/>
  <c r="R19" s="1"/>
  <c r="S19" s="1"/>
  <c r="Q21"/>
  <c r="P21"/>
  <c r="R21" s="1"/>
  <c r="S21" s="1"/>
  <c r="Q22"/>
  <c r="P22"/>
  <c r="R22" s="1"/>
  <c r="S22" s="1"/>
  <c r="Q23"/>
  <c r="P23"/>
  <c r="R23" s="1"/>
  <c r="S23" s="1"/>
  <c r="Q24"/>
  <c r="P24"/>
  <c r="R24" s="1"/>
  <c r="S24" s="1"/>
  <c r="Q25"/>
  <c r="P25"/>
  <c r="R25" s="1"/>
  <c r="S25" s="1"/>
  <c r="Q26"/>
  <c r="P26"/>
  <c r="R26" s="1"/>
  <c r="S26" s="1"/>
  <c r="Q27"/>
  <c r="P27"/>
  <c r="R27" s="1"/>
  <c r="S27" s="1"/>
  <c r="Q28"/>
  <c r="P28"/>
  <c r="R28" s="1"/>
  <c r="S28" s="1"/>
  <c r="Q29"/>
  <c r="P29"/>
  <c r="R29" s="1"/>
  <c r="S29" s="1"/>
  <c r="Q30"/>
  <c r="P30"/>
  <c r="R30" s="1"/>
  <c r="S30" s="1"/>
  <c r="Q31"/>
  <c r="P31"/>
  <c r="R31" s="1"/>
  <c r="S31" s="1"/>
  <c r="Q33"/>
  <c r="P33"/>
  <c r="R33" s="1"/>
  <c r="S33" s="1"/>
  <c r="Q34"/>
  <c r="P34"/>
  <c r="R34" s="1"/>
  <c r="S34" s="1"/>
  <c r="Q35"/>
  <c r="P35"/>
  <c r="R35" s="1"/>
  <c r="S35" s="1"/>
  <c r="Q36"/>
  <c r="P36"/>
  <c r="R36" s="1"/>
  <c r="S36" s="1"/>
  <c r="Q37"/>
  <c r="P37"/>
  <c r="R37" s="1"/>
  <c r="S37" s="1"/>
  <c r="Q38"/>
  <c r="P38"/>
  <c r="R38" s="1"/>
  <c r="S38" s="1"/>
  <c r="Q39"/>
  <c r="P39"/>
  <c r="R39" s="1"/>
  <c r="S39" s="1"/>
  <c r="Q40"/>
  <c r="P40"/>
  <c r="R40" s="1"/>
  <c r="S40" s="1"/>
  <c r="Q41"/>
  <c r="P41"/>
  <c r="R41" s="1"/>
  <c r="S41" s="1"/>
  <c r="Q42"/>
  <c r="P42"/>
  <c r="R42" s="1"/>
  <c r="S42" s="1"/>
  <c r="Q43"/>
  <c r="P43"/>
  <c r="R43" s="1"/>
  <c r="S43" s="1"/>
  <c r="Q44"/>
  <c r="P44"/>
  <c r="R44" s="1"/>
  <c r="S44" s="1"/>
  <c r="Q45"/>
  <c r="P45"/>
  <c r="R45" s="1"/>
  <c r="S45" s="1"/>
  <c r="Q46"/>
  <c r="P46"/>
  <c r="R46" s="1"/>
  <c r="S46" s="1"/>
  <c r="Q48"/>
  <c r="P48"/>
  <c r="R48" s="1"/>
  <c r="S48" s="1"/>
  <c r="Q49"/>
  <c r="P49"/>
  <c r="R49" s="1"/>
  <c r="S49" s="1"/>
  <c r="Q50"/>
  <c r="P50"/>
  <c r="R50" s="1"/>
  <c r="S50" s="1"/>
  <c r="Q51"/>
  <c r="P51"/>
  <c r="R51" s="1"/>
  <c r="S51" s="1"/>
  <c r="Q52"/>
  <c r="P52"/>
  <c r="R52" s="1"/>
  <c r="S52" s="1"/>
  <c r="Q53"/>
  <c r="P53"/>
  <c r="R53" s="1"/>
  <c r="S53" s="1"/>
  <c r="Q54"/>
  <c r="P54"/>
  <c r="R54" s="1"/>
  <c r="S54" s="1"/>
  <c r="Q56"/>
  <c r="P56"/>
  <c r="R56" s="1"/>
  <c r="S56" s="1"/>
  <c r="M18" i="1"/>
  <c r="V18" s="1"/>
  <c r="M19"/>
  <c r="V19" s="1"/>
  <c r="M21"/>
  <c r="V21" s="1"/>
  <c r="M22"/>
  <c r="V22" s="1"/>
  <c r="M23"/>
  <c r="V23" s="1"/>
  <c r="M24"/>
  <c r="V24" s="1"/>
  <c r="M25"/>
  <c r="V25" s="1"/>
  <c r="M26"/>
  <c r="V26" s="1"/>
  <c r="M27"/>
  <c r="V27" s="1"/>
  <c r="M28"/>
  <c r="V28" s="1"/>
  <c r="M29"/>
  <c r="V29" s="1"/>
  <c r="M30"/>
  <c r="V30" s="1"/>
  <c r="M31"/>
  <c r="V31" s="1"/>
  <c r="M33"/>
  <c r="V33" s="1"/>
  <c r="M34"/>
  <c r="V34" s="1"/>
  <c r="M35"/>
  <c r="V35" s="1"/>
  <c r="M36"/>
  <c r="V36" s="1"/>
  <c r="M37"/>
  <c r="V37" s="1"/>
  <c r="M38"/>
  <c r="V38" s="1"/>
  <c r="M39"/>
  <c r="V39" s="1"/>
  <c r="M40"/>
  <c r="V40" s="1"/>
  <c r="M41"/>
  <c r="V41" s="1"/>
  <c r="M42"/>
  <c r="V42" s="1"/>
  <c r="M43"/>
  <c r="V43" s="1"/>
  <c r="M44"/>
  <c r="V44" s="1"/>
  <c r="M45"/>
  <c r="V45" s="1"/>
  <c r="M46"/>
  <c r="V46" s="1"/>
  <c r="M48"/>
  <c r="V48" s="1"/>
  <c r="M49"/>
  <c r="V49" s="1"/>
  <c r="M50"/>
  <c r="V50" s="1"/>
  <c r="M51"/>
  <c r="V51" s="1"/>
  <c r="M52"/>
  <c r="V52" s="1"/>
  <c r="M53"/>
  <c r="V53" s="1"/>
  <c r="M54"/>
  <c r="V54" s="1"/>
  <c r="M55"/>
  <c r="V55" s="1"/>
  <c r="M56"/>
  <c r="V56" s="1"/>
  <c r="M58"/>
  <c r="V58" s="1"/>
  <c r="M60"/>
  <c r="V60" s="1"/>
  <c r="Q6" i="2"/>
  <c r="R6"/>
  <c r="Q20"/>
  <c r="R20"/>
  <c r="Q32"/>
  <c r="R32"/>
  <c r="R47"/>
  <c r="Q47"/>
  <c r="Q55"/>
  <c r="R55"/>
  <c r="Q57"/>
  <c r="P57"/>
  <c r="R57" s="1"/>
  <c r="S57" s="1"/>
  <c r="Q59"/>
  <c r="P59"/>
  <c r="R59" s="1"/>
  <c r="S59" s="1"/>
  <c r="Q61"/>
  <c r="P61"/>
  <c r="R61" s="1"/>
  <c r="S61" s="1"/>
  <c r="Q58"/>
  <c r="R58"/>
  <c r="Q60"/>
  <c r="R60"/>
  <c r="M2" i="5"/>
  <c r="M3"/>
  <c r="M4"/>
  <c r="M6"/>
  <c r="M7"/>
  <c r="M8"/>
  <c r="M9"/>
  <c r="M10"/>
  <c r="M11"/>
  <c r="M12"/>
  <c r="M13"/>
  <c r="M14"/>
  <c r="M15"/>
  <c r="M16"/>
  <c r="M17"/>
  <c r="M18"/>
  <c r="M20"/>
  <c r="M21"/>
  <c r="M22"/>
  <c r="M23"/>
  <c r="M24"/>
  <c r="M25"/>
  <c r="M26"/>
  <c r="M27"/>
  <c r="M28"/>
  <c r="M29"/>
  <c r="M30"/>
  <c r="M32"/>
  <c r="M33"/>
  <c r="M34"/>
  <c r="M35"/>
  <c r="M36"/>
  <c r="M37"/>
  <c r="M38"/>
  <c r="M39"/>
  <c r="M40"/>
  <c r="M41"/>
  <c r="M42"/>
  <c r="M43"/>
  <c r="M44"/>
  <c r="M45"/>
  <c r="M47"/>
  <c r="M48"/>
  <c r="M49"/>
  <c r="M50"/>
  <c r="M51"/>
  <c r="M52"/>
  <c r="M53"/>
  <c r="M55"/>
  <c r="M56"/>
  <c r="M58"/>
  <c r="M60"/>
  <c r="X23" i="1" l="1"/>
  <c r="X22"/>
  <c r="X21"/>
  <c r="X19"/>
  <c r="X18"/>
  <c r="X17"/>
  <c r="X14"/>
  <c r="X13"/>
  <c r="X12"/>
  <c r="X11"/>
  <c r="X9"/>
  <c r="X8"/>
  <c r="X7"/>
  <c r="X6"/>
</calcChain>
</file>

<file path=xl/sharedStrings.xml><?xml version="1.0" encoding="utf-8"?>
<sst xmlns="http://schemas.openxmlformats.org/spreadsheetml/2006/main" count="207" uniqueCount="48">
  <si>
    <t>LC=Lorentz correction; AC=absorption correction; MC=mosaic correctioin; WW=Wack and Webb; I^int=intrinsic intensity</t>
  </si>
  <si>
    <t>h</t>
  </si>
  <si>
    <t>k</t>
  </si>
  <si>
    <t>qz</t>
  </si>
  <si>
    <t>qx</t>
  </si>
  <si>
    <t>q</t>
  </si>
  <si>
    <t>I^obs</t>
  </si>
  <si>
    <t>LC</t>
  </si>
  <si>
    <t>A</t>
  </si>
  <si>
    <t>AC</t>
  </si>
  <si>
    <t>M</t>
  </si>
  <si>
    <t>MC</t>
  </si>
  <si>
    <t>I^int</t>
  </si>
  <si>
    <t>normalized I^int</t>
  </si>
  <si>
    <t>|F^WW|</t>
  </si>
  <si>
    <t>I^WW</t>
  </si>
  <si>
    <t>I^WW mod1</t>
  </si>
  <si>
    <t>normalized I^WW mod1</t>
  </si>
  <si>
    <t>|F^WW| mod1</t>
  </si>
  <si>
    <t>|F^exp|</t>
  </si>
  <si>
    <t>weak</t>
  </si>
  <si>
    <t>normalized</t>
  </si>
  <si>
    <t>sigma</t>
  </si>
  <si>
    <t>AbsCorr</t>
  </si>
  <si>
    <t>MosaicCorr</t>
  </si>
  <si>
    <t>LorentzCorr</t>
  </si>
  <si>
    <t>I^intri</t>
  </si>
  <si>
    <t>sigma^intri</t>
  </si>
  <si>
    <t>sigma/I</t>
  </si>
  <si>
    <t>F</t>
  </si>
  <si>
    <t>sigma^F</t>
  </si>
  <si>
    <t>sigma^F/F</t>
  </si>
  <si>
    <t>qr</t>
  </si>
  <si>
    <t>box size</t>
  </si>
  <si>
    <t>10 $\times$ 7</t>
  </si>
  <si>
    <t>15 $\times$ 7</t>
  </si>
  <si>
    <t>20 $\times$ 8</t>
  </si>
  <si>
    <t>25 $\times$ 9</t>
  </si>
  <si>
    <t>30 $\times$ 10</t>
  </si>
  <si>
    <t>35 $\times$ 10</t>
  </si>
  <si>
    <t>I</t>
  </si>
  <si>
    <t>$I^\text{obs}_{hk}$</t>
  </si>
  <si>
    <t>$\sigma_I$</t>
  </si>
  <si>
    <t>correction</t>
  </si>
  <si>
    <t>$|F_{hk}|$</t>
  </si>
  <si>
    <t>$\sigma_F$</t>
  </si>
  <si>
    <t>|F|</t>
  </si>
  <si>
    <t>|F^WW| / |F^exp| mod1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</si>
</sst>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color rgb="FFFF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5" fontId="4" fillId="0" borderId="0" xfId="0" applyNumberFormat="1" applyFont="1"/>
    <xf numFmtId="0" fontId="4" fillId="0" borderId="0" xfId="0" applyFont="1"/>
    <xf numFmtId="2" fontId="0" fillId="0" borderId="0" xfId="0" applyNumberFormat="1"/>
    <xf numFmtId="165" fontId="2" fillId="0" borderId="0" xfId="0" applyNumberFormat="1" applyFont="1"/>
    <xf numFmtId="164" fontId="1" fillId="0" borderId="0" xfId="0" applyNumberFormat="1" applyFont="1" applyBorder="1" applyAlignment="1">
      <alignment horizontal="right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5536"/>
  <sheetViews>
    <sheetView tabSelected="1" zoomScaleNormal="100" workbookViewId="0">
      <selection activeCell="S9" sqref="S9"/>
    </sheetView>
  </sheetViews>
  <sheetFormatPr defaultRowHeight="15"/>
  <cols>
    <col min="1" max="2" width="2.85546875"/>
    <col min="3" max="3" width="6.140625"/>
    <col min="4" max="4" width="6.85546875"/>
    <col min="5" max="5" width="5.7109375"/>
    <col min="6" max="6" width="7.140625"/>
    <col min="7" max="7" width="5.7109375"/>
    <col min="8" max="8" width="5.140625"/>
    <col min="9" max="9" width="4.7109375"/>
    <col min="10" max="10" width="5"/>
    <col min="11" max="11" width="4.7109375"/>
    <col min="12" max="12" width="6.5703125"/>
    <col min="13" max="13" width="9.7109375"/>
    <col min="14" max="14" width="7.7109375"/>
    <col min="15" max="15" width="6.5703125"/>
    <col min="16" max="17" width="11"/>
    <col min="18" max="18" width="12.28515625"/>
    <col min="19" max="19" width="11.28515625" customWidth="1"/>
    <col min="20" max="20" width="2.28515625"/>
    <col min="21" max="21" width="2.85546875"/>
    <col min="22" max="22" width="7.7109375"/>
    <col min="24" max="24" width="7.42578125"/>
    <col min="25" max="1025" width="8.7109375"/>
  </cols>
  <sheetData>
    <row r="1" spans="1:24" ht="12.75" customHeight="1">
      <c r="A1" s="2" t="s">
        <v>0</v>
      </c>
    </row>
    <row r="2" spans="1:24" ht="12.75" customHeight="1">
      <c r="M2" s="3"/>
      <c r="Q2" s="3"/>
    </row>
    <row r="3" spans="1:24" ht="25.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5" t="s">
        <v>13</v>
      </c>
      <c r="N3" s="4" t="s">
        <v>14</v>
      </c>
      <c r="O3" s="4" t="s">
        <v>15</v>
      </c>
      <c r="P3" s="4" t="s">
        <v>16</v>
      </c>
      <c r="Q3" s="5" t="s">
        <v>17</v>
      </c>
      <c r="R3" s="4" t="s">
        <v>18</v>
      </c>
      <c r="S3" s="5" t="s">
        <v>47</v>
      </c>
      <c r="T3" s="4" t="s">
        <v>1</v>
      </c>
      <c r="U3" s="4" t="s">
        <v>2</v>
      </c>
      <c r="V3" s="6" t="s">
        <v>19</v>
      </c>
      <c r="W3" s="6" t="s">
        <v>14</v>
      </c>
      <c r="X3" s="27" t="s">
        <v>47</v>
      </c>
    </row>
    <row r="4" spans="1:24" ht="12.75" customHeight="1">
      <c r="A4" s="2">
        <v>1</v>
      </c>
      <c r="B4" s="2">
        <v>-1</v>
      </c>
      <c r="C4" s="2">
        <v>0.10199999999999999</v>
      </c>
      <c r="D4" s="2">
        <v>-4.2999999999999997E-2</v>
      </c>
      <c r="E4" s="7">
        <f t="shared" ref="E4:E35" si="0">SQRT(C4^2+D4^2)</f>
        <v>0.11069326989478628</v>
      </c>
      <c r="F4" s="2">
        <v>726</v>
      </c>
      <c r="G4" s="8">
        <f>4*PI()*PI()*ABS(D4)/C4/1.175</f>
        <v>14.164138147579219</v>
      </c>
      <c r="H4" s="2">
        <v>0.51</v>
      </c>
      <c r="I4" s="8">
        <f t="shared" ref="I4:I31" si="1">1/H4</f>
        <v>1.9607843137254901</v>
      </c>
      <c r="J4" s="2">
        <v>0.38</v>
      </c>
      <c r="K4" s="8">
        <f t="shared" ref="K4:K31" si="2">1/J4</f>
        <v>2.6315789473684212</v>
      </c>
      <c r="L4" s="9">
        <f t="shared" ref="L4:L19" si="3">F4*G4*I4*K4</f>
        <v>53060.703277309149</v>
      </c>
      <c r="M4" s="9">
        <f t="shared" ref="M4:M19" si="4">L4/L$5*10000</f>
        <v>7454.6592785055509</v>
      </c>
      <c r="N4" s="2">
        <v>60.8</v>
      </c>
      <c r="O4" s="9">
        <f>N4^2</f>
        <v>3696.64</v>
      </c>
      <c r="P4" s="9">
        <v>5587</v>
      </c>
      <c r="Q4" s="9">
        <f t="shared" ref="Q4:Q15" si="5">P4/P$5*10000</f>
        <v>6889.8754470341592</v>
      </c>
      <c r="R4" s="9">
        <f t="shared" ref="R4:R15" si="6">SQRT(Q4)</f>
        <v>83.005273609778314</v>
      </c>
      <c r="S4" s="8">
        <f>R4/V4</f>
        <v>0.96137270198066249</v>
      </c>
      <c r="T4" s="2">
        <v>1</v>
      </c>
      <c r="U4" s="2">
        <v>-1</v>
      </c>
      <c r="V4" s="10">
        <f t="shared" ref="V4:V19" si="7">SQRT(M4)</f>
        <v>86.340368765170041</v>
      </c>
      <c r="W4" s="11">
        <v>60.8</v>
      </c>
      <c r="X4" s="12">
        <f t="shared" ref="X4:X14" si="8">W4/V4</f>
        <v>0.70418971877876546</v>
      </c>
    </row>
    <row r="5" spans="1:24" ht="12.75" customHeight="1">
      <c r="A5" s="2">
        <v>1</v>
      </c>
      <c r="B5" s="2">
        <v>0</v>
      </c>
      <c r="C5" s="2">
        <v>0.109</v>
      </c>
      <c r="D5" s="2">
        <v>0</v>
      </c>
      <c r="E5" s="7">
        <f t="shared" si="0"/>
        <v>0.109</v>
      </c>
      <c r="F5" s="2">
        <v>180818</v>
      </c>
      <c r="G5" s="8">
        <f>C5</f>
        <v>0.109</v>
      </c>
      <c r="H5" s="2">
        <v>0.71</v>
      </c>
      <c r="I5" s="8">
        <f t="shared" si="1"/>
        <v>1.4084507042253522</v>
      </c>
      <c r="J5" s="2">
        <v>0.39</v>
      </c>
      <c r="K5" s="8">
        <f t="shared" si="2"/>
        <v>2.5641025641025639</v>
      </c>
      <c r="L5" s="9">
        <f t="shared" si="3"/>
        <v>71177.905381003977</v>
      </c>
      <c r="M5" s="9">
        <f t="shared" si="4"/>
        <v>10000</v>
      </c>
      <c r="N5" s="2">
        <v>100</v>
      </c>
      <c r="O5" s="9">
        <f>N5^2</f>
        <v>10000</v>
      </c>
      <c r="P5" s="9">
        <v>8109</v>
      </c>
      <c r="Q5" s="9">
        <f t="shared" si="5"/>
        <v>10000</v>
      </c>
      <c r="R5" s="9">
        <f t="shared" si="6"/>
        <v>100</v>
      </c>
      <c r="S5" s="8">
        <f t="shared" ref="S5:S23" si="9">R5/V5</f>
        <v>1</v>
      </c>
      <c r="T5" s="2">
        <v>1</v>
      </c>
      <c r="U5" s="2">
        <v>0</v>
      </c>
      <c r="V5" s="10">
        <f t="shared" si="7"/>
        <v>100</v>
      </c>
      <c r="W5" s="11">
        <v>100</v>
      </c>
      <c r="X5" s="12">
        <f t="shared" si="8"/>
        <v>1</v>
      </c>
    </row>
    <row r="6" spans="1:24" ht="12.75" customHeight="1">
      <c r="A6" s="2">
        <v>1</v>
      </c>
      <c r="B6" s="2">
        <v>1</v>
      </c>
      <c r="C6" s="2">
        <v>0.114</v>
      </c>
      <c r="D6" s="2">
        <v>4.2999999999999997E-2</v>
      </c>
      <c r="E6" s="7">
        <f t="shared" si="0"/>
        <v>0.12184005909387931</v>
      </c>
      <c r="F6" s="2">
        <v>228</v>
      </c>
      <c r="G6" s="8">
        <f>4*PI()*PI()*ABS(D6)/C6/1.175</f>
        <v>12.673176237307722</v>
      </c>
      <c r="H6" s="2">
        <v>0.56000000000000005</v>
      </c>
      <c r="I6" s="8">
        <f t="shared" si="1"/>
        <v>1.7857142857142856</v>
      </c>
      <c r="J6" s="2">
        <v>0.39</v>
      </c>
      <c r="K6" s="8">
        <f t="shared" si="2"/>
        <v>2.5641025641025639</v>
      </c>
      <c r="L6" s="9">
        <f t="shared" si="3"/>
        <v>13230.238929057508</v>
      </c>
      <c r="M6" s="9">
        <f t="shared" si="4"/>
        <v>1858.756429855325</v>
      </c>
      <c r="N6" s="2">
        <v>26.9</v>
      </c>
      <c r="O6" s="9">
        <f t="shared" ref="O6:P15" si="10">$N6^2</f>
        <v>723.6099999999999</v>
      </c>
      <c r="P6" s="9">
        <v>723.6</v>
      </c>
      <c r="Q6" s="9">
        <f t="shared" si="5"/>
        <v>892.34184239733634</v>
      </c>
      <c r="R6" s="9">
        <f t="shared" si="6"/>
        <v>29.872091362965136</v>
      </c>
      <c r="S6" s="8">
        <f t="shared" si="9"/>
        <v>0.6928741948909769</v>
      </c>
      <c r="T6" s="2">
        <v>1</v>
      </c>
      <c r="U6" s="2">
        <v>1</v>
      </c>
      <c r="V6" s="10">
        <f t="shared" si="7"/>
        <v>43.113297598946488</v>
      </c>
      <c r="W6" s="11">
        <v>26.9</v>
      </c>
      <c r="X6" s="12">
        <f t="shared" si="8"/>
        <v>0.6239374276176296</v>
      </c>
    </row>
    <row r="7" spans="1:24" ht="12.75" customHeight="1">
      <c r="A7" s="2">
        <v>1</v>
      </c>
      <c r="B7" s="2">
        <v>3</v>
      </c>
      <c r="C7" s="2">
        <v>0.128</v>
      </c>
      <c r="D7" s="2">
        <v>0.13</v>
      </c>
      <c r="E7" s="7">
        <f t="shared" si="0"/>
        <v>0.18243903091169938</v>
      </c>
      <c r="F7" s="2">
        <v>3.8</v>
      </c>
      <c r="G7" s="8">
        <f>4*PI()*PI()*ABS(D7)/C7/1.175</f>
        <v>34.123632237808948</v>
      </c>
      <c r="H7" s="2">
        <v>0.59</v>
      </c>
      <c r="I7" s="8">
        <f t="shared" si="1"/>
        <v>1.6949152542372883</v>
      </c>
      <c r="J7" s="2">
        <v>0.4</v>
      </c>
      <c r="K7" s="8">
        <f t="shared" si="2"/>
        <v>2.5</v>
      </c>
      <c r="L7" s="9">
        <f t="shared" si="3"/>
        <v>549.44831569353391</v>
      </c>
      <c r="M7" s="9">
        <f t="shared" si="4"/>
        <v>77.193661818569225</v>
      </c>
      <c r="N7" s="2">
        <v>7.6</v>
      </c>
      <c r="O7" s="9">
        <f t="shared" si="10"/>
        <v>57.76</v>
      </c>
      <c r="P7" s="9">
        <f t="shared" ref="P7:P15" si="11">$N7^2</f>
        <v>57.76</v>
      </c>
      <c r="Q7" s="9">
        <f t="shared" si="5"/>
        <v>71.229498088543593</v>
      </c>
      <c r="R7" s="9">
        <f t="shared" si="6"/>
        <v>8.4397569922684141</v>
      </c>
      <c r="S7" s="8">
        <f t="shared" si="9"/>
        <v>0.96059234321014331</v>
      </c>
      <c r="T7" s="2">
        <v>1</v>
      </c>
      <c r="U7" s="2">
        <v>3</v>
      </c>
      <c r="V7" s="10">
        <f t="shared" si="7"/>
        <v>8.7859923639034214</v>
      </c>
      <c r="W7" s="11">
        <v>7.6</v>
      </c>
      <c r="X7" s="12">
        <f t="shared" si="8"/>
        <v>0.86501327171919917</v>
      </c>
    </row>
    <row r="8" spans="1:24" ht="12.75" customHeight="1">
      <c r="A8" s="2">
        <v>2</v>
      </c>
      <c r="B8" s="2">
        <v>-2</v>
      </c>
      <c r="C8" s="2">
        <v>0.20599999999999999</v>
      </c>
      <c r="D8" s="2">
        <v>-8.6999999999999994E-2</v>
      </c>
      <c r="E8" s="7">
        <f t="shared" si="0"/>
        <v>0.22361797781037193</v>
      </c>
      <c r="F8" s="2">
        <v>49.2</v>
      </c>
      <c r="G8" s="8">
        <f>4*PI()*PI()*ABS(D8)/C8/1.175</f>
        <v>14.189722501876043</v>
      </c>
      <c r="H8" s="2">
        <v>0.69</v>
      </c>
      <c r="I8" s="8">
        <f t="shared" si="1"/>
        <v>1.4492753623188408</v>
      </c>
      <c r="J8" s="2">
        <v>0.44</v>
      </c>
      <c r="K8" s="8">
        <f t="shared" si="2"/>
        <v>2.2727272727272729</v>
      </c>
      <c r="L8" s="9">
        <f t="shared" si="3"/>
        <v>2299.5202473395966</v>
      </c>
      <c r="M8" s="9">
        <f t="shared" si="4"/>
        <v>323.06658014599213</v>
      </c>
      <c r="N8" s="2">
        <v>15.1</v>
      </c>
      <c r="O8" s="9">
        <f t="shared" si="10"/>
        <v>228.01</v>
      </c>
      <c r="P8" s="9">
        <f t="shared" si="11"/>
        <v>228.01</v>
      </c>
      <c r="Q8" s="9">
        <f t="shared" si="5"/>
        <v>281.18140337896165</v>
      </c>
      <c r="R8" s="9">
        <f t="shared" si="6"/>
        <v>16.768464550428035</v>
      </c>
      <c r="S8" s="8">
        <f t="shared" si="9"/>
        <v>0.9329261785862355</v>
      </c>
      <c r="T8" s="2">
        <v>2</v>
      </c>
      <c r="U8" s="2">
        <v>-2</v>
      </c>
      <c r="V8" s="10">
        <f t="shared" si="7"/>
        <v>17.974052969377613</v>
      </c>
      <c r="W8" s="11">
        <v>15.1</v>
      </c>
      <c r="X8" s="12">
        <f t="shared" si="8"/>
        <v>0.84009989431575971</v>
      </c>
    </row>
    <row r="9" spans="1:24" ht="12.75" customHeight="1">
      <c r="A9" s="2">
        <v>2</v>
      </c>
      <c r="B9" s="2">
        <v>-1</v>
      </c>
      <c r="C9" s="2">
        <v>0.21199999999999999</v>
      </c>
      <c r="D9" s="2">
        <v>-4.3999999999999997E-2</v>
      </c>
      <c r="E9" s="7">
        <f t="shared" si="0"/>
        <v>0.21651789764358972</v>
      </c>
      <c r="F9" s="2">
        <v>1818</v>
      </c>
      <c r="G9" s="8">
        <f>4*PI()*PI()*ABS(D9)/C9/1.175</f>
        <v>6.9733053977989838</v>
      </c>
      <c r="H9" s="2">
        <v>0.7</v>
      </c>
      <c r="I9" s="8">
        <f t="shared" si="1"/>
        <v>1.4285714285714286</v>
      </c>
      <c r="J9" s="2">
        <v>0.44</v>
      </c>
      <c r="K9" s="8">
        <f t="shared" si="2"/>
        <v>2.2727272727272729</v>
      </c>
      <c r="L9" s="9">
        <f t="shared" si="3"/>
        <v>41160.614328566735</v>
      </c>
      <c r="M9" s="9">
        <f t="shared" si="4"/>
        <v>5782.7796572883863</v>
      </c>
      <c r="N9" s="2">
        <v>71.2</v>
      </c>
      <c r="O9" s="9">
        <f t="shared" si="10"/>
        <v>5069.4400000000005</v>
      </c>
      <c r="P9" s="9">
        <v>5869.4</v>
      </c>
      <c r="Q9" s="9">
        <f t="shared" si="5"/>
        <v>7238.1304723147114</v>
      </c>
      <c r="R9" s="9">
        <f t="shared" si="6"/>
        <v>85.077203011821624</v>
      </c>
      <c r="S9" s="8">
        <f t="shared" si="9"/>
        <v>1.1187804825115015</v>
      </c>
      <c r="T9" s="2">
        <v>2</v>
      </c>
      <c r="U9" s="2">
        <v>-1</v>
      </c>
      <c r="V9" s="10">
        <f t="shared" si="7"/>
        <v>76.044589927807394</v>
      </c>
      <c r="W9" s="11">
        <v>71.2</v>
      </c>
      <c r="X9" s="12">
        <f t="shared" si="8"/>
        <v>0.93629277332672078</v>
      </c>
    </row>
    <row r="10" spans="1:24" ht="12.75" customHeight="1">
      <c r="A10" s="2">
        <v>2</v>
      </c>
      <c r="B10" s="2">
        <v>0</v>
      </c>
      <c r="C10" s="2">
        <v>0.218</v>
      </c>
      <c r="D10" s="2">
        <v>0</v>
      </c>
      <c r="E10" s="7">
        <f t="shared" si="0"/>
        <v>0.218</v>
      </c>
      <c r="F10" s="2">
        <v>10200</v>
      </c>
      <c r="G10" s="8">
        <f>C10</f>
        <v>0.218</v>
      </c>
      <c r="H10" s="2">
        <v>0.84</v>
      </c>
      <c r="I10" s="8">
        <f t="shared" si="1"/>
        <v>1.1904761904761905</v>
      </c>
      <c r="J10" s="2">
        <v>0.45</v>
      </c>
      <c r="K10" s="8">
        <f t="shared" si="2"/>
        <v>2.2222222222222223</v>
      </c>
      <c r="L10" s="9">
        <f t="shared" si="3"/>
        <v>5882.539682539682</v>
      </c>
      <c r="M10" s="9">
        <f t="shared" si="4"/>
        <v>826.45585748152962</v>
      </c>
      <c r="N10" s="2">
        <v>39.700000000000003</v>
      </c>
      <c r="O10" s="9">
        <f t="shared" si="10"/>
        <v>1576.0900000000001</v>
      </c>
      <c r="P10" s="9">
        <v>776.1</v>
      </c>
      <c r="Q10" s="9">
        <f t="shared" si="5"/>
        <v>957.08472068072513</v>
      </c>
      <c r="R10" s="9">
        <f t="shared" si="6"/>
        <v>30.936785881547635</v>
      </c>
      <c r="S10" s="8">
        <f t="shared" si="9"/>
        <v>1.0761315407295546</v>
      </c>
      <c r="T10" s="2">
        <v>2</v>
      </c>
      <c r="U10" s="2">
        <v>0</v>
      </c>
      <c r="V10" s="10">
        <f t="shared" si="7"/>
        <v>28.74814528767951</v>
      </c>
      <c r="W10" s="11">
        <v>39.700000000000003</v>
      </c>
      <c r="X10" s="12">
        <f t="shared" si="8"/>
        <v>1.3809586532531575</v>
      </c>
    </row>
    <row r="11" spans="1:24" ht="12.75" customHeight="1">
      <c r="A11" s="2">
        <v>2</v>
      </c>
      <c r="B11" s="2">
        <v>1</v>
      </c>
      <c r="C11" s="2">
        <v>0.224</v>
      </c>
      <c r="D11" s="2">
        <v>4.2999999999999997E-2</v>
      </c>
      <c r="E11" s="7">
        <f t="shared" si="0"/>
        <v>0.22808989455914089</v>
      </c>
      <c r="F11" s="2">
        <v>550</v>
      </c>
      <c r="G11" s="8">
        <f t="shared" ref="G11:G18" si="12">4*PI()*PI()*ABS(D11)/C11/1.175</f>
        <v>6.4497414779155369</v>
      </c>
      <c r="H11" s="2">
        <v>0.71</v>
      </c>
      <c r="I11" s="8">
        <f t="shared" si="1"/>
        <v>1.4084507042253522</v>
      </c>
      <c r="J11" s="2">
        <v>0.45</v>
      </c>
      <c r="K11" s="8">
        <f t="shared" si="2"/>
        <v>2.2222222222222223</v>
      </c>
      <c r="L11" s="9">
        <f t="shared" si="3"/>
        <v>11102.841354784179</v>
      </c>
      <c r="M11" s="9">
        <f t="shared" si="4"/>
        <v>1559.8718865569926</v>
      </c>
      <c r="N11" s="2">
        <v>33.9</v>
      </c>
      <c r="O11" s="9">
        <f t="shared" si="10"/>
        <v>1149.2099999999998</v>
      </c>
      <c r="P11" s="9">
        <f t="shared" si="11"/>
        <v>1149.2099999999998</v>
      </c>
      <c r="Q11" s="9">
        <f t="shared" si="5"/>
        <v>1417.2031076581573</v>
      </c>
      <c r="R11" s="9">
        <f t="shared" si="6"/>
        <v>37.645758162881478</v>
      </c>
      <c r="S11" s="8">
        <f t="shared" si="9"/>
        <v>0.95317267236232484</v>
      </c>
      <c r="T11" s="2">
        <v>2</v>
      </c>
      <c r="U11" s="2">
        <v>1</v>
      </c>
      <c r="V11" s="10">
        <f t="shared" si="7"/>
        <v>39.495213463874236</v>
      </c>
      <c r="W11" s="11">
        <v>33.9</v>
      </c>
      <c r="X11" s="12">
        <f t="shared" si="8"/>
        <v>0.85833185915067634</v>
      </c>
    </row>
    <row r="12" spans="1:24" ht="12.75" customHeight="1">
      <c r="A12" s="2">
        <v>2</v>
      </c>
      <c r="B12" s="2">
        <v>2</v>
      </c>
      <c r="C12" s="2">
        <v>0.23100000000000001</v>
      </c>
      <c r="D12" s="2">
        <v>8.5999999999999993E-2</v>
      </c>
      <c r="E12" s="7">
        <f t="shared" si="0"/>
        <v>0.2464893506827425</v>
      </c>
      <c r="F12" s="2">
        <v>112</v>
      </c>
      <c r="G12" s="8">
        <f t="shared" si="12"/>
        <v>12.508589532927102</v>
      </c>
      <c r="H12" s="2">
        <v>0.72</v>
      </c>
      <c r="I12" s="8">
        <f t="shared" si="1"/>
        <v>1.3888888888888888</v>
      </c>
      <c r="J12" s="2">
        <v>0.45</v>
      </c>
      <c r="K12" s="8">
        <f t="shared" si="2"/>
        <v>2.2222222222222223</v>
      </c>
      <c r="L12" s="9">
        <f t="shared" si="3"/>
        <v>4323.9568755797391</v>
      </c>
      <c r="M12" s="9">
        <f t="shared" si="4"/>
        <v>607.48582758010195</v>
      </c>
      <c r="N12" s="2">
        <v>22.7</v>
      </c>
      <c r="O12" s="9">
        <f t="shared" si="10"/>
        <v>515.29</v>
      </c>
      <c r="P12" s="9">
        <f t="shared" si="11"/>
        <v>515.29</v>
      </c>
      <c r="Q12" s="9">
        <f t="shared" si="5"/>
        <v>635.45443334566517</v>
      </c>
      <c r="R12" s="9">
        <f t="shared" si="6"/>
        <v>25.208221542696446</v>
      </c>
      <c r="S12" s="8">
        <f t="shared" si="9"/>
        <v>1.0227609355547331</v>
      </c>
      <c r="T12" s="2">
        <v>2</v>
      </c>
      <c r="U12" s="2">
        <v>2</v>
      </c>
      <c r="V12" s="10">
        <f t="shared" si="7"/>
        <v>24.647227584052978</v>
      </c>
      <c r="W12" s="11">
        <v>22.7</v>
      </c>
      <c r="X12" s="12">
        <f t="shared" si="8"/>
        <v>0.9209960804957692</v>
      </c>
    </row>
    <row r="13" spans="1:24" ht="12.75" customHeight="1">
      <c r="A13" s="2">
        <v>2</v>
      </c>
      <c r="B13" s="2">
        <v>3</v>
      </c>
      <c r="C13" s="2">
        <v>0.23699999999999999</v>
      </c>
      <c r="D13" s="2">
        <v>0.129</v>
      </c>
      <c r="E13" s="7">
        <f t="shared" si="0"/>
        <v>0.26983328186122629</v>
      </c>
      <c r="F13" s="2">
        <v>27</v>
      </c>
      <c r="G13" s="8">
        <f t="shared" si="12"/>
        <v>18.287874570292161</v>
      </c>
      <c r="H13" s="2">
        <v>0.72</v>
      </c>
      <c r="I13" s="8">
        <f t="shared" si="1"/>
        <v>1.3888888888888888</v>
      </c>
      <c r="J13" s="2">
        <v>0.45</v>
      </c>
      <c r="K13" s="8">
        <f t="shared" si="2"/>
        <v>2.2222222222222223</v>
      </c>
      <c r="L13" s="9">
        <f t="shared" si="3"/>
        <v>1523.9895475243468</v>
      </c>
      <c r="M13" s="9">
        <f t="shared" si="4"/>
        <v>214.10991786941099</v>
      </c>
      <c r="N13" s="2">
        <v>14.2</v>
      </c>
      <c r="O13" s="9">
        <f t="shared" si="10"/>
        <v>201.64</v>
      </c>
      <c r="P13" s="9">
        <f t="shared" si="11"/>
        <v>201.64</v>
      </c>
      <c r="Q13" s="9">
        <f t="shared" si="5"/>
        <v>248.66198051547661</v>
      </c>
      <c r="R13" s="9">
        <f t="shared" si="6"/>
        <v>15.769019643448878</v>
      </c>
      <c r="S13" s="8">
        <f t="shared" si="9"/>
        <v>1.0776712618661495</v>
      </c>
      <c r="T13" s="2">
        <v>2</v>
      </c>
      <c r="U13" s="2">
        <v>3</v>
      </c>
      <c r="V13" s="10">
        <f t="shared" si="7"/>
        <v>14.632495271463817</v>
      </c>
      <c r="W13" s="11">
        <v>14.2</v>
      </c>
      <c r="X13" s="12">
        <f t="shared" si="8"/>
        <v>0.97044282171699947</v>
      </c>
    </row>
    <row r="14" spans="1:24" ht="12.75" customHeight="1">
      <c r="A14" s="2">
        <v>2</v>
      </c>
      <c r="B14" s="2">
        <v>4</v>
      </c>
      <c r="C14" s="2">
        <v>0.24299999999999999</v>
      </c>
      <c r="D14" s="2">
        <v>0.17299999999999999</v>
      </c>
      <c r="E14" s="7">
        <f t="shared" si="0"/>
        <v>0.29829180344085893</v>
      </c>
      <c r="F14" s="2">
        <v>8.1999999999999993</v>
      </c>
      <c r="G14" s="8">
        <f t="shared" si="12"/>
        <v>23.920028878570477</v>
      </c>
      <c r="H14" s="2">
        <v>0.72</v>
      </c>
      <c r="I14" s="8">
        <f t="shared" si="1"/>
        <v>1.3888888888888888</v>
      </c>
      <c r="J14" s="2">
        <v>0.45</v>
      </c>
      <c r="K14" s="8">
        <f t="shared" si="2"/>
        <v>2.2222222222222223</v>
      </c>
      <c r="L14" s="9">
        <f t="shared" si="3"/>
        <v>605.38344692678368</v>
      </c>
      <c r="M14" s="9">
        <f t="shared" si="4"/>
        <v>85.052158206435351</v>
      </c>
      <c r="N14" s="2">
        <v>7.8</v>
      </c>
      <c r="O14" s="9">
        <f t="shared" si="10"/>
        <v>60.839999999999996</v>
      </c>
      <c r="P14" s="9">
        <f t="shared" si="11"/>
        <v>60.839999999999996</v>
      </c>
      <c r="Q14" s="9">
        <f t="shared" si="5"/>
        <v>75.027746947835723</v>
      </c>
      <c r="R14" s="9">
        <f t="shared" si="6"/>
        <v>8.6618558604860034</v>
      </c>
      <c r="S14" s="8">
        <f t="shared" si="9"/>
        <v>0.93922205736273034</v>
      </c>
      <c r="T14" s="2">
        <v>2</v>
      </c>
      <c r="U14" s="2">
        <v>4</v>
      </c>
      <c r="V14" s="10">
        <f t="shared" si="7"/>
        <v>9.2223726993889894</v>
      </c>
      <c r="W14" s="11">
        <v>7.8</v>
      </c>
      <c r="X14" s="12">
        <f t="shared" si="8"/>
        <v>0.84576933228005124</v>
      </c>
    </row>
    <row r="15" spans="1:24" ht="12.75" customHeight="1">
      <c r="A15" s="2">
        <v>2</v>
      </c>
      <c r="B15" s="2">
        <v>5</v>
      </c>
      <c r="C15" s="2">
        <v>0.25</v>
      </c>
      <c r="D15" s="2">
        <v>0.214</v>
      </c>
      <c r="E15" s="7">
        <f t="shared" si="0"/>
        <v>0.32908357601071497</v>
      </c>
      <c r="F15" s="2">
        <v>2.6</v>
      </c>
      <c r="G15" s="8">
        <f t="shared" si="12"/>
        <v>28.760447207940395</v>
      </c>
      <c r="H15" s="2">
        <v>0.72</v>
      </c>
      <c r="I15" s="8">
        <f t="shared" si="1"/>
        <v>1.3888888888888888</v>
      </c>
      <c r="J15" s="2">
        <v>0.46</v>
      </c>
      <c r="K15" s="8">
        <f t="shared" si="2"/>
        <v>2.1739130434782608</v>
      </c>
      <c r="L15" s="9">
        <f t="shared" si="3"/>
        <v>225.77645755025671</v>
      </c>
      <c r="M15" s="9">
        <f t="shared" si="4"/>
        <v>31.720019905293832</v>
      </c>
      <c r="N15" s="2"/>
      <c r="O15" s="9">
        <f t="shared" si="10"/>
        <v>0</v>
      </c>
      <c r="P15" s="9">
        <f t="shared" si="11"/>
        <v>0</v>
      </c>
      <c r="Q15" s="9">
        <f t="shared" si="5"/>
        <v>0</v>
      </c>
      <c r="R15" s="9">
        <f t="shared" si="6"/>
        <v>0</v>
      </c>
      <c r="S15" s="8"/>
      <c r="T15" s="2">
        <v>2</v>
      </c>
      <c r="U15" s="2">
        <v>5</v>
      </c>
      <c r="V15" s="10">
        <f t="shared" si="7"/>
        <v>5.6320529032754862</v>
      </c>
      <c r="W15" s="11"/>
      <c r="X15" s="12"/>
    </row>
    <row r="16" spans="1:24" ht="12.75" customHeight="1">
      <c r="A16" s="2">
        <v>2</v>
      </c>
      <c r="B16" s="2">
        <v>6</v>
      </c>
      <c r="C16" s="2">
        <v>0.25600000000000001</v>
      </c>
      <c r="D16" s="2">
        <v>0.25700000000000001</v>
      </c>
      <c r="E16" s="7">
        <f t="shared" si="0"/>
        <v>0.36274646793594006</v>
      </c>
      <c r="F16" s="2">
        <v>1.2</v>
      </c>
      <c r="G16" s="8">
        <f t="shared" si="12"/>
        <v>33.729898019680384</v>
      </c>
      <c r="H16" s="2">
        <v>0.73</v>
      </c>
      <c r="I16" s="8">
        <f t="shared" si="1"/>
        <v>1.3698630136986301</v>
      </c>
      <c r="J16" s="2">
        <v>0.46</v>
      </c>
      <c r="K16" s="8">
        <f t="shared" si="2"/>
        <v>2.1739130434782608</v>
      </c>
      <c r="L16" s="9">
        <f t="shared" si="3"/>
        <v>120.53566892083519</v>
      </c>
      <c r="M16" s="9">
        <f t="shared" si="4"/>
        <v>16.934422033863878</v>
      </c>
      <c r="N16" s="2"/>
      <c r="O16" s="9"/>
      <c r="P16" s="9"/>
      <c r="Q16" s="9"/>
      <c r="R16" s="9"/>
      <c r="S16" s="8"/>
      <c r="T16" s="2"/>
      <c r="U16" s="2"/>
      <c r="V16" s="10">
        <f t="shared" si="7"/>
        <v>4.1151454450436962</v>
      </c>
      <c r="W16" s="11"/>
      <c r="X16" s="12"/>
    </row>
    <row r="17" spans="1:24" ht="12.75" customHeight="1">
      <c r="A17" s="2">
        <v>3</v>
      </c>
      <c r="B17" s="2">
        <v>-2</v>
      </c>
      <c r="C17" s="2">
        <v>0.314</v>
      </c>
      <c r="D17" s="2">
        <v>-8.6999999999999994E-2</v>
      </c>
      <c r="E17" s="7">
        <f t="shared" si="0"/>
        <v>0.32582971012478285</v>
      </c>
      <c r="F17" s="2">
        <v>305</v>
      </c>
      <c r="G17" s="8">
        <f t="shared" si="12"/>
        <v>9.3091810044154926</v>
      </c>
      <c r="H17" s="2">
        <v>0.77</v>
      </c>
      <c r="I17" s="8">
        <f t="shared" si="1"/>
        <v>1.2987012987012987</v>
      </c>
      <c r="J17" s="2">
        <v>0.47</v>
      </c>
      <c r="K17" s="8">
        <f t="shared" si="2"/>
        <v>2.1276595744680851</v>
      </c>
      <c r="L17" s="9">
        <f t="shared" si="3"/>
        <v>7845.5380114582076</v>
      </c>
      <c r="M17" s="9">
        <f t="shared" si="4"/>
        <v>1102.243451737206</v>
      </c>
      <c r="N17" s="2">
        <v>29.3</v>
      </c>
      <c r="O17" s="9">
        <f t="shared" ref="O17:P24" si="13">$N17^2</f>
        <v>858.49</v>
      </c>
      <c r="P17" s="9">
        <f t="shared" si="13"/>
        <v>858.49</v>
      </c>
      <c r="Q17" s="9">
        <f t="shared" ref="Q17:Q24" si="14">P17/P$5*10000</f>
        <v>1058.68787766679</v>
      </c>
      <c r="R17" s="9">
        <f t="shared" ref="R17:R24" si="15">SQRT(Q17)</f>
        <v>32.537484193876914</v>
      </c>
      <c r="S17" s="8">
        <f t="shared" si="9"/>
        <v>0.98004317010115849</v>
      </c>
      <c r="T17" s="2">
        <v>3</v>
      </c>
      <c r="U17" s="2">
        <v>-2</v>
      </c>
      <c r="V17" s="10">
        <f t="shared" si="7"/>
        <v>33.200051983953365</v>
      </c>
      <c r="W17" s="11">
        <v>29.3</v>
      </c>
      <c r="X17" s="12">
        <f>W17/V17</f>
        <v>0.8825287386345545</v>
      </c>
    </row>
    <row r="18" spans="1:24" ht="12.75" customHeight="1">
      <c r="A18" s="2">
        <v>3</v>
      </c>
      <c r="B18" s="2">
        <v>-1</v>
      </c>
      <c r="C18" s="2">
        <v>0.32100000000000001</v>
      </c>
      <c r="D18" s="2">
        <v>-4.2999999999999997E-2</v>
      </c>
      <c r="E18" s="7">
        <f t="shared" si="0"/>
        <v>0.32386725675807365</v>
      </c>
      <c r="F18" s="2">
        <v>1205</v>
      </c>
      <c r="G18" s="8">
        <f t="shared" si="12"/>
        <v>4.5007541777354527</v>
      </c>
      <c r="H18" s="2">
        <v>0.77</v>
      </c>
      <c r="I18" s="8">
        <f t="shared" si="1"/>
        <v>1.2987012987012987</v>
      </c>
      <c r="J18" s="2">
        <v>0.47</v>
      </c>
      <c r="K18" s="8">
        <f t="shared" si="2"/>
        <v>2.1276595744680851</v>
      </c>
      <c r="L18" s="9">
        <f t="shared" si="3"/>
        <v>14985.931981683396</v>
      </c>
      <c r="M18" s="9">
        <f t="shared" si="4"/>
        <v>2105.4190765331027</v>
      </c>
      <c r="N18" s="2">
        <v>44.2</v>
      </c>
      <c r="O18" s="9">
        <f t="shared" si="13"/>
        <v>1953.6400000000003</v>
      </c>
      <c r="P18" s="9">
        <f t="shared" si="13"/>
        <v>1953.6400000000003</v>
      </c>
      <c r="Q18" s="9">
        <f t="shared" si="14"/>
        <v>2409.2243186582814</v>
      </c>
      <c r="R18" s="9">
        <f t="shared" si="15"/>
        <v>49.083849876087363</v>
      </c>
      <c r="S18" s="8">
        <f t="shared" si="9"/>
        <v>1.0697180951974914</v>
      </c>
      <c r="T18" s="2">
        <v>3</v>
      </c>
      <c r="U18" s="2">
        <v>-1</v>
      </c>
      <c r="V18" s="10">
        <f t="shared" si="7"/>
        <v>45.884845826624534</v>
      </c>
      <c r="W18" s="11">
        <v>44.2</v>
      </c>
      <c r="X18" s="12">
        <f>W18/V18</f>
        <v>0.96328099623586605</v>
      </c>
    </row>
    <row r="19" spans="1:24" ht="12.75" customHeight="1">
      <c r="A19" s="2">
        <v>3</v>
      </c>
      <c r="B19" s="2">
        <v>0</v>
      </c>
      <c r="C19" s="2">
        <v>0.32600000000000001</v>
      </c>
      <c r="D19" s="2">
        <v>0</v>
      </c>
      <c r="E19" s="7">
        <f t="shared" si="0"/>
        <v>0.32600000000000001</v>
      </c>
      <c r="F19" s="2">
        <v>1566</v>
      </c>
      <c r="G19" s="8">
        <f>C19</f>
        <v>0.32600000000000001</v>
      </c>
      <c r="H19" s="2">
        <v>0.88</v>
      </c>
      <c r="I19" s="8">
        <f t="shared" si="1"/>
        <v>1.1363636363636365</v>
      </c>
      <c r="J19" s="2">
        <v>0.47</v>
      </c>
      <c r="K19" s="8">
        <f t="shared" si="2"/>
        <v>2.1276595744680851</v>
      </c>
      <c r="L19" s="9">
        <f t="shared" si="3"/>
        <v>1234.3230174081241</v>
      </c>
      <c r="M19" s="9">
        <f t="shared" si="4"/>
        <v>173.41378771979728</v>
      </c>
      <c r="N19" s="2">
        <v>12</v>
      </c>
      <c r="O19" s="9">
        <f t="shared" si="13"/>
        <v>144</v>
      </c>
      <c r="P19" s="9">
        <f t="shared" si="13"/>
        <v>144</v>
      </c>
      <c r="Q19" s="9">
        <f t="shared" si="14"/>
        <v>177.58046614872364</v>
      </c>
      <c r="R19" s="9">
        <f t="shared" si="15"/>
        <v>13.325932093055391</v>
      </c>
      <c r="S19" s="8">
        <f t="shared" si="9"/>
        <v>1.0119423782272827</v>
      </c>
      <c r="T19" s="2">
        <v>3</v>
      </c>
      <c r="U19" s="2">
        <v>0</v>
      </c>
      <c r="V19" s="10">
        <f t="shared" si="7"/>
        <v>13.168666892278704</v>
      </c>
      <c r="W19" s="11">
        <v>12</v>
      </c>
      <c r="X19" s="12">
        <f>W19/V19</f>
        <v>0.9112539711241433</v>
      </c>
    </row>
    <row r="20" spans="1:24" ht="12.75" customHeight="1">
      <c r="A20" s="2">
        <v>3</v>
      </c>
      <c r="B20" s="2">
        <v>1</v>
      </c>
      <c r="C20" s="2">
        <v>0.33200000000000002</v>
      </c>
      <c r="D20" s="2">
        <v>4.2999999999999997E-2</v>
      </c>
      <c r="E20" s="7">
        <f t="shared" si="0"/>
        <v>0.33477305745833252</v>
      </c>
      <c r="F20" s="2" t="s">
        <v>20</v>
      </c>
      <c r="G20" s="8">
        <f t="shared" ref="G20:G28" si="16">4*PI()*PI()*ABS(D20)/C20/1.175</f>
        <v>4.3516328043767478</v>
      </c>
      <c r="H20" s="2">
        <v>0.78</v>
      </c>
      <c r="I20" s="8">
        <f t="shared" si="1"/>
        <v>1.2820512820512819</v>
      </c>
      <c r="J20" s="2">
        <v>0.47</v>
      </c>
      <c r="K20" s="8">
        <f t="shared" si="2"/>
        <v>2.1276595744680851</v>
      </c>
      <c r="L20" s="9"/>
      <c r="M20" s="9"/>
      <c r="N20" s="2"/>
      <c r="O20" s="9">
        <f t="shared" si="13"/>
        <v>0</v>
      </c>
      <c r="P20" s="9">
        <f t="shared" si="13"/>
        <v>0</v>
      </c>
      <c r="Q20" s="9">
        <f t="shared" si="14"/>
        <v>0</v>
      </c>
      <c r="R20" s="9">
        <f t="shared" si="15"/>
        <v>0</v>
      </c>
      <c r="S20" s="8"/>
      <c r="T20" s="2">
        <v>3</v>
      </c>
      <c r="U20" s="2">
        <v>1</v>
      </c>
      <c r="V20" s="10"/>
      <c r="W20" s="11"/>
      <c r="X20" s="12"/>
    </row>
    <row r="21" spans="1:24" ht="12.75" customHeight="1">
      <c r="A21" s="2">
        <v>3</v>
      </c>
      <c r="B21" s="2">
        <v>2</v>
      </c>
      <c r="C21" s="2">
        <v>0.33900000000000002</v>
      </c>
      <c r="D21" s="2">
        <v>8.5999999999999993E-2</v>
      </c>
      <c r="E21" s="7">
        <f t="shared" si="0"/>
        <v>0.34973847372000699</v>
      </c>
      <c r="F21" s="2">
        <v>32.4</v>
      </c>
      <c r="G21" s="8">
        <f t="shared" si="16"/>
        <v>8.5235521596051935</v>
      </c>
      <c r="H21" s="2">
        <v>0.78</v>
      </c>
      <c r="I21" s="8">
        <f t="shared" si="1"/>
        <v>1.2820512820512819</v>
      </c>
      <c r="J21" s="2">
        <v>0.48</v>
      </c>
      <c r="K21" s="8">
        <f t="shared" si="2"/>
        <v>2.0833333333333335</v>
      </c>
      <c r="L21" s="9">
        <f t="shared" ref="L21:L31" si="17">F21*G21*I21*K21</f>
        <v>737.61509073506477</v>
      </c>
      <c r="M21" s="9">
        <f t="shared" ref="M21:M31" si="18">L21/L$5*10000</f>
        <v>103.6297832574208</v>
      </c>
      <c r="N21" s="2">
        <v>10.5</v>
      </c>
      <c r="O21" s="9">
        <f t="shared" si="13"/>
        <v>110.25</v>
      </c>
      <c r="P21" s="9">
        <f t="shared" si="13"/>
        <v>110.25</v>
      </c>
      <c r="Q21" s="9">
        <f t="shared" si="14"/>
        <v>135.96004439511654</v>
      </c>
      <c r="R21" s="9">
        <f t="shared" si="15"/>
        <v>11.660190581423468</v>
      </c>
      <c r="S21" s="8">
        <f t="shared" si="9"/>
        <v>1.1454162863943609</v>
      </c>
      <c r="T21" s="2">
        <v>3</v>
      </c>
      <c r="U21" s="2">
        <v>2</v>
      </c>
      <c r="V21" s="10">
        <f t="shared" ref="V21:V31" si="19">SQRT(M21)</f>
        <v>10.179871475486358</v>
      </c>
      <c r="W21" s="11">
        <v>10.5</v>
      </c>
      <c r="X21" s="12">
        <f>W21/V21</f>
        <v>1.0314472069008462</v>
      </c>
    </row>
    <row r="22" spans="1:24" ht="12.75" customHeight="1">
      <c r="A22" s="2">
        <v>3</v>
      </c>
      <c r="B22" s="2">
        <v>3</v>
      </c>
      <c r="C22" s="2">
        <v>0.34499999999999997</v>
      </c>
      <c r="D22" s="2">
        <v>0.129</v>
      </c>
      <c r="E22" s="7">
        <f t="shared" si="0"/>
        <v>0.36832865758721517</v>
      </c>
      <c r="F22" s="2">
        <v>39.1</v>
      </c>
      <c r="G22" s="8">
        <f t="shared" si="16"/>
        <v>12.562974704809397</v>
      </c>
      <c r="H22" s="2">
        <v>0.78</v>
      </c>
      <c r="I22" s="8">
        <f t="shared" si="1"/>
        <v>1.2820512820512819</v>
      </c>
      <c r="J22" s="2">
        <v>0.48</v>
      </c>
      <c r="K22" s="8">
        <f t="shared" si="2"/>
        <v>2.0833333333333335</v>
      </c>
      <c r="L22" s="9">
        <f t="shared" si="17"/>
        <v>1311.9986937982037</v>
      </c>
      <c r="M22" s="9">
        <f t="shared" si="18"/>
        <v>184.32667929398653</v>
      </c>
      <c r="N22" s="2">
        <v>14.9</v>
      </c>
      <c r="O22" s="9">
        <f t="shared" si="13"/>
        <v>222.01000000000002</v>
      </c>
      <c r="P22" s="9">
        <f t="shared" si="13"/>
        <v>222.01000000000002</v>
      </c>
      <c r="Q22" s="9">
        <f t="shared" si="14"/>
        <v>273.78221728943151</v>
      </c>
      <c r="R22" s="9">
        <f t="shared" si="15"/>
        <v>16.546365682210446</v>
      </c>
      <c r="S22" s="8">
        <f t="shared" si="9"/>
        <v>1.2187328534869977</v>
      </c>
      <c r="T22" s="2">
        <v>3</v>
      </c>
      <c r="U22" s="2">
        <v>3</v>
      </c>
      <c r="V22" s="10">
        <f t="shared" si="19"/>
        <v>13.57669618478614</v>
      </c>
      <c r="W22" s="11">
        <v>14.9</v>
      </c>
      <c r="X22" s="12">
        <f>W22/V22</f>
        <v>1.0974687653905622</v>
      </c>
    </row>
    <row r="23" spans="1:24" ht="12.75" customHeight="1">
      <c r="A23" s="2">
        <v>3</v>
      </c>
      <c r="B23" s="2">
        <v>4</v>
      </c>
      <c r="C23" s="2">
        <v>0.35199999999999998</v>
      </c>
      <c r="D23" s="2">
        <v>0.17199999999999999</v>
      </c>
      <c r="E23" s="7">
        <f t="shared" si="0"/>
        <v>0.39177544588705399</v>
      </c>
      <c r="F23" s="2">
        <v>27.7</v>
      </c>
      <c r="G23" s="8">
        <f t="shared" si="16"/>
        <v>16.417523761966823</v>
      </c>
      <c r="H23" s="2">
        <v>0.79</v>
      </c>
      <c r="I23" s="8">
        <f t="shared" si="1"/>
        <v>1.2658227848101264</v>
      </c>
      <c r="J23" s="2">
        <v>0.48</v>
      </c>
      <c r="K23" s="8">
        <f t="shared" si="2"/>
        <v>2.0833333333333335</v>
      </c>
      <c r="L23" s="9">
        <f t="shared" si="17"/>
        <v>1199.2758655234204</v>
      </c>
      <c r="M23" s="9">
        <f t="shared" si="18"/>
        <v>168.48990695973532</v>
      </c>
      <c r="N23" s="2">
        <v>10</v>
      </c>
      <c r="O23" s="9">
        <f t="shared" si="13"/>
        <v>100</v>
      </c>
      <c r="P23" s="9">
        <f t="shared" si="13"/>
        <v>100</v>
      </c>
      <c r="Q23" s="9">
        <f t="shared" si="14"/>
        <v>123.31976815883586</v>
      </c>
      <c r="R23" s="9">
        <f t="shared" si="15"/>
        <v>11.104943410879493</v>
      </c>
      <c r="S23" s="8">
        <f t="shared" si="9"/>
        <v>0.8555184985352805</v>
      </c>
      <c r="T23" s="2">
        <v>3</v>
      </c>
      <c r="U23" s="2">
        <v>4</v>
      </c>
      <c r="V23" s="10">
        <f t="shared" si="19"/>
        <v>12.980366210540261</v>
      </c>
      <c r="W23" s="11">
        <v>10</v>
      </c>
      <c r="X23" s="12">
        <f>W23/V23</f>
        <v>0.77039428917497288</v>
      </c>
    </row>
    <row r="24" spans="1:24" ht="12.75" customHeight="1">
      <c r="A24" s="2">
        <v>3</v>
      </c>
      <c r="B24" s="2">
        <v>5</v>
      </c>
      <c r="C24" s="2">
        <v>0.35799999999999998</v>
      </c>
      <c r="D24" s="2">
        <v>0.215</v>
      </c>
      <c r="E24" s="7">
        <f t="shared" si="0"/>
        <v>0.41759909003732276</v>
      </c>
      <c r="F24" s="2">
        <v>12.2</v>
      </c>
      <c r="G24" s="8">
        <f t="shared" si="16"/>
        <v>20.177962165545818</v>
      </c>
      <c r="H24" s="2">
        <v>0.79</v>
      </c>
      <c r="I24" s="8">
        <f t="shared" si="1"/>
        <v>1.2658227848101264</v>
      </c>
      <c r="J24" s="2">
        <v>0.48</v>
      </c>
      <c r="K24" s="8">
        <f t="shared" si="2"/>
        <v>2.0833333333333335</v>
      </c>
      <c r="L24" s="9">
        <f t="shared" si="17"/>
        <v>649.18549161302462</v>
      </c>
      <c r="M24" s="9">
        <f t="shared" si="18"/>
        <v>91.20604043319878</v>
      </c>
      <c r="N24" s="2"/>
      <c r="O24" s="9">
        <f t="shared" si="13"/>
        <v>0</v>
      </c>
      <c r="P24" s="9">
        <f t="shared" si="13"/>
        <v>0</v>
      </c>
      <c r="Q24" s="9">
        <f t="shared" si="14"/>
        <v>0</v>
      </c>
      <c r="R24" s="9">
        <f t="shared" si="15"/>
        <v>0</v>
      </c>
      <c r="S24" s="13"/>
      <c r="T24" s="2">
        <v>3</v>
      </c>
      <c r="U24" s="2">
        <v>5</v>
      </c>
      <c r="V24" s="9">
        <f t="shared" si="19"/>
        <v>9.5501853611958119</v>
      </c>
      <c r="W24" s="9"/>
      <c r="X24" s="12"/>
    </row>
    <row r="25" spans="1:24" ht="12.75" customHeight="1">
      <c r="A25" s="2">
        <v>3</v>
      </c>
      <c r="B25" s="2">
        <v>6</v>
      </c>
      <c r="C25" s="2">
        <v>0.36399999999999999</v>
      </c>
      <c r="D25" s="2">
        <v>0.25800000000000001</v>
      </c>
      <c r="E25" s="7">
        <f t="shared" si="0"/>
        <v>0.44616140577149882</v>
      </c>
      <c r="F25" s="2">
        <v>3.5</v>
      </c>
      <c r="G25" s="8">
        <f t="shared" si="16"/>
        <v>23.814430072303523</v>
      </c>
      <c r="H25" s="2">
        <v>0.79</v>
      </c>
      <c r="I25" s="8">
        <f t="shared" si="1"/>
        <v>1.2658227848101264</v>
      </c>
      <c r="J25" s="2">
        <v>0.48</v>
      </c>
      <c r="K25" s="8">
        <f t="shared" si="2"/>
        <v>2.0833333333333335</v>
      </c>
      <c r="L25" s="9">
        <f t="shared" si="17"/>
        <v>219.80618473908839</v>
      </c>
      <c r="M25" s="9">
        <f t="shared" si="18"/>
        <v>30.881238154241959</v>
      </c>
      <c r="N25" s="2"/>
      <c r="O25" s="9"/>
      <c r="P25" s="9"/>
      <c r="Q25" s="13"/>
      <c r="R25" s="13"/>
      <c r="S25" s="13"/>
      <c r="T25" s="2">
        <v>3</v>
      </c>
      <c r="U25" s="2">
        <v>6</v>
      </c>
      <c r="V25" s="9">
        <f t="shared" si="19"/>
        <v>5.5570890000288786</v>
      </c>
      <c r="W25" s="9"/>
      <c r="X25" s="12"/>
    </row>
    <row r="26" spans="1:24" ht="12.75" customHeight="1">
      <c r="A26" s="2">
        <v>4</v>
      </c>
      <c r="B26" s="2">
        <v>-3</v>
      </c>
      <c r="C26" s="14">
        <v>0.41664868963191598</v>
      </c>
      <c r="D26" s="14">
        <v>-0.13070952199493599</v>
      </c>
      <c r="E26" s="7">
        <f t="shared" si="0"/>
        <v>0.43667048184201473</v>
      </c>
      <c r="F26" s="2">
        <v>142</v>
      </c>
      <c r="G26" s="8">
        <f t="shared" si="16"/>
        <v>10.540448150267604</v>
      </c>
      <c r="H26" s="2">
        <v>0.81</v>
      </c>
      <c r="I26" s="8">
        <f t="shared" si="1"/>
        <v>1.2345679012345678</v>
      </c>
      <c r="J26" s="2">
        <v>0.49</v>
      </c>
      <c r="K26" s="8">
        <f t="shared" si="2"/>
        <v>2.0408163265306123</v>
      </c>
      <c r="L26" s="9">
        <f t="shared" si="17"/>
        <v>3771.0850021113624</v>
      </c>
      <c r="M26" s="9">
        <f t="shared" si="18"/>
        <v>529.8111797369346</v>
      </c>
      <c r="N26" s="2"/>
      <c r="O26" s="2"/>
      <c r="Q26" s="2"/>
      <c r="R26" s="2"/>
      <c r="S26" s="2"/>
      <c r="T26" s="2">
        <v>4</v>
      </c>
      <c r="U26" s="2">
        <v>-3</v>
      </c>
      <c r="V26" s="9">
        <f t="shared" si="19"/>
        <v>23.017627587067583</v>
      </c>
      <c r="W26" s="9"/>
    </row>
    <row r="27" spans="1:24" ht="12.75" customHeight="1">
      <c r="A27" s="2">
        <v>4</v>
      </c>
      <c r="B27" s="2">
        <v>-2</v>
      </c>
      <c r="C27" s="14">
        <v>0.42296448782651702</v>
      </c>
      <c r="D27" s="14">
        <v>-8.7326912289653599E-2</v>
      </c>
      <c r="E27" s="7">
        <f t="shared" si="0"/>
        <v>0.43188534077043261</v>
      </c>
      <c r="F27" s="2">
        <v>755.4</v>
      </c>
      <c r="G27" s="8">
        <f t="shared" si="16"/>
        <v>6.936910148501739</v>
      </c>
      <c r="H27" s="2">
        <v>0.82</v>
      </c>
      <c r="I27" s="8">
        <f t="shared" si="1"/>
        <v>1.2195121951219512</v>
      </c>
      <c r="J27" s="2">
        <v>0.49</v>
      </c>
      <c r="K27" s="8">
        <f t="shared" si="2"/>
        <v>2.0408163265306123</v>
      </c>
      <c r="L27" s="9">
        <f t="shared" si="17"/>
        <v>13041.667312539108</v>
      </c>
      <c r="M27" s="9">
        <f t="shared" si="18"/>
        <v>1832.2634310084206</v>
      </c>
      <c r="N27" s="2"/>
      <c r="O27" s="2"/>
      <c r="P27" s="2"/>
      <c r="Q27" s="2"/>
      <c r="R27" s="2"/>
      <c r="S27" s="2"/>
      <c r="T27" s="2">
        <v>4</v>
      </c>
      <c r="U27" s="2">
        <v>-2</v>
      </c>
      <c r="V27" s="9">
        <f t="shared" si="19"/>
        <v>42.804946338109346</v>
      </c>
      <c r="W27" s="9"/>
    </row>
    <row r="28" spans="1:24" ht="12.75" customHeight="1">
      <c r="A28" s="2">
        <v>4</v>
      </c>
      <c r="B28" s="2">
        <v>-1</v>
      </c>
      <c r="C28" s="14">
        <v>0.42927871427144199</v>
      </c>
      <c r="D28" s="14">
        <v>-4.3402097767182901E-2</v>
      </c>
      <c r="E28" s="7">
        <f t="shared" si="0"/>
        <v>0.43146721383800929</v>
      </c>
      <c r="F28" s="2">
        <v>429.6</v>
      </c>
      <c r="G28" s="8">
        <f t="shared" si="16"/>
        <v>3.3969819281450784</v>
      </c>
      <c r="H28" s="2">
        <v>0.82</v>
      </c>
      <c r="I28" s="8">
        <f t="shared" si="1"/>
        <v>1.2195121951219512</v>
      </c>
      <c r="J28" s="2">
        <v>0.49</v>
      </c>
      <c r="K28" s="8">
        <f t="shared" si="2"/>
        <v>2.0408163265306123</v>
      </c>
      <c r="L28" s="9">
        <f t="shared" si="17"/>
        <v>3632.0145254632298</v>
      </c>
      <c r="M28" s="9">
        <f t="shared" si="18"/>
        <v>510.27274629980121</v>
      </c>
      <c r="N28" s="2"/>
      <c r="O28" s="2"/>
      <c r="P28" s="2"/>
      <c r="Q28" s="2"/>
      <c r="R28" s="2"/>
      <c r="S28" s="2"/>
      <c r="T28" s="2">
        <v>4</v>
      </c>
      <c r="U28" s="2">
        <v>-1</v>
      </c>
      <c r="V28" s="9">
        <f t="shared" si="19"/>
        <v>22.589217478695478</v>
      </c>
      <c r="W28" s="9"/>
    </row>
    <row r="29" spans="1:24" ht="12.75" customHeight="1">
      <c r="A29" s="2">
        <v>4</v>
      </c>
      <c r="B29" s="2">
        <v>0</v>
      </c>
      <c r="C29" s="14">
        <v>0.43506536697007098</v>
      </c>
      <c r="D29" s="14">
        <v>0</v>
      </c>
      <c r="E29" s="7">
        <f t="shared" si="0"/>
        <v>0.43506536697007098</v>
      </c>
      <c r="F29" s="2">
        <v>1917</v>
      </c>
      <c r="G29" s="8">
        <f>C29</f>
        <v>0.43506536697007098</v>
      </c>
      <c r="H29" s="2">
        <v>0.91</v>
      </c>
      <c r="I29" s="8">
        <f t="shared" si="1"/>
        <v>1.0989010989010988</v>
      </c>
      <c r="J29" s="2">
        <v>0.49</v>
      </c>
      <c r="K29" s="8">
        <f t="shared" si="2"/>
        <v>2.0408163265306123</v>
      </c>
      <c r="L29" s="9">
        <f t="shared" si="17"/>
        <v>1870.4200683597803</v>
      </c>
      <c r="M29" s="9">
        <f t="shared" si="18"/>
        <v>262.78099339222189</v>
      </c>
      <c r="N29" s="2"/>
      <c r="O29" s="2"/>
      <c r="P29" s="2"/>
      <c r="Q29" s="2"/>
      <c r="R29" s="2"/>
      <c r="S29" s="2"/>
      <c r="T29" s="2">
        <v>4</v>
      </c>
      <c r="U29" s="2">
        <v>0</v>
      </c>
      <c r="V29" s="9">
        <f t="shared" si="19"/>
        <v>16.210521070965669</v>
      </c>
      <c r="W29" s="9"/>
    </row>
    <row r="30" spans="1:24" ht="12.75" customHeight="1">
      <c r="A30" s="2">
        <v>4</v>
      </c>
      <c r="B30" s="2">
        <v>1</v>
      </c>
      <c r="C30" s="14">
        <v>0.441</v>
      </c>
      <c r="D30" s="14">
        <v>4.2999999999999997E-2</v>
      </c>
      <c r="E30" s="7">
        <f t="shared" si="0"/>
        <v>0.44309141269042895</v>
      </c>
      <c r="F30" s="2">
        <v>45.3</v>
      </c>
      <c r="G30" s="8">
        <f>4*PI()*PI()*ABS(D30)/C30/1.175</f>
        <v>3.2760591633856699</v>
      </c>
      <c r="H30" s="2">
        <v>0.82</v>
      </c>
      <c r="I30" s="8">
        <f t="shared" si="1"/>
        <v>1.2195121951219512</v>
      </c>
      <c r="J30" s="2">
        <v>0.49</v>
      </c>
      <c r="K30" s="8">
        <f t="shared" si="2"/>
        <v>2.0408163265306123</v>
      </c>
      <c r="L30" s="9">
        <f t="shared" si="17"/>
        <v>369.35161797255063</v>
      </c>
      <c r="M30" s="9">
        <f t="shared" si="18"/>
        <v>51.891330040617284</v>
      </c>
      <c r="N30" s="2"/>
      <c r="O30" s="2"/>
      <c r="P30" s="2"/>
      <c r="Q30" s="2"/>
      <c r="R30" s="2"/>
      <c r="S30" s="2"/>
      <c r="T30" s="2">
        <v>4</v>
      </c>
      <c r="U30" s="2">
        <v>1</v>
      </c>
      <c r="V30" s="9">
        <f t="shared" si="19"/>
        <v>7.2035637042103877</v>
      </c>
      <c r="W30" s="9"/>
    </row>
    <row r="31" spans="1:24" ht="12.75" customHeight="1">
      <c r="A31" s="2">
        <v>4</v>
      </c>
      <c r="B31" s="2">
        <v>2</v>
      </c>
      <c r="C31" s="14">
        <v>0.44821187263523798</v>
      </c>
      <c r="D31" s="14">
        <v>8.5210304391374406E-2</v>
      </c>
      <c r="E31" s="7">
        <f t="shared" si="0"/>
        <v>0.45623971631770233</v>
      </c>
      <c r="F31" s="2">
        <v>43.6</v>
      </c>
      <c r="G31" s="8">
        <f>4*PI()*PI()*ABS(D31)/C31/1.175</f>
        <v>6.3874958428084447</v>
      </c>
      <c r="H31" s="2">
        <v>0.82</v>
      </c>
      <c r="I31" s="8">
        <f t="shared" si="1"/>
        <v>1.2195121951219512</v>
      </c>
      <c r="J31" s="2">
        <v>0.49</v>
      </c>
      <c r="K31" s="8">
        <f t="shared" si="2"/>
        <v>2.0408163265306123</v>
      </c>
      <c r="L31" s="9">
        <f t="shared" si="17"/>
        <v>693.11801579504277</v>
      </c>
      <c r="M31" s="9">
        <f t="shared" si="18"/>
        <v>97.378254120417367</v>
      </c>
      <c r="N31" s="2"/>
      <c r="O31" s="2"/>
      <c r="P31" s="2"/>
      <c r="Q31" s="2"/>
      <c r="R31" s="2"/>
      <c r="S31" s="2"/>
      <c r="T31" s="2">
        <v>4</v>
      </c>
      <c r="U31" s="2">
        <v>2</v>
      </c>
      <c r="V31" s="9">
        <f t="shared" si="19"/>
        <v>9.8680420611394517</v>
      </c>
      <c r="W31" s="9"/>
    </row>
    <row r="32" spans="1:24" ht="12.75" customHeight="1">
      <c r="A32" s="2">
        <v>4</v>
      </c>
      <c r="B32" s="2">
        <v>3</v>
      </c>
      <c r="C32" s="14"/>
      <c r="D32" s="14"/>
      <c r="E32" s="7">
        <f t="shared" si="0"/>
        <v>0</v>
      </c>
      <c r="F32" s="2" t="s">
        <v>20</v>
      </c>
      <c r="G32" s="8"/>
      <c r="H32" s="2"/>
      <c r="I32" s="8"/>
      <c r="J32" s="2"/>
      <c r="K32" s="8"/>
      <c r="L32" s="9"/>
      <c r="M32" s="9"/>
      <c r="N32" s="2"/>
      <c r="O32" s="2"/>
      <c r="P32" s="2"/>
      <c r="Q32" s="2"/>
      <c r="R32" s="2"/>
      <c r="S32" s="2"/>
      <c r="T32" s="2">
        <v>4</v>
      </c>
      <c r="U32" s="2">
        <v>3</v>
      </c>
      <c r="V32" s="9"/>
      <c r="W32" s="9"/>
    </row>
    <row r="33" spans="1:23" ht="12.75" customHeight="1">
      <c r="A33" s="2">
        <v>4</v>
      </c>
      <c r="B33" s="2">
        <v>4</v>
      </c>
      <c r="C33" s="14">
        <v>0.461351389362051</v>
      </c>
      <c r="D33" s="14">
        <v>0.17301541837383499</v>
      </c>
      <c r="E33" s="7">
        <f t="shared" si="0"/>
        <v>0.49272653618550721</v>
      </c>
      <c r="F33" s="2">
        <v>2.1</v>
      </c>
      <c r="G33" s="8">
        <f t="shared" ref="G33:G38" si="20">4*PI()*PI()*ABS(D33)/C33/1.175</f>
        <v>12.600124738168647</v>
      </c>
      <c r="H33" s="2">
        <v>0.83</v>
      </c>
      <c r="I33" s="8">
        <f t="shared" ref="I33:I46" si="21">1/H33</f>
        <v>1.2048192771084338</v>
      </c>
      <c r="J33" s="2">
        <v>0.49</v>
      </c>
      <c r="K33" s="8">
        <f t="shared" ref="K33:K46" si="22">1/J33</f>
        <v>2.0408163265306123</v>
      </c>
      <c r="L33" s="9">
        <f t="shared" ref="L33:L46" si="23">F33*G33*I33*K33</f>
        <v>65.060885050784762</v>
      </c>
      <c r="M33" s="9">
        <f t="shared" ref="M33:M46" si="24">L33/L$5*10000</f>
        <v>9.1406012445188178</v>
      </c>
      <c r="N33" s="2"/>
      <c r="O33" s="2"/>
      <c r="P33" s="2"/>
      <c r="Q33" s="2"/>
      <c r="R33" s="2"/>
      <c r="S33" s="2"/>
      <c r="T33" s="2">
        <v>4</v>
      </c>
      <c r="U33" s="2">
        <v>4</v>
      </c>
      <c r="V33" s="9">
        <f t="shared" ref="V33:V46" si="25">SQRT(M33)</f>
        <v>3.0233427269363324</v>
      </c>
      <c r="W33" s="9"/>
    </row>
    <row r="34" spans="1:23" ht="12.75" customHeight="1">
      <c r="A34" s="2">
        <v>4</v>
      </c>
      <c r="B34" s="2">
        <v>5</v>
      </c>
      <c r="C34" s="14">
        <v>0.46713053711091801</v>
      </c>
      <c r="D34" s="14">
        <v>0.21529695118842501</v>
      </c>
      <c r="E34" s="7">
        <f t="shared" si="0"/>
        <v>0.51435757590665054</v>
      </c>
      <c r="F34" s="2">
        <v>3.2</v>
      </c>
      <c r="G34" s="8">
        <f t="shared" si="20"/>
        <v>15.48536659586625</v>
      </c>
      <c r="H34" s="2">
        <v>0.83</v>
      </c>
      <c r="I34" s="8">
        <f t="shared" si="21"/>
        <v>1.2048192771084338</v>
      </c>
      <c r="J34" s="2">
        <v>0.49</v>
      </c>
      <c r="K34" s="8">
        <f t="shared" si="22"/>
        <v>2.0408163265306123</v>
      </c>
      <c r="L34" s="9">
        <f t="shared" si="23"/>
        <v>121.84207796108188</v>
      </c>
      <c r="M34" s="9">
        <f t="shared" si="24"/>
        <v>17.117963405762037</v>
      </c>
      <c r="N34" s="2"/>
      <c r="O34" s="2"/>
      <c r="P34" s="2"/>
      <c r="Q34" s="2"/>
      <c r="R34" s="2"/>
      <c r="S34" s="2"/>
      <c r="T34" s="2">
        <v>4</v>
      </c>
      <c r="U34" s="2">
        <v>5</v>
      </c>
      <c r="V34" s="9">
        <f t="shared" si="25"/>
        <v>4.1373860595504057</v>
      </c>
      <c r="W34" s="9"/>
    </row>
    <row r="35" spans="1:23" ht="12.75" customHeight="1">
      <c r="A35" s="2">
        <v>4</v>
      </c>
      <c r="B35" s="2">
        <v>6</v>
      </c>
      <c r="C35" s="14">
        <v>0.47343348617997599</v>
      </c>
      <c r="D35" s="14">
        <v>0.25860403945156701</v>
      </c>
      <c r="E35" s="7">
        <f t="shared" si="0"/>
        <v>0.53945835340385007</v>
      </c>
      <c r="F35" s="2">
        <v>1</v>
      </c>
      <c r="G35" s="8">
        <f t="shared" si="20"/>
        <v>18.352625473383341</v>
      </c>
      <c r="H35" s="2">
        <v>0.83</v>
      </c>
      <c r="I35" s="8">
        <f t="shared" si="21"/>
        <v>1.2048192771084338</v>
      </c>
      <c r="J35" s="2">
        <v>0.49</v>
      </c>
      <c r="K35" s="8">
        <f t="shared" si="22"/>
        <v>2.0408163265306123</v>
      </c>
      <c r="L35" s="9">
        <f t="shared" si="23"/>
        <v>45.125708073231728</v>
      </c>
      <c r="M35" s="9">
        <f t="shared" si="24"/>
        <v>6.3398477142142653</v>
      </c>
      <c r="N35" s="2"/>
      <c r="O35" s="2"/>
      <c r="P35" s="2"/>
      <c r="Q35" s="2"/>
      <c r="R35" s="2"/>
      <c r="S35" s="2"/>
      <c r="T35" s="2">
        <v>4</v>
      </c>
      <c r="U35" s="2">
        <v>6</v>
      </c>
      <c r="V35" s="9">
        <f t="shared" si="25"/>
        <v>2.5179054220153434</v>
      </c>
      <c r="W35" s="9"/>
    </row>
    <row r="36" spans="1:23" ht="12.75" customHeight="1">
      <c r="A36" s="2">
        <v>5</v>
      </c>
      <c r="B36" s="2">
        <v>-3</v>
      </c>
      <c r="C36" s="14">
        <v>0.52484443626311095</v>
      </c>
      <c r="D36" s="7">
        <v>-0.131767418689161</v>
      </c>
      <c r="E36" s="7">
        <f t="shared" ref="E36:E67" si="26">SQRT(C36^2+D36^2)</f>
        <v>0.54113245597020643</v>
      </c>
      <c r="F36" s="2">
        <v>86.2</v>
      </c>
      <c r="G36" s="8">
        <f t="shared" si="20"/>
        <v>8.4352762614756625</v>
      </c>
      <c r="H36" s="2">
        <v>0.84</v>
      </c>
      <c r="I36" s="8">
        <f t="shared" si="21"/>
        <v>1.1904761904761905</v>
      </c>
      <c r="J36" s="2">
        <v>0.5</v>
      </c>
      <c r="K36" s="8">
        <f t="shared" si="22"/>
        <v>2</v>
      </c>
      <c r="L36" s="9">
        <f t="shared" si="23"/>
        <v>1731.240032712386</v>
      </c>
      <c r="M36" s="9">
        <f t="shared" si="24"/>
        <v>243.22716767869665</v>
      </c>
      <c r="N36" s="2"/>
      <c r="O36" s="2"/>
      <c r="P36" s="2"/>
      <c r="Q36" s="2"/>
      <c r="R36" s="2"/>
      <c r="S36" s="2"/>
      <c r="T36" s="2">
        <v>5</v>
      </c>
      <c r="U36" s="2">
        <v>-3</v>
      </c>
      <c r="V36" s="9">
        <f t="shared" si="25"/>
        <v>15.595741972689105</v>
      </c>
      <c r="W36" s="9"/>
    </row>
    <row r="37" spans="1:23" ht="12.75" customHeight="1">
      <c r="A37" s="2">
        <v>5</v>
      </c>
      <c r="B37" s="2">
        <v>-2</v>
      </c>
      <c r="C37" s="14">
        <v>0.53165557548445797</v>
      </c>
      <c r="D37" s="7">
        <v>-8.6797763172299494E-2</v>
      </c>
      <c r="E37" s="7">
        <f t="shared" si="26"/>
        <v>0.53869425710269536</v>
      </c>
      <c r="F37" s="2">
        <v>145</v>
      </c>
      <c r="G37" s="8">
        <f t="shared" si="20"/>
        <v>5.4852955274185771</v>
      </c>
      <c r="H37" s="2">
        <v>0.84</v>
      </c>
      <c r="I37" s="8">
        <f t="shared" si="21"/>
        <v>1.1904761904761905</v>
      </c>
      <c r="J37" s="2">
        <v>0.5</v>
      </c>
      <c r="K37" s="8">
        <f t="shared" si="22"/>
        <v>2</v>
      </c>
      <c r="L37" s="9">
        <f t="shared" si="23"/>
        <v>1893.7329797040325</v>
      </c>
      <c r="M37" s="9">
        <f t="shared" si="24"/>
        <v>266.05629507740946</v>
      </c>
      <c r="N37" s="2"/>
      <c r="O37" s="2"/>
      <c r="P37" s="2"/>
      <c r="Q37" s="2"/>
      <c r="R37" s="2"/>
      <c r="S37" s="2"/>
      <c r="T37" s="2">
        <v>5</v>
      </c>
      <c r="U37" s="2">
        <v>-2</v>
      </c>
      <c r="V37" s="9">
        <f t="shared" si="25"/>
        <v>16.311232175326591</v>
      </c>
      <c r="W37" s="9"/>
    </row>
    <row r="38" spans="1:23" ht="12.75" customHeight="1">
      <c r="A38" s="2">
        <v>5</v>
      </c>
      <c r="B38" s="2">
        <v>-1</v>
      </c>
      <c r="C38" s="14">
        <v>0.53846462445250898</v>
      </c>
      <c r="D38" s="7">
        <v>-4.2343560421226403E-2</v>
      </c>
      <c r="E38" s="7">
        <f t="shared" si="26"/>
        <v>0.54012695627595519</v>
      </c>
      <c r="F38" s="2">
        <v>63.4</v>
      </c>
      <c r="G38" s="8">
        <f t="shared" si="20"/>
        <v>2.6421171245797863</v>
      </c>
      <c r="H38" s="2">
        <v>0.84</v>
      </c>
      <c r="I38" s="8">
        <f t="shared" si="21"/>
        <v>1.1904761904761905</v>
      </c>
      <c r="J38" s="2">
        <v>0.5</v>
      </c>
      <c r="K38" s="8">
        <f t="shared" si="22"/>
        <v>2</v>
      </c>
      <c r="L38" s="9">
        <f t="shared" si="23"/>
        <v>398.83387071037725</v>
      </c>
      <c r="M38" s="9">
        <f t="shared" si="24"/>
        <v>56.03338122630656</v>
      </c>
      <c r="N38" s="2"/>
      <c r="O38" s="2"/>
      <c r="P38" s="2"/>
      <c r="Q38" s="2"/>
      <c r="R38" s="2"/>
      <c r="S38" s="2"/>
      <c r="T38" s="2">
        <v>5</v>
      </c>
      <c r="U38" s="2">
        <v>-1</v>
      </c>
      <c r="V38" s="9">
        <f t="shared" si="25"/>
        <v>7.4855448182685116</v>
      </c>
      <c r="W38" s="9"/>
    </row>
    <row r="39" spans="1:23" ht="12.75" customHeight="1">
      <c r="A39" s="2">
        <v>5</v>
      </c>
      <c r="B39" s="2">
        <v>0</v>
      </c>
      <c r="C39" s="14">
        <v>0.54370092037490203</v>
      </c>
      <c r="D39" s="7">
        <v>0</v>
      </c>
      <c r="E39" s="7">
        <f t="shared" si="26"/>
        <v>0.54370092037490203</v>
      </c>
      <c r="F39" s="2">
        <v>260</v>
      </c>
      <c r="G39" s="8">
        <f>C39</f>
        <v>0.54370092037490203</v>
      </c>
      <c r="H39" s="2">
        <v>0.93</v>
      </c>
      <c r="I39" s="8">
        <f t="shared" si="21"/>
        <v>1.075268817204301</v>
      </c>
      <c r="J39" s="2">
        <v>0.5</v>
      </c>
      <c r="K39" s="8">
        <f t="shared" si="22"/>
        <v>2</v>
      </c>
      <c r="L39" s="9">
        <f t="shared" si="23"/>
        <v>304.00481569349358</v>
      </c>
      <c r="M39" s="9">
        <f t="shared" si="24"/>
        <v>42.71055941674657</v>
      </c>
      <c r="N39" s="2"/>
      <c r="O39" s="2"/>
      <c r="P39" s="2"/>
      <c r="Q39" s="2"/>
      <c r="R39" s="2"/>
      <c r="S39" s="2"/>
      <c r="T39" s="2">
        <v>5</v>
      </c>
      <c r="U39" s="2">
        <v>0</v>
      </c>
      <c r="V39" s="9">
        <f t="shared" si="25"/>
        <v>6.535331622553409</v>
      </c>
      <c r="W39" s="9"/>
    </row>
    <row r="40" spans="1:23" ht="12.75" customHeight="1">
      <c r="A40" s="2">
        <v>5</v>
      </c>
      <c r="B40" s="2">
        <v>1</v>
      </c>
      <c r="C40" s="14">
        <v>0.54998281624360101</v>
      </c>
      <c r="D40" s="7">
        <v>3.9697200926526399E-2</v>
      </c>
      <c r="E40" s="7">
        <f t="shared" si="26"/>
        <v>0.55141360694549746</v>
      </c>
      <c r="F40" s="2">
        <v>50</v>
      </c>
      <c r="G40" s="8">
        <f>4*PI()*PI()*ABS(D40)/C40/1.175</f>
        <v>2.42511665953245</v>
      </c>
      <c r="H40" s="2">
        <v>0.84</v>
      </c>
      <c r="I40" s="8">
        <f t="shared" si="21"/>
        <v>1.1904761904761905</v>
      </c>
      <c r="J40" s="2">
        <v>0.5</v>
      </c>
      <c r="K40" s="8">
        <f t="shared" si="22"/>
        <v>2</v>
      </c>
      <c r="L40" s="9">
        <f t="shared" si="23"/>
        <v>288.70436423005356</v>
      </c>
      <c r="M40" s="9">
        <f t="shared" si="24"/>
        <v>40.560952543442404</v>
      </c>
      <c r="N40" s="2"/>
      <c r="O40" s="2"/>
      <c r="P40" s="2"/>
      <c r="Q40" s="2"/>
      <c r="R40" s="2"/>
      <c r="S40" s="2"/>
      <c r="T40" s="2">
        <v>5</v>
      </c>
      <c r="U40" s="2">
        <v>1</v>
      </c>
      <c r="V40" s="9">
        <f t="shared" si="25"/>
        <v>6.3687481143033446</v>
      </c>
      <c r="W40" s="9"/>
    </row>
    <row r="41" spans="1:23" ht="12.75" customHeight="1">
      <c r="A41" s="2">
        <v>6</v>
      </c>
      <c r="B41" s="2">
        <v>-4</v>
      </c>
      <c r="C41" s="14">
        <v>0.62834761511346404</v>
      </c>
      <c r="D41" s="7">
        <v>-0.17513012297194699</v>
      </c>
      <c r="E41" s="7">
        <f t="shared" si="26"/>
        <v>0.65229693038596093</v>
      </c>
      <c r="F41" s="2">
        <v>11.4</v>
      </c>
      <c r="G41" s="8">
        <f>4*PI()*PI()*ABS(D41)/C41/1.175</f>
        <v>9.3644602750803063</v>
      </c>
      <c r="H41" s="2">
        <v>0.86</v>
      </c>
      <c r="I41" s="8">
        <f t="shared" si="21"/>
        <v>1.1627906976744187</v>
      </c>
      <c r="J41" s="2">
        <v>0.5</v>
      </c>
      <c r="K41" s="8">
        <f t="shared" si="22"/>
        <v>2</v>
      </c>
      <c r="L41" s="9">
        <f t="shared" si="23"/>
        <v>248.2670863625942</v>
      </c>
      <c r="M41" s="9">
        <f t="shared" si="24"/>
        <v>34.879796621389751</v>
      </c>
      <c r="N41" s="2"/>
      <c r="O41" s="2"/>
      <c r="P41" s="2"/>
      <c r="Q41" s="2"/>
      <c r="R41" s="2"/>
      <c r="S41" s="2"/>
      <c r="T41" s="2">
        <v>6</v>
      </c>
      <c r="U41" s="2">
        <v>-4</v>
      </c>
      <c r="V41" s="9">
        <f t="shared" si="25"/>
        <v>5.9059120058962744</v>
      </c>
      <c r="W41" s="9"/>
    </row>
    <row r="42" spans="1:23" ht="12.75" customHeight="1">
      <c r="A42" s="2">
        <v>6</v>
      </c>
      <c r="B42" s="2">
        <v>-3</v>
      </c>
      <c r="C42" s="14">
        <v>0.63460357429190295</v>
      </c>
      <c r="D42" s="7">
        <v>-0.13070952199493599</v>
      </c>
      <c r="E42" s="7">
        <f t="shared" si="26"/>
        <v>0.64792489969455835</v>
      </c>
      <c r="F42" s="2">
        <v>15.6</v>
      </c>
      <c r="G42" s="8">
        <f>4*PI()*PI()*ABS(D42)/C42/1.175</f>
        <v>6.9203264649784115</v>
      </c>
      <c r="H42" s="2">
        <v>0.86</v>
      </c>
      <c r="I42" s="8">
        <f t="shared" si="21"/>
        <v>1.1627906976744187</v>
      </c>
      <c r="J42" s="2">
        <v>0.5</v>
      </c>
      <c r="K42" s="8">
        <f t="shared" si="22"/>
        <v>2</v>
      </c>
      <c r="L42" s="9">
        <f t="shared" si="23"/>
        <v>251.06300663642608</v>
      </c>
      <c r="M42" s="9">
        <f t="shared" si="24"/>
        <v>35.272603948167038</v>
      </c>
      <c r="N42" s="2"/>
      <c r="O42" s="2"/>
      <c r="P42" s="2"/>
      <c r="Q42" s="2"/>
      <c r="R42" s="2"/>
      <c r="S42" s="2"/>
      <c r="T42" s="2">
        <v>6</v>
      </c>
      <c r="U42" s="2">
        <v>-3</v>
      </c>
      <c r="V42" s="9">
        <f t="shared" si="25"/>
        <v>5.9390743342853556</v>
      </c>
      <c r="W42" s="9"/>
    </row>
    <row r="43" spans="1:23" ht="12.75" customHeight="1">
      <c r="A43" s="2">
        <v>6</v>
      </c>
      <c r="B43" s="2">
        <v>-2</v>
      </c>
      <c r="C43" s="14">
        <v>0.64085749675345105</v>
      </c>
      <c r="D43" s="7">
        <v>-8.5210304391374406E-2</v>
      </c>
      <c r="E43" s="7">
        <f t="shared" si="26"/>
        <v>0.64649758477473851</v>
      </c>
      <c r="F43" s="2">
        <v>10.1</v>
      </c>
      <c r="G43" s="8">
        <f>4*PI()*PI()*ABS(D43)/C43/1.175</f>
        <v>4.4673761135018726</v>
      </c>
      <c r="H43" s="2">
        <v>0.86</v>
      </c>
      <c r="I43" s="8">
        <f t="shared" si="21"/>
        <v>1.1627906976744187</v>
      </c>
      <c r="J43" s="2">
        <v>0.5</v>
      </c>
      <c r="K43" s="8">
        <f t="shared" si="22"/>
        <v>2</v>
      </c>
      <c r="L43" s="9">
        <f t="shared" si="23"/>
        <v>104.93139243341608</v>
      </c>
      <c r="M43" s="9">
        <f t="shared" si="24"/>
        <v>14.742129860626703</v>
      </c>
      <c r="N43" s="2"/>
      <c r="O43" s="2"/>
      <c r="P43" s="2"/>
      <c r="Q43" s="2"/>
      <c r="R43" s="2"/>
      <c r="S43" s="2"/>
      <c r="T43" s="2">
        <v>6</v>
      </c>
      <c r="U43" s="2">
        <v>-2</v>
      </c>
      <c r="V43" s="9">
        <f t="shared" si="25"/>
        <v>3.8395481323492615</v>
      </c>
      <c r="W43" s="9"/>
    </row>
    <row r="44" spans="1:23" ht="12.75" customHeight="1">
      <c r="A44" s="2">
        <v>6</v>
      </c>
      <c r="B44" s="2">
        <v>-1</v>
      </c>
      <c r="C44" s="14">
        <v>0.64700000000000002</v>
      </c>
      <c r="D44" s="7">
        <v>4.2999999999999997E-2</v>
      </c>
      <c r="E44" s="7">
        <f t="shared" si="26"/>
        <v>0.64842732823347293</v>
      </c>
      <c r="F44" s="2">
        <v>16.3</v>
      </c>
      <c r="G44" s="8">
        <f>4*PI()*PI()*ABS(D44)/C44/1.175</f>
        <v>2.2329862303757038</v>
      </c>
      <c r="H44" s="2">
        <v>0.86</v>
      </c>
      <c r="I44" s="8">
        <f t="shared" si="21"/>
        <v>1.1627906976744187</v>
      </c>
      <c r="J44" s="2">
        <v>0.5</v>
      </c>
      <c r="K44" s="8">
        <f t="shared" si="22"/>
        <v>2</v>
      </c>
      <c r="L44" s="9">
        <f t="shared" si="23"/>
        <v>84.645757104939477</v>
      </c>
      <c r="M44" s="9">
        <f t="shared" si="24"/>
        <v>11.892139372723072</v>
      </c>
      <c r="N44" s="2"/>
      <c r="O44" s="2"/>
      <c r="P44" s="2"/>
      <c r="Q44" s="2"/>
      <c r="R44" s="2"/>
      <c r="S44" s="2"/>
      <c r="T44" s="2">
        <v>6</v>
      </c>
      <c r="U44" s="2">
        <v>-1</v>
      </c>
      <c r="V44" s="9">
        <f t="shared" si="25"/>
        <v>3.4484981329157005</v>
      </c>
      <c r="W44" s="9"/>
    </row>
    <row r="45" spans="1:23" ht="12.75" customHeight="1">
      <c r="A45" s="2">
        <v>6</v>
      </c>
      <c r="B45" s="2">
        <v>0</v>
      </c>
      <c r="C45" s="14">
        <v>0.65283842913362999</v>
      </c>
      <c r="D45" s="7">
        <v>0</v>
      </c>
      <c r="E45" s="7">
        <f t="shared" si="26"/>
        <v>0.65283842913362999</v>
      </c>
      <c r="F45" s="2">
        <v>60.2</v>
      </c>
      <c r="G45" s="8">
        <f>C45</f>
        <v>0.65283842913362999</v>
      </c>
      <c r="H45" s="2">
        <v>0.94</v>
      </c>
      <c r="I45" s="8">
        <f t="shared" si="21"/>
        <v>1.0638297872340425</v>
      </c>
      <c r="J45" s="2">
        <v>0.5</v>
      </c>
      <c r="K45" s="8">
        <f t="shared" si="22"/>
        <v>2</v>
      </c>
      <c r="L45" s="9">
        <f t="shared" si="23"/>
        <v>83.618879646477723</v>
      </c>
      <c r="M45" s="9">
        <f t="shared" si="24"/>
        <v>11.747870241317049</v>
      </c>
      <c r="N45" s="2"/>
      <c r="O45" s="2"/>
      <c r="P45" s="2"/>
      <c r="Q45" s="2"/>
      <c r="R45" s="2"/>
      <c r="S45" s="2"/>
      <c r="T45" s="2">
        <v>6</v>
      </c>
      <c r="U45" s="2">
        <v>0</v>
      </c>
      <c r="V45" s="9">
        <f t="shared" si="25"/>
        <v>3.4275166288899386</v>
      </c>
      <c r="W45" s="9"/>
    </row>
    <row r="46" spans="1:23" ht="12.75" customHeight="1">
      <c r="A46" s="2">
        <v>6</v>
      </c>
      <c r="B46" s="2">
        <v>1</v>
      </c>
      <c r="C46" s="14">
        <v>0.65900000000000003</v>
      </c>
      <c r="D46" s="7">
        <v>4.3999999999999997E-2</v>
      </c>
      <c r="E46" s="7">
        <f t="shared" si="26"/>
        <v>0.66046725884028501</v>
      </c>
      <c r="F46" s="2">
        <v>20.399999999999999</v>
      </c>
      <c r="G46" s="8">
        <f>4*PI()*PI()*ABS(D46)/C46/1.175</f>
        <v>2.2433091719778218</v>
      </c>
      <c r="H46" s="2">
        <v>0.86</v>
      </c>
      <c r="I46" s="8">
        <f t="shared" si="21"/>
        <v>1.1627906976744187</v>
      </c>
      <c r="J46" s="2">
        <v>0.5</v>
      </c>
      <c r="K46" s="8">
        <f t="shared" si="22"/>
        <v>2</v>
      </c>
      <c r="L46" s="9">
        <f t="shared" si="23"/>
        <v>106.42676071708736</v>
      </c>
      <c r="M46" s="9">
        <f t="shared" si="24"/>
        <v>14.952218690252527</v>
      </c>
      <c r="N46" s="2"/>
      <c r="O46" s="2"/>
      <c r="P46" s="2"/>
      <c r="Q46" s="2"/>
      <c r="R46" s="2"/>
      <c r="S46" s="2"/>
      <c r="T46" s="2">
        <v>6</v>
      </c>
      <c r="U46" s="2">
        <v>1</v>
      </c>
      <c r="V46" s="9">
        <f t="shared" si="25"/>
        <v>3.8668098854550021</v>
      </c>
      <c r="W46" s="9"/>
    </row>
    <row r="47" spans="1:23" ht="12.75" customHeight="1">
      <c r="A47" s="2">
        <v>6</v>
      </c>
      <c r="B47" s="2">
        <v>2</v>
      </c>
      <c r="C47" s="14">
        <v>0.66500000000000004</v>
      </c>
      <c r="D47" s="7">
        <v>8.6999999999999994E-2</v>
      </c>
      <c r="E47" s="7">
        <f t="shared" si="26"/>
        <v>0.67066683233927715</v>
      </c>
      <c r="F47" s="2" t="s">
        <v>20</v>
      </c>
      <c r="G47" s="8"/>
      <c r="H47" s="2"/>
      <c r="I47" s="8"/>
      <c r="J47" s="2"/>
      <c r="K47" s="8"/>
      <c r="L47" s="9"/>
      <c r="M47" s="9"/>
      <c r="N47" s="2"/>
      <c r="O47" s="2"/>
      <c r="P47" s="2"/>
      <c r="Q47" s="2"/>
      <c r="R47" s="2"/>
      <c r="S47" s="2"/>
      <c r="T47" s="2">
        <v>6</v>
      </c>
      <c r="U47" s="2">
        <v>2</v>
      </c>
      <c r="V47" s="9"/>
      <c r="W47" s="9"/>
    </row>
    <row r="48" spans="1:23" ht="12.75" customHeight="1">
      <c r="A48" s="2">
        <v>6</v>
      </c>
      <c r="B48" s="2">
        <v>3</v>
      </c>
      <c r="C48" s="14">
        <v>0.67209598713936702</v>
      </c>
      <c r="D48" s="7">
        <v>0.1275357632013</v>
      </c>
      <c r="E48" s="7">
        <f t="shared" si="26"/>
        <v>0.68408945820278377</v>
      </c>
      <c r="F48" s="2">
        <v>5.9</v>
      </c>
      <c r="G48" s="8">
        <f t="shared" ref="G48:G53" si="27">4*PI()*PI()*ABS(D48)/C48/1.175</f>
        <v>6.3756218912684952</v>
      </c>
      <c r="H48" s="2">
        <v>0.87</v>
      </c>
      <c r="I48" s="8">
        <f t="shared" ref="I48:I56" si="28">1/H48</f>
        <v>1.1494252873563218</v>
      </c>
      <c r="J48" s="2">
        <v>0.5</v>
      </c>
      <c r="K48" s="8">
        <f t="shared" ref="K48:K56" si="29">1/J48</f>
        <v>2</v>
      </c>
      <c r="L48" s="9">
        <f t="shared" ref="L48:L56" si="30">F48*G48*I48*K48</f>
        <v>86.473952088469247</v>
      </c>
      <c r="M48" s="9">
        <f t="shared" ref="M48:M56" si="31">L48/L$5*10000</f>
        <v>12.148988035765871</v>
      </c>
      <c r="N48" s="2"/>
      <c r="O48" s="2"/>
      <c r="P48" s="2"/>
      <c r="Q48" s="2"/>
      <c r="R48" s="2"/>
      <c r="S48" s="2"/>
      <c r="T48" s="2">
        <v>6</v>
      </c>
      <c r="U48" s="2">
        <v>3</v>
      </c>
      <c r="V48" s="9">
        <f t="shared" ref="V48:V56" si="32">SQRT(M48)</f>
        <v>3.4855398485408071</v>
      </c>
      <c r="W48" s="9"/>
    </row>
    <row r="49" spans="1:23" ht="12.75" customHeight="1">
      <c r="A49" s="2">
        <v>6</v>
      </c>
      <c r="B49" s="2">
        <v>4</v>
      </c>
      <c r="C49" s="14">
        <v>0.67937736380160296</v>
      </c>
      <c r="D49" s="7">
        <v>0.16984324749660701</v>
      </c>
      <c r="E49" s="7">
        <f t="shared" si="26"/>
        <v>0.70028589245122541</v>
      </c>
      <c r="F49" s="2">
        <v>4.2</v>
      </c>
      <c r="G49" s="8">
        <f t="shared" si="27"/>
        <v>8.39960924324504</v>
      </c>
      <c r="H49" s="2">
        <v>0.87</v>
      </c>
      <c r="I49" s="8">
        <f t="shared" si="28"/>
        <v>1.1494252873563218</v>
      </c>
      <c r="J49" s="2">
        <v>0.5</v>
      </c>
      <c r="K49" s="8">
        <f t="shared" si="29"/>
        <v>2</v>
      </c>
      <c r="L49" s="9">
        <f t="shared" si="30"/>
        <v>81.099675452021074</v>
      </c>
      <c r="M49" s="9">
        <f t="shared" si="31"/>
        <v>11.393939596551407</v>
      </c>
      <c r="N49" s="2"/>
      <c r="O49" s="2"/>
      <c r="P49" s="2"/>
      <c r="Q49" s="2"/>
      <c r="R49" s="2"/>
      <c r="S49" s="2"/>
      <c r="T49" s="2">
        <v>6</v>
      </c>
      <c r="U49" s="2">
        <v>4</v>
      </c>
      <c r="V49" s="9">
        <f t="shared" si="32"/>
        <v>3.3754910156229725</v>
      </c>
      <c r="W49" s="9"/>
    </row>
    <row r="50" spans="1:23" ht="12.75" customHeight="1">
      <c r="A50" s="2">
        <v>7</v>
      </c>
      <c r="B50" s="2">
        <v>-4</v>
      </c>
      <c r="C50" s="14">
        <v>0.73700234565099998</v>
      </c>
      <c r="D50" s="7">
        <v>-0.17407277833337401</v>
      </c>
      <c r="E50" s="7">
        <f t="shared" si="26"/>
        <v>0.7572805224299487</v>
      </c>
      <c r="F50" s="2">
        <v>40</v>
      </c>
      <c r="G50" s="8">
        <f t="shared" si="27"/>
        <v>7.935674776714797</v>
      </c>
      <c r="H50" s="2">
        <v>0.88</v>
      </c>
      <c r="I50" s="8">
        <f t="shared" si="28"/>
        <v>1.1363636363636365</v>
      </c>
      <c r="J50" s="2">
        <v>0.51</v>
      </c>
      <c r="K50" s="8">
        <f t="shared" si="29"/>
        <v>1.9607843137254901</v>
      </c>
      <c r="L50" s="9">
        <f t="shared" si="30"/>
        <v>707.279391864064</v>
      </c>
      <c r="M50" s="9">
        <f t="shared" si="31"/>
        <v>99.367828833696379</v>
      </c>
      <c r="N50" s="2"/>
      <c r="O50" s="2"/>
      <c r="P50" s="2"/>
      <c r="Q50" s="2"/>
      <c r="R50" s="2"/>
      <c r="S50" s="2"/>
      <c r="T50" s="2">
        <v>7</v>
      </c>
      <c r="U50" s="2">
        <v>-4</v>
      </c>
      <c r="V50" s="9">
        <f t="shared" si="32"/>
        <v>9.9683413281095259</v>
      </c>
      <c r="W50" s="9"/>
    </row>
    <row r="51" spans="1:23" ht="12.75" customHeight="1">
      <c r="A51" s="2">
        <v>7</v>
      </c>
      <c r="B51" s="2">
        <v>-3</v>
      </c>
      <c r="C51" s="14">
        <v>0.743220481007552</v>
      </c>
      <c r="D51" s="7">
        <v>-0.129651613786888</v>
      </c>
      <c r="E51" s="7">
        <f t="shared" si="26"/>
        <v>0.75444431494089825</v>
      </c>
      <c r="F51" s="2">
        <v>36</v>
      </c>
      <c r="G51" s="8">
        <f t="shared" si="27"/>
        <v>5.8611404424056683</v>
      </c>
      <c r="H51" s="2">
        <v>0.88</v>
      </c>
      <c r="I51" s="8">
        <f t="shared" si="28"/>
        <v>1.1363636363636365</v>
      </c>
      <c r="J51" s="2">
        <v>0.51</v>
      </c>
      <c r="K51" s="8">
        <f t="shared" si="29"/>
        <v>1.9607843137254901</v>
      </c>
      <c r="L51" s="9">
        <f t="shared" si="30"/>
        <v>470.14495527318201</v>
      </c>
      <c r="M51" s="9">
        <f t="shared" si="31"/>
        <v>66.052091973846515</v>
      </c>
      <c r="N51" s="2"/>
      <c r="O51" s="2"/>
      <c r="P51" s="2"/>
      <c r="Q51" s="2"/>
      <c r="R51" s="2"/>
      <c r="S51" s="2"/>
      <c r="T51" s="2">
        <v>7</v>
      </c>
      <c r="U51" s="2">
        <v>-3</v>
      </c>
      <c r="V51" s="9">
        <f t="shared" si="32"/>
        <v>8.1272438116403585</v>
      </c>
      <c r="W51" s="9"/>
    </row>
    <row r="52" spans="1:23" ht="12.75" customHeight="1">
      <c r="A52" s="2">
        <v>7</v>
      </c>
      <c r="B52" s="2">
        <v>-2</v>
      </c>
      <c r="C52" s="14">
        <v>0.74943629215009</v>
      </c>
      <c r="D52" s="7">
        <v>-8.5210304391374406E-2</v>
      </c>
      <c r="E52" s="7">
        <f t="shared" si="26"/>
        <v>0.75426490834861581</v>
      </c>
      <c r="F52" s="2">
        <v>15</v>
      </c>
      <c r="G52" s="8">
        <f t="shared" si="27"/>
        <v>3.8201398879967852</v>
      </c>
      <c r="H52" s="8">
        <v>0.88</v>
      </c>
      <c r="I52" s="8">
        <f t="shared" si="28"/>
        <v>1.1363636363636365</v>
      </c>
      <c r="J52" s="2">
        <v>0.51</v>
      </c>
      <c r="K52" s="8">
        <f t="shared" si="29"/>
        <v>1.9607843137254901</v>
      </c>
      <c r="L52" s="9">
        <f t="shared" si="30"/>
        <v>127.67847219240593</v>
      </c>
      <c r="M52" s="9">
        <f t="shared" si="31"/>
        <v>17.937936148719665</v>
      </c>
      <c r="N52" s="2"/>
      <c r="O52" s="2"/>
      <c r="P52" s="2"/>
      <c r="Q52" s="2"/>
      <c r="R52" s="2"/>
      <c r="S52" s="2"/>
      <c r="T52" s="2">
        <v>7</v>
      </c>
      <c r="U52" s="2">
        <v>-2</v>
      </c>
      <c r="V52" s="9">
        <f t="shared" si="32"/>
        <v>4.2353200763011598</v>
      </c>
      <c r="W52" s="9"/>
    </row>
    <row r="53" spans="1:23" ht="12.75" customHeight="1">
      <c r="A53" s="2">
        <v>7</v>
      </c>
      <c r="B53" s="2">
        <v>-1</v>
      </c>
      <c r="C53" s="14">
        <v>0.75513206308273295</v>
      </c>
      <c r="D53" s="7">
        <v>-4.1814290342365001E-2</v>
      </c>
      <c r="E53" s="7">
        <f t="shared" si="26"/>
        <v>0.75628887838736603</v>
      </c>
      <c r="F53" s="2">
        <v>22</v>
      </c>
      <c r="G53" s="8">
        <f t="shared" si="27"/>
        <v>1.8604743621132287</v>
      </c>
      <c r="H53" s="2">
        <v>0.88</v>
      </c>
      <c r="I53" s="8">
        <f t="shared" si="28"/>
        <v>1.1363636363636365</v>
      </c>
      <c r="J53" s="2">
        <v>0.51</v>
      </c>
      <c r="K53" s="8">
        <f t="shared" si="29"/>
        <v>1.9607843137254901</v>
      </c>
      <c r="L53" s="9">
        <f t="shared" si="30"/>
        <v>91.199723633001412</v>
      </c>
      <c r="M53" s="9">
        <f t="shared" si="31"/>
        <v>12.812926025966039</v>
      </c>
      <c r="N53" s="2"/>
      <c r="O53" s="2"/>
      <c r="P53" s="2"/>
      <c r="Q53" s="2"/>
      <c r="R53" s="2"/>
      <c r="S53" s="2"/>
      <c r="T53" s="2">
        <v>7</v>
      </c>
      <c r="U53" s="2">
        <v>-1</v>
      </c>
      <c r="V53" s="9">
        <f t="shared" si="32"/>
        <v>3.5795147752127017</v>
      </c>
      <c r="W53" s="9"/>
    </row>
    <row r="54" spans="1:23" ht="12.75" customHeight="1">
      <c r="A54" s="2">
        <v>7</v>
      </c>
      <c r="B54" s="2">
        <v>0</v>
      </c>
      <c r="C54" s="14">
        <v>0.76030831903585805</v>
      </c>
      <c r="D54" s="7">
        <v>0</v>
      </c>
      <c r="E54" s="7">
        <f t="shared" si="26"/>
        <v>0.76030831903585805</v>
      </c>
      <c r="F54" s="2">
        <v>36</v>
      </c>
      <c r="G54" s="8">
        <f>C54</f>
        <v>0.76030831903585805</v>
      </c>
      <c r="H54" s="2">
        <v>0.95</v>
      </c>
      <c r="I54" s="8">
        <f t="shared" si="28"/>
        <v>1.0526315789473684</v>
      </c>
      <c r="J54" s="2">
        <v>0.51</v>
      </c>
      <c r="K54" s="8">
        <f t="shared" si="29"/>
        <v>1.9607843137254901</v>
      </c>
      <c r="L54" s="9">
        <f t="shared" si="30"/>
        <v>56.493497389661279</v>
      </c>
      <c r="M54" s="9">
        <f t="shared" si="31"/>
        <v>7.936942944198849</v>
      </c>
      <c r="N54" s="2"/>
      <c r="O54" s="2"/>
      <c r="P54" s="2"/>
      <c r="Q54" s="2"/>
      <c r="R54" s="2"/>
      <c r="S54" s="2"/>
      <c r="T54" s="2">
        <v>7</v>
      </c>
      <c r="U54" s="2">
        <v>0</v>
      </c>
      <c r="V54" s="9">
        <f t="shared" si="32"/>
        <v>2.8172580542433185</v>
      </c>
      <c r="W54" s="9"/>
    </row>
    <row r="55" spans="1:23" ht="12.75" customHeight="1">
      <c r="A55" s="2">
        <v>9</v>
      </c>
      <c r="B55" s="2">
        <v>-5</v>
      </c>
      <c r="C55" s="14">
        <v>0.95099999999999996</v>
      </c>
      <c r="D55" s="7">
        <v>-0.215</v>
      </c>
      <c r="E55" s="7">
        <f t="shared" si="26"/>
        <v>0.97500051282037792</v>
      </c>
      <c r="F55" s="2">
        <v>16</v>
      </c>
      <c r="G55" s="8">
        <f>4*PI()*PI()*ABS(D55)/C55/1.175</f>
        <v>7.5959100475976902</v>
      </c>
      <c r="H55" s="2">
        <v>0.9</v>
      </c>
      <c r="I55" s="8">
        <f t="shared" si="28"/>
        <v>1.1111111111111112</v>
      </c>
      <c r="J55" s="2">
        <v>0.51</v>
      </c>
      <c r="K55" s="8">
        <f t="shared" si="29"/>
        <v>1.9607843137254901</v>
      </c>
      <c r="L55" s="9">
        <f t="shared" si="30"/>
        <v>264.781178129767</v>
      </c>
      <c r="M55" s="9">
        <f t="shared" si="31"/>
        <v>37.199911505183465</v>
      </c>
      <c r="N55" s="2"/>
      <c r="O55" s="2"/>
      <c r="P55" s="2"/>
      <c r="Q55" s="2"/>
      <c r="R55" s="2"/>
      <c r="S55" s="2"/>
      <c r="T55" s="2">
        <v>9</v>
      </c>
      <c r="U55" s="2">
        <v>-5</v>
      </c>
      <c r="V55" s="9">
        <f t="shared" si="32"/>
        <v>6.099173018138071</v>
      </c>
      <c r="W55" s="9"/>
    </row>
    <row r="56" spans="1:23" ht="12.75" customHeight="1">
      <c r="A56" s="2">
        <v>9</v>
      </c>
      <c r="B56" s="2">
        <v>-4</v>
      </c>
      <c r="C56" s="14">
        <v>0.95699999999999996</v>
      </c>
      <c r="D56" s="7">
        <v>-0.17299999999999999</v>
      </c>
      <c r="E56" s="7">
        <f t="shared" si="26"/>
        <v>0.97251118245498847</v>
      </c>
      <c r="F56" s="2">
        <v>16.899999999999999</v>
      </c>
      <c r="G56" s="8">
        <f>4*PI()*PI()*ABS(D56)/C56/1.175</f>
        <v>6.0737377403266732</v>
      </c>
      <c r="H56" s="2">
        <v>0.9</v>
      </c>
      <c r="I56" s="8">
        <f t="shared" si="28"/>
        <v>1.1111111111111112</v>
      </c>
      <c r="J56" s="2">
        <v>0.51</v>
      </c>
      <c r="K56" s="8">
        <f t="shared" si="29"/>
        <v>1.9607843137254901</v>
      </c>
      <c r="L56" s="9">
        <f t="shared" si="30"/>
        <v>223.62999523207139</v>
      </c>
      <c r="M56" s="9">
        <f t="shared" si="31"/>
        <v>31.418456898248927</v>
      </c>
      <c r="N56" s="2"/>
      <c r="O56" s="2"/>
      <c r="P56" s="2"/>
      <c r="Q56" s="2"/>
      <c r="R56" s="2"/>
      <c r="S56" s="2"/>
      <c r="T56" s="2">
        <v>9</v>
      </c>
      <c r="U56" s="2">
        <v>-4</v>
      </c>
      <c r="V56" s="9">
        <f t="shared" si="32"/>
        <v>5.6052169358775874</v>
      </c>
      <c r="W56" s="9"/>
    </row>
    <row r="57" spans="1:23" ht="12.75" customHeight="1">
      <c r="A57" s="2">
        <v>9</v>
      </c>
      <c r="B57" s="2">
        <v>-3</v>
      </c>
      <c r="C57" s="14">
        <v>0.96299999999999997</v>
      </c>
      <c r="D57" s="7">
        <v>-0.13</v>
      </c>
      <c r="E57" s="7">
        <f t="shared" si="26"/>
        <v>0.97173504619314821</v>
      </c>
      <c r="F57" s="2" t="s">
        <v>20</v>
      </c>
      <c r="G57" s="8"/>
      <c r="H57" s="2"/>
      <c r="I57" s="8"/>
      <c r="J57" s="2"/>
      <c r="K57" s="8"/>
      <c r="L57" s="9"/>
      <c r="M57" s="9"/>
      <c r="N57" s="2"/>
      <c r="O57" s="2"/>
      <c r="P57" s="2"/>
      <c r="Q57" s="2"/>
      <c r="R57" s="2"/>
      <c r="S57" s="2"/>
      <c r="T57" s="2">
        <v>9</v>
      </c>
      <c r="U57" s="2">
        <v>-3</v>
      </c>
      <c r="V57" s="9"/>
      <c r="W57" s="9"/>
    </row>
    <row r="58" spans="1:23" ht="12.75" customHeight="1">
      <c r="A58" s="2">
        <v>9</v>
      </c>
      <c r="B58" s="2">
        <v>-2</v>
      </c>
      <c r="C58" s="14">
        <v>0.96899999999999997</v>
      </c>
      <c r="D58" s="7">
        <v>-8.5999999999999993E-2</v>
      </c>
      <c r="E58" s="7">
        <f t="shared" si="26"/>
        <v>0.97280881986133327</v>
      </c>
      <c r="F58" s="2">
        <v>10</v>
      </c>
      <c r="G58" s="8">
        <f>4*PI()*PI()*ABS(D58)/C58/1.175</f>
        <v>2.9819238205429937</v>
      </c>
      <c r="H58" s="2">
        <v>0.9</v>
      </c>
      <c r="I58" s="8">
        <f>1/H58</f>
        <v>1.1111111111111112</v>
      </c>
      <c r="J58" s="2">
        <v>0.51</v>
      </c>
      <c r="K58" s="8">
        <f>1/J58</f>
        <v>1.9607843137254901</v>
      </c>
      <c r="L58" s="9">
        <f>F58*G58*I58*K58</f>
        <v>64.96566057827873</v>
      </c>
      <c r="M58" s="9">
        <f>L58/L$5*10000</f>
        <v>9.1272228693058484</v>
      </c>
      <c r="N58" s="2"/>
      <c r="O58" s="2"/>
      <c r="P58" s="2"/>
      <c r="Q58" s="2"/>
      <c r="R58" s="2"/>
      <c r="S58" s="2"/>
      <c r="T58" s="2">
        <v>9</v>
      </c>
      <c r="U58" s="2">
        <v>-2</v>
      </c>
      <c r="V58" s="9">
        <f>SQRT(M58)</f>
        <v>3.0211294029395446</v>
      </c>
      <c r="W58" s="9"/>
    </row>
    <row r="59" spans="1:23" ht="12.75" customHeight="1">
      <c r="A59" s="2">
        <v>9</v>
      </c>
      <c r="B59" s="2">
        <v>-1</v>
      </c>
      <c r="C59" s="14">
        <v>0.97499999999999998</v>
      </c>
      <c r="D59" s="7">
        <v>-4.2999999999999997E-2</v>
      </c>
      <c r="E59" s="7">
        <f t="shared" si="26"/>
        <v>0.97594774450274746</v>
      </c>
      <c r="F59" s="2" t="s">
        <v>20</v>
      </c>
      <c r="G59" s="8"/>
      <c r="H59" s="2"/>
      <c r="I59" s="8"/>
      <c r="J59" s="2"/>
      <c r="K59" s="8"/>
      <c r="L59" s="9"/>
      <c r="M59" s="9"/>
      <c r="N59" s="2"/>
      <c r="O59" s="2"/>
      <c r="P59" s="2"/>
      <c r="Q59" s="2"/>
      <c r="R59" s="2"/>
      <c r="S59" s="2"/>
      <c r="T59" s="2">
        <v>9</v>
      </c>
      <c r="U59" s="2">
        <v>-1</v>
      </c>
      <c r="V59" s="9"/>
      <c r="W59" s="9"/>
    </row>
    <row r="60" spans="1:23" ht="12.75" customHeight="1">
      <c r="A60" s="2">
        <v>9</v>
      </c>
      <c r="B60" s="2">
        <v>0</v>
      </c>
      <c r="C60" s="14">
        <v>0.98099999999999998</v>
      </c>
      <c r="D60" s="7">
        <v>0</v>
      </c>
      <c r="E60" s="7">
        <f t="shared" si="26"/>
        <v>0.98099999999999998</v>
      </c>
      <c r="F60" s="2">
        <v>17</v>
      </c>
      <c r="G60" s="8">
        <f>C60</f>
        <v>0.98099999999999998</v>
      </c>
      <c r="H60" s="2">
        <v>0.96</v>
      </c>
      <c r="I60" s="8">
        <f>1/H60</f>
        <v>1.0416666666666667</v>
      </c>
      <c r="J60" s="2">
        <v>0.51</v>
      </c>
      <c r="K60" s="8">
        <f>1/J60</f>
        <v>1.9607843137254901</v>
      </c>
      <c r="L60" s="9">
        <f>F60*G60*I60*K60</f>
        <v>34.0625</v>
      </c>
      <c r="M60" s="9">
        <f>L60/L$5*10000</f>
        <v>4.785544027696357</v>
      </c>
      <c r="N60" s="2"/>
      <c r="O60" s="2"/>
      <c r="P60" s="2"/>
      <c r="Q60" s="2"/>
      <c r="R60" s="2"/>
      <c r="S60" s="2"/>
      <c r="T60" s="2">
        <v>9</v>
      </c>
      <c r="U60" s="2">
        <v>0</v>
      </c>
      <c r="V60" s="9">
        <f>SQRT(M60)</f>
        <v>2.1875886331064067</v>
      </c>
      <c r="W60" s="9"/>
    </row>
    <row r="61" spans="1:23" ht="12.75" customHeight="1"/>
    <row r="62" spans="1:23" ht="12.75" customHeight="1"/>
    <row r="63" spans="1:23" ht="12.75" customHeight="1"/>
    <row r="64" spans="1:2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5536"/>
  <sheetViews>
    <sheetView zoomScaleNormal="100" workbookViewId="0">
      <selection activeCell="H4" sqref="H4"/>
    </sheetView>
  </sheetViews>
  <sheetFormatPr defaultRowHeight="15"/>
  <cols>
    <col min="1" max="1" width="2.42578125"/>
    <col min="2" max="2" width="3.140625"/>
    <col min="3" max="4" width="6.140625"/>
    <col min="5" max="5" width="5.7109375"/>
    <col min="6" max="6" width="7.5703125"/>
    <col min="7" max="8" width="10"/>
    <col min="9" max="9" width="6.28515625"/>
    <col min="10" max="10" width="10.42578125"/>
    <col min="11" max="12" width="6.5703125"/>
    <col min="13" max="13" width="2"/>
    <col min="14" max="14" width="2.42578125"/>
    <col min="15" max="15" width="5.5703125"/>
    <col min="16" max="16" width="8.7109375"/>
    <col min="17" max="17" width="5.5703125"/>
    <col min="18" max="18" width="8.7109375"/>
    <col min="19" max="22" width="10.42578125"/>
    <col min="23" max="26" width="11.42578125"/>
    <col min="27" max="28" width="8.7109375"/>
    <col min="29" max="34" width="11.42578125"/>
    <col min="35" max="35" width="12.28515625"/>
    <col min="36" max="1025" width="11.42578125"/>
  </cols>
  <sheetData>
    <row r="1" spans="1:35" ht="12.75" customHeight="1">
      <c r="Q1" s="1" t="s">
        <v>21</v>
      </c>
      <c r="R1" s="1"/>
    </row>
    <row r="2" spans="1:35" ht="12.75" customHeight="1">
      <c r="A2" s="3" t="s">
        <v>1</v>
      </c>
      <c r="B2" s="3" t="s">
        <v>2</v>
      </c>
      <c r="C2" s="3" t="s">
        <v>5</v>
      </c>
      <c r="D2" s="3" t="s">
        <v>6</v>
      </c>
      <c r="E2" s="3" t="s">
        <v>22</v>
      </c>
      <c r="F2" s="3" t="s">
        <v>23</v>
      </c>
      <c r="G2" s="3" t="s">
        <v>24</v>
      </c>
      <c r="H2" s="3" t="s">
        <v>25</v>
      </c>
      <c r="I2" s="4" t="s">
        <v>26</v>
      </c>
      <c r="J2" s="4" t="s">
        <v>27</v>
      </c>
      <c r="K2" s="3" t="s">
        <v>28</v>
      </c>
      <c r="M2" s="3" t="s">
        <v>1</v>
      </c>
      <c r="N2" s="3" t="s">
        <v>2</v>
      </c>
      <c r="O2" s="15" t="s">
        <v>29</v>
      </c>
      <c r="P2" s="15" t="s">
        <v>30</v>
      </c>
      <c r="Q2" s="16" t="s">
        <v>29</v>
      </c>
      <c r="R2" s="16" t="s">
        <v>30</v>
      </c>
      <c r="S2" s="15" t="s">
        <v>31</v>
      </c>
      <c r="T2" s="16"/>
      <c r="U2" s="16"/>
      <c r="V2" s="16"/>
      <c r="AA2" s="3" t="s">
        <v>1</v>
      </c>
      <c r="AB2" s="3" t="s">
        <v>2</v>
      </c>
      <c r="AC2" t="s">
        <v>3</v>
      </c>
      <c r="AD2" t="s">
        <v>32</v>
      </c>
      <c r="AE2" s="4" t="s">
        <v>6</v>
      </c>
      <c r="AF2" s="4" t="s">
        <v>22</v>
      </c>
      <c r="AG2" s="16" t="s">
        <v>29</v>
      </c>
      <c r="AH2" s="16" t="s">
        <v>30</v>
      </c>
      <c r="AI2" t="s">
        <v>33</v>
      </c>
    </row>
    <row r="3" spans="1:35" ht="12.75" customHeight="1">
      <c r="A3" s="2">
        <v>1</v>
      </c>
      <c r="B3" s="2">
        <v>-1</v>
      </c>
      <c r="C3" s="7">
        <v>0.11069326989478601</v>
      </c>
      <c r="D3" s="2">
        <v>726</v>
      </c>
      <c r="E3" s="9">
        <v>63</v>
      </c>
      <c r="F3" s="8">
        <v>1.9607843137254899</v>
      </c>
      <c r="G3" s="8">
        <v>2.6315789473684199</v>
      </c>
      <c r="H3" s="8">
        <v>14.1641381475792</v>
      </c>
      <c r="I3" s="17">
        <f t="shared" ref="I3:I46" si="0">D3*$F3*$G3*$H3</f>
        <v>53060.703277309047</v>
      </c>
      <c r="J3" s="17">
        <f t="shared" ref="J3:J46" si="1">E3*$F3*$G3*$H3</f>
        <v>4604.4411934854961</v>
      </c>
      <c r="K3" s="7">
        <f>J3/I3</f>
        <v>8.6776859504132234E-2</v>
      </c>
      <c r="M3" s="2">
        <v>1</v>
      </c>
      <c r="N3" s="2">
        <v>-1</v>
      </c>
      <c r="O3" s="18">
        <f t="shared" ref="O3:O34" si="2">SQRT(I3)</f>
        <v>230.34909002926199</v>
      </c>
      <c r="P3" s="18">
        <f>O3*(-1+SQRT(1+J3/I3))</f>
        <v>9.7865892664114931</v>
      </c>
      <c r="Q3" s="18">
        <f t="shared" ref="Q3:Q34" si="3">O3/$O$4*100</f>
        <v>86.340368765170098</v>
      </c>
      <c r="R3" s="18">
        <f t="shared" ref="R3:R34" si="4">P3/$O$4*100</f>
        <v>3.6682485965448515</v>
      </c>
      <c r="S3" s="19">
        <f>R3/Q3</f>
        <v>4.2485903743610505E-2</v>
      </c>
      <c r="T3" s="19"/>
      <c r="U3" s="19"/>
      <c r="V3" s="19"/>
      <c r="AA3" s="2">
        <v>1</v>
      </c>
      <c r="AB3" s="2">
        <v>-1</v>
      </c>
      <c r="AC3" s="2">
        <v>0.10199999999999999</v>
      </c>
      <c r="AD3" s="2">
        <v>-4.2999999999999997E-2</v>
      </c>
      <c r="AE3">
        <v>726</v>
      </c>
      <c r="AF3">
        <v>63</v>
      </c>
      <c r="AG3" s="18">
        <v>86.340368765170098</v>
      </c>
      <c r="AH3" s="18">
        <v>3.6682485965448501</v>
      </c>
      <c r="AI3" t="s">
        <v>34</v>
      </c>
    </row>
    <row r="4" spans="1:35" ht="12.75" customHeight="1">
      <c r="A4" s="2">
        <v>1</v>
      </c>
      <c r="B4" s="2">
        <v>0</v>
      </c>
      <c r="C4" s="7">
        <v>0.109</v>
      </c>
      <c r="D4" s="2">
        <v>180818</v>
      </c>
      <c r="E4" s="9">
        <v>1759</v>
      </c>
      <c r="F4" s="8">
        <v>1.40845070422535</v>
      </c>
      <c r="G4" s="8">
        <v>2.5641025641025599</v>
      </c>
      <c r="H4" s="8">
        <v>0.109</v>
      </c>
      <c r="I4" s="17">
        <f t="shared" si="0"/>
        <v>71177.905381003744</v>
      </c>
      <c r="J4" s="17">
        <f t="shared" si="1"/>
        <v>692.41964608161584</v>
      </c>
      <c r="K4" s="7">
        <f>J4/I4</f>
        <v>9.7280138039354518E-3</v>
      </c>
      <c r="M4" s="2">
        <v>1</v>
      </c>
      <c r="N4" s="2">
        <v>0</v>
      </c>
      <c r="O4" s="18">
        <f t="shared" si="2"/>
        <v>266.79187652738557</v>
      </c>
      <c r="P4" s="18">
        <f>O4*(-1+SQRT(1+J4/I4))</f>
        <v>1.2945368304818852</v>
      </c>
      <c r="Q4" s="18">
        <f t="shared" si="3"/>
        <v>100</v>
      </c>
      <c r="R4" s="18">
        <f t="shared" si="4"/>
        <v>0.48522348106390112</v>
      </c>
      <c r="S4" s="19">
        <f>R4/Q4</f>
        <v>4.8522348106390112E-3</v>
      </c>
      <c r="T4" s="19"/>
      <c r="U4" s="19"/>
      <c r="V4" s="19"/>
      <c r="AA4" s="2">
        <v>1</v>
      </c>
      <c r="AB4" s="2">
        <v>0</v>
      </c>
      <c r="AC4" s="2">
        <v>0.109</v>
      </c>
      <c r="AD4" s="2">
        <v>0</v>
      </c>
      <c r="AE4">
        <v>180818</v>
      </c>
      <c r="AF4">
        <v>1759</v>
      </c>
      <c r="AG4" s="18">
        <v>100</v>
      </c>
      <c r="AH4" s="18">
        <v>0.48522348106390101</v>
      </c>
      <c r="AI4" t="s">
        <v>34</v>
      </c>
    </row>
    <row r="5" spans="1:35" ht="12.75" customHeight="1">
      <c r="A5" s="2">
        <v>1</v>
      </c>
      <c r="B5" s="2">
        <v>1</v>
      </c>
      <c r="C5" s="7">
        <v>0.121840059093879</v>
      </c>
      <c r="D5" s="2">
        <v>228</v>
      </c>
      <c r="E5" s="9">
        <v>28</v>
      </c>
      <c r="F5" s="8">
        <v>1.78571428571429</v>
      </c>
      <c r="G5" s="8">
        <v>2.5641025641025599</v>
      </c>
      <c r="H5" s="8">
        <v>12.6731762373077</v>
      </c>
      <c r="I5" s="17">
        <f t="shared" si="0"/>
        <v>13230.238929057501</v>
      </c>
      <c r="J5" s="17">
        <f t="shared" si="1"/>
        <v>1624.7661842702191</v>
      </c>
      <c r="K5" s="7">
        <f>J5/I5</f>
        <v>0.12280701754385963</v>
      </c>
      <c r="M5" s="2">
        <v>1</v>
      </c>
      <c r="N5" s="2">
        <v>1</v>
      </c>
      <c r="O5" s="18">
        <f t="shared" si="2"/>
        <v>115.02277569706575</v>
      </c>
      <c r="P5" s="18">
        <f>O5*(-1+SQRT(1+J5/I5))</f>
        <v>6.8583348710929224</v>
      </c>
      <c r="Q5" s="18">
        <f t="shared" si="3"/>
        <v>43.113297598946545</v>
      </c>
      <c r="R5" s="18">
        <f t="shared" si="4"/>
        <v>2.5706685527169455</v>
      </c>
      <c r="S5" s="19">
        <f>R5/Q5</f>
        <v>5.9625885652035082E-2</v>
      </c>
      <c r="T5" s="19"/>
      <c r="U5" s="19"/>
      <c r="V5" s="19"/>
      <c r="AA5" s="2">
        <v>1</v>
      </c>
      <c r="AB5" s="2">
        <v>1</v>
      </c>
      <c r="AC5" s="2">
        <v>0.114</v>
      </c>
      <c r="AD5" s="2">
        <v>4.2999999999999997E-2</v>
      </c>
      <c r="AE5">
        <v>228</v>
      </c>
      <c r="AF5">
        <v>28</v>
      </c>
      <c r="AG5" s="18">
        <v>43.113297598946502</v>
      </c>
      <c r="AH5" s="18">
        <v>2.5706685527169402</v>
      </c>
      <c r="AI5" t="s">
        <v>34</v>
      </c>
    </row>
    <row r="6" spans="1:35" ht="12.75" customHeight="1">
      <c r="A6" s="2">
        <v>1</v>
      </c>
      <c r="B6" s="2">
        <v>2</v>
      </c>
      <c r="C6" s="7">
        <v>0</v>
      </c>
      <c r="D6" s="2">
        <v>0</v>
      </c>
      <c r="E6" s="9">
        <v>1</v>
      </c>
      <c r="F6" s="8">
        <v>1.74</v>
      </c>
      <c r="G6" s="8">
        <v>2.5299999999999998</v>
      </c>
      <c r="H6" s="8">
        <v>25</v>
      </c>
      <c r="I6" s="17">
        <f t="shared" si="0"/>
        <v>0</v>
      </c>
      <c r="J6" s="17">
        <f t="shared" si="1"/>
        <v>110.05499999999999</v>
      </c>
      <c r="K6" s="7"/>
      <c r="M6" s="2">
        <v>1</v>
      </c>
      <c r="N6" s="2">
        <v>2</v>
      </c>
      <c r="O6" s="18">
        <f t="shared" si="2"/>
        <v>0</v>
      </c>
      <c r="P6" s="18">
        <f>SQRT(J6)</f>
        <v>10.490710176151088</v>
      </c>
      <c r="Q6" s="18">
        <f t="shared" si="3"/>
        <v>0</v>
      </c>
      <c r="R6" s="18">
        <f t="shared" si="4"/>
        <v>3.9321700168311691</v>
      </c>
      <c r="S6" s="19"/>
      <c r="T6" s="19"/>
      <c r="U6" s="19"/>
      <c r="V6" s="19"/>
      <c r="AA6" s="2">
        <v>1</v>
      </c>
      <c r="AB6" s="2">
        <v>2</v>
      </c>
      <c r="AC6" s="2"/>
      <c r="AD6" s="2"/>
      <c r="AE6">
        <v>0</v>
      </c>
      <c r="AF6">
        <v>1</v>
      </c>
      <c r="AG6" s="18">
        <v>0</v>
      </c>
      <c r="AH6" s="18">
        <v>3.9321700168311602</v>
      </c>
    </row>
    <row r="7" spans="1:35" ht="12.75" customHeight="1">
      <c r="A7" s="2">
        <v>1</v>
      </c>
      <c r="B7" s="2">
        <v>3</v>
      </c>
      <c r="C7" s="7">
        <v>0.182439030911699</v>
      </c>
      <c r="D7" s="2">
        <v>3.8</v>
      </c>
      <c r="E7" s="9">
        <v>0.2</v>
      </c>
      <c r="F7" s="8">
        <v>1.6949152542372901</v>
      </c>
      <c r="G7" s="8">
        <v>2.5</v>
      </c>
      <c r="H7" s="8">
        <v>34.123632237808899</v>
      </c>
      <c r="I7" s="17">
        <f t="shared" si="0"/>
        <v>549.44831569353369</v>
      </c>
      <c r="J7" s="17">
        <f t="shared" si="1"/>
        <v>28.918332404922833</v>
      </c>
      <c r="K7" s="7">
        <f t="shared" ref="K7:K19" si="5">J7/I7</f>
        <v>5.2631578947368432E-2</v>
      </c>
      <c r="M7" s="2">
        <v>1</v>
      </c>
      <c r="N7" s="2">
        <v>3</v>
      </c>
      <c r="O7" s="18">
        <f t="shared" si="2"/>
        <v>23.440313899210771</v>
      </c>
      <c r="P7" s="18">
        <f t="shared" ref="P7:P19" si="6">O7*(-1+SQRT(1+J7/I7))</f>
        <v>0.60894072746022587</v>
      </c>
      <c r="Q7" s="18">
        <f t="shared" si="3"/>
        <v>8.7859923639034339</v>
      </c>
      <c r="R7" s="18">
        <f t="shared" si="4"/>
        <v>0.22824560304695765</v>
      </c>
      <c r="S7" s="19">
        <f t="shared" ref="S7:S19" si="7">R7/Q7</f>
        <v>2.5978352085153974E-2</v>
      </c>
      <c r="T7" s="19"/>
      <c r="U7" s="19"/>
      <c r="V7" s="19"/>
      <c r="AA7" s="2">
        <v>1</v>
      </c>
      <c r="AB7" s="2">
        <v>3</v>
      </c>
      <c r="AC7" s="2">
        <v>0.128</v>
      </c>
      <c r="AD7" s="2">
        <v>0.13</v>
      </c>
      <c r="AE7">
        <v>3.8</v>
      </c>
      <c r="AF7">
        <v>0.2</v>
      </c>
      <c r="AG7" s="18">
        <v>8.7859923639034196</v>
      </c>
      <c r="AH7" s="18">
        <v>0.22824560304695701</v>
      </c>
      <c r="AI7" t="s">
        <v>34</v>
      </c>
    </row>
    <row r="8" spans="1:35" ht="12.75" customHeight="1">
      <c r="A8" s="2">
        <v>2</v>
      </c>
      <c r="B8" s="2">
        <v>-2</v>
      </c>
      <c r="C8" s="7">
        <v>0.22361797781037199</v>
      </c>
      <c r="D8" s="2">
        <v>49.2</v>
      </c>
      <c r="E8" s="9">
        <v>3.5</v>
      </c>
      <c r="F8" s="8">
        <v>1.4492753623188399</v>
      </c>
      <c r="G8" s="8">
        <v>2.2727272727272698</v>
      </c>
      <c r="H8" s="8">
        <v>14.189722501876</v>
      </c>
      <c r="I8" s="17">
        <f t="shared" si="0"/>
        <v>2299.5202473395848</v>
      </c>
      <c r="J8" s="17">
        <f t="shared" si="1"/>
        <v>163.58375743269403</v>
      </c>
      <c r="K8" s="7">
        <f t="shared" si="5"/>
        <v>7.113821138211382E-2</v>
      </c>
      <c r="M8" s="2">
        <v>2</v>
      </c>
      <c r="N8" s="2">
        <v>-2</v>
      </c>
      <c r="O8" s="18">
        <f t="shared" si="2"/>
        <v>47.953313205028749</v>
      </c>
      <c r="P8" s="18">
        <f t="shared" si="6"/>
        <v>1.6763553891929799</v>
      </c>
      <c r="Q8" s="18">
        <f t="shared" si="3"/>
        <v>17.974052969377592</v>
      </c>
      <c r="R8" s="18">
        <f t="shared" si="4"/>
        <v>0.62833824290782181</v>
      </c>
      <c r="S8" s="19">
        <f t="shared" si="7"/>
        <v>3.4958072282212704E-2</v>
      </c>
      <c r="T8" s="19"/>
      <c r="U8" s="19"/>
      <c r="V8" s="19"/>
      <c r="AA8" s="2">
        <v>2</v>
      </c>
      <c r="AB8" s="2">
        <v>-2</v>
      </c>
      <c r="AC8" s="2">
        <v>0.20599999999999999</v>
      </c>
      <c r="AD8" s="2">
        <v>-8.6999999999999994E-2</v>
      </c>
      <c r="AE8">
        <v>49.2</v>
      </c>
      <c r="AF8">
        <v>3.5</v>
      </c>
      <c r="AG8" s="18">
        <v>17.974052969377599</v>
      </c>
      <c r="AH8" s="18">
        <v>0.62833824290782203</v>
      </c>
      <c r="AI8" t="s">
        <v>34</v>
      </c>
    </row>
    <row r="9" spans="1:35" ht="12.75" customHeight="1">
      <c r="A9" s="2">
        <v>2</v>
      </c>
      <c r="B9" s="2">
        <v>-1</v>
      </c>
      <c r="C9" s="7">
        <v>0.21651789764359</v>
      </c>
      <c r="D9" s="2">
        <v>1818</v>
      </c>
      <c r="E9" s="9">
        <v>20</v>
      </c>
      <c r="F9" s="8">
        <v>1.4285714285714299</v>
      </c>
      <c r="G9" s="8">
        <v>2.2727272727272698</v>
      </c>
      <c r="H9" s="8">
        <v>6.9733053977989803</v>
      </c>
      <c r="I9" s="17">
        <f t="shared" si="0"/>
        <v>41160.614328566699</v>
      </c>
      <c r="J9" s="17">
        <f t="shared" si="1"/>
        <v>452.81203881811547</v>
      </c>
      <c r="K9" s="7">
        <f t="shared" si="5"/>
        <v>1.1001100110011E-2</v>
      </c>
      <c r="M9" s="2">
        <v>2</v>
      </c>
      <c r="N9" s="2">
        <v>-1</v>
      </c>
      <c r="O9" s="18">
        <f t="shared" si="2"/>
        <v>202.88078846595283</v>
      </c>
      <c r="P9" s="18">
        <f t="shared" si="6"/>
        <v>1.1129035134434639</v>
      </c>
      <c r="Q9" s="18">
        <f t="shared" si="3"/>
        <v>76.044589927807479</v>
      </c>
      <c r="R9" s="18">
        <f t="shared" si="4"/>
        <v>0.41714295349964559</v>
      </c>
      <c r="S9" s="19">
        <f t="shared" si="7"/>
        <v>5.4855046742399161E-3</v>
      </c>
      <c r="T9" s="19"/>
      <c r="U9" s="19"/>
      <c r="V9" s="19"/>
      <c r="AA9" s="2">
        <v>2</v>
      </c>
      <c r="AB9" s="2">
        <v>-1</v>
      </c>
      <c r="AC9" s="2">
        <v>0.21199999999999999</v>
      </c>
      <c r="AD9" s="2">
        <v>-4.3999999999999997E-2</v>
      </c>
      <c r="AE9">
        <v>1818</v>
      </c>
      <c r="AF9">
        <v>20</v>
      </c>
      <c r="AG9" s="18">
        <v>76.044589927807394</v>
      </c>
      <c r="AH9" s="18">
        <v>0.41714295349964498</v>
      </c>
      <c r="AI9" t="s">
        <v>34</v>
      </c>
    </row>
    <row r="10" spans="1:35" ht="12.75" customHeight="1">
      <c r="A10" s="2">
        <v>2</v>
      </c>
      <c r="B10" s="2">
        <v>0</v>
      </c>
      <c r="C10" s="7">
        <v>0.218</v>
      </c>
      <c r="D10" s="2">
        <v>10200</v>
      </c>
      <c r="E10" s="9">
        <v>174</v>
      </c>
      <c r="F10" s="8">
        <v>1.19047619047619</v>
      </c>
      <c r="G10" s="8">
        <v>2.2222222222222201</v>
      </c>
      <c r="H10" s="8">
        <v>0.218</v>
      </c>
      <c r="I10" s="17">
        <f t="shared" si="0"/>
        <v>5882.5396825396738</v>
      </c>
      <c r="J10" s="17">
        <f t="shared" si="1"/>
        <v>100.34920634920621</v>
      </c>
      <c r="K10" s="7">
        <f t="shared" si="5"/>
        <v>1.7058823529411769E-2</v>
      </c>
      <c r="M10" s="2">
        <v>2</v>
      </c>
      <c r="N10" s="2">
        <v>0</v>
      </c>
      <c r="O10" s="18">
        <f t="shared" si="2"/>
        <v>76.697716279819403</v>
      </c>
      <c r="P10" s="18">
        <f t="shared" si="6"/>
        <v>0.65142003655377978</v>
      </c>
      <c r="Q10" s="18">
        <f t="shared" si="3"/>
        <v>28.748145287679538</v>
      </c>
      <c r="R10" s="18">
        <f t="shared" si="4"/>
        <v>0.24416786786493969</v>
      </c>
      <c r="S10" s="19">
        <f t="shared" si="7"/>
        <v>8.4933433242937451E-3</v>
      </c>
      <c r="T10" s="19"/>
      <c r="U10" s="19"/>
      <c r="V10" s="19"/>
      <c r="AA10" s="2">
        <v>2</v>
      </c>
      <c r="AB10" s="2">
        <v>0</v>
      </c>
      <c r="AC10" s="2">
        <v>0.218</v>
      </c>
      <c r="AD10" s="2">
        <v>0</v>
      </c>
      <c r="AE10">
        <v>10200</v>
      </c>
      <c r="AF10">
        <v>174</v>
      </c>
      <c r="AG10" s="18">
        <v>28.748145287679499</v>
      </c>
      <c r="AH10" s="18">
        <v>0.24416786786493899</v>
      </c>
      <c r="AI10" t="s">
        <v>34</v>
      </c>
    </row>
    <row r="11" spans="1:35" ht="12.75" customHeight="1">
      <c r="A11" s="2">
        <v>2</v>
      </c>
      <c r="B11" s="2">
        <v>1</v>
      </c>
      <c r="C11" s="7">
        <v>0.228089894559141</v>
      </c>
      <c r="D11" s="2">
        <v>550</v>
      </c>
      <c r="E11" s="9">
        <v>10</v>
      </c>
      <c r="F11" s="8">
        <v>1.40845070422535</v>
      </c>
      <c r="G11" s="8">
        <v>2.2222222222222201</v>
      </c>
      <c r="H11" s="8">
        <v>6.4497414779155404</v>
      </c>
      <c r="I11" s="17">
        <f t="shared" si="0"/>
        <v>11102.841354784157</v>
      </c>
      <c r="J11" s="17">
        <f t="shared" si="1"/>
        <v>201.86984281425742</v>
      </c>
      <c r="K11" s="7">
        <f t="shared" si="5"/>
        <v>1.8181818181818184E-2</v>
      </c>
      <c r="M11" s="2">
        <v>2</v>
      </c>
      <c r="N11" s="2">
        <v>1</v>
      </c>
      <c r="O11" s="18">
        <f t="shared" si="2"/>
        <v>105.37002113876677</v>
      </c>
      <c r="P11" s="18">
        <f t="shared" si="6"/>
        <v>0.95359428884372455</v>
      </c>
      <c r="Q11" s="18">
        <f t="shared" si="3"/>
        <v>39.495213463874258</v>
      </c>
      <c r="R11" s="18">
        <f t="shared" si="4"/>
        <v>0.35743003169957471</v>
      </c>
      <c r="S11" s="19">
        <f t="shared" si="7"/>
        <v>9.0499582190259886E-3</v>
      </c>
      <c r="T11" s="19"/>
      <c r="U11" s="19"/>
      <c r="V11" s="19"/>
      <c r="AA11" s="2">
        <v>2</v>
      </c>
      <c r="AB11" s="2">
        <v>1</v>
      </c>
      <c r="AC11" s="2">
        <v>0.224</v>
      </c>
      <c r="AD11" s="2">
        <v>4.2999999999999997E-2</v>
      </c>
      <c r="AE11">
        <v>550</v>
      </c>
      <c r="AF11">
        <v>10</v>
      </c>
      <c r="AG11" s="18">
        <v>39.495213463874201</v>
      </c>
      <c r="AH11" s="18">
        <v>0.35743003169957399</v>
      </c>
      <c r="AI11" t="s">
        <v>34</v>
      </c>
    </row>
    <row r="12" spans="1:35" ht="12.75" customHeight="1">
      <c r="A12" s="2">
        <v>2</v>
      </c>
      <c r="B12" s="2">
        <v>2</v>
      </c>
      <c r="C12" s="7">
        <v>0.246489350682742</v>
      </c>
      <c r="D12" s="2">
        <v>112</v>
      </c>
      <c r="E12" s="9">
        <v>3</v>
      </c>
      <c r="F12" s="8">
        <v>1.3888888888888899</v>
      </c>
      <c r="G12" s="8">
        <v>2.2222222222222201</v>
      </c>
      <c r="H12" s="8">
        <v>12.5085895329271</v>
      </c>
      <c r="I12" s="17">
        <f t="shared" si="0"/>
        <v>4323.9568755797382</v>
      </c>
      <c r="J12" s="17">
        <f t="shared" si="1"/>
        <v>115.82027345302869</v>
      </c>
      <c r="K12" s="7">
        <f t="shared" si="5"/>
        <v>2.6785714285714284E-2</v>
      </c>
      <c r="M12" s="2">
        <v>2</v>
      </c>
      <c r="N12" s="2">
        <v>2</v>
      </c>
      <c r="O12" s="18">
        <f t="shared" si="2"/>
        <v>65.756800983470427</v>
      </c>
      <c r="P12" s="18">
        <f t="shared" si="6"/>
        <v>0.87485177280424531</v>
      </c>
      <c r="Q12" s="18">
        <f t="shared" si="3"/>
        <v>24.64722758405301</v>
      </c>
      <c r="R12" s="18">
        <f t="shared" si="4"/>
        <v>0.32791544637396175</v>
      </c>
      <c r="S12" s="19">
        <f t="shared" si="7"/>
        <v>1.3304354222221981E-2</v>
      </c>
      <c r="T12" s="19"/>
      <c r="U12" s="19"/>
      <c r="V12" s="19"/>
      <c r="AA12" s="2">
        <v>2</v>
      </c>
      <c r="AB12" s="2">
        <v>2</v>
      </c>
      <c r="AC12" s="2">
        <v>0.23100000000000001</v>
      </c>
      <c r="AD12" s="2">
        <v>8.5999999999999993E-2</v>
      </c>
      <c r="AE12">
        <v>112</v>
      </c>
      <c r="AF12">
        <v>3</v>
      </c>
      <c r="AG12" s="18">
        <v>24.647227584052999</v>
      </c>
      <c r="AH12" s="18">
        <v>0.32791544637396097</v>
      </c>
      <c r="AI12" t="s">
        <v>34</v>
      </c>
    </row>
    <row r="13" spans="1:35" ht="12.75" customHeight="1">
      <c r="A13" s="2">
        <v>2</v>
      </c>
      <c r="B13" s="2">
        <v>3</v>
      </c>
      <c r="C13" s="7">
        <v>0.26983328186122602</v>
      </c>
      <c r="D13" s="2">
        <v>27</v>
      </c>
      <c r="E13" s="9">
        <v>0.2</v>
      </c>
      <c r="F13" s="8">
        <v>1.3888888888888899</v>
      </c>
      <c r="G13" s="8">
        <v>2.2222222222222201</v>
      </c>
      <c r="H13" s="8">
        <v>18.2878745702922</v>
      </c>
      <c r="I13" s="17">
        <f t="shared" si="0"/>
        <v>1523.9895475243495</v>
      </c>
      <c r="J13" s="17">
        <f t="shared" si="1"/>
        <v>11.288811463143333</v>
      </c>
      <c r="K13" s="7">
        <f t="shared" si="5"/>
        <v>7.4074074074074094E-3</v>
      </c>
      <c r="M13" s="2">
        <v>2</v>
      </c>
      <c r="N13" s="2">
        <v>3</v>
      </c>
      <c r="O13" s="18">
        <f t="shared" si="2"/>
        <v>39.038308717519378</v>
      </c>
      <c r="P13" s="18">
        <f t="shared" si="6"/>
        <v>0.14431956323142173</v>
      </c>
      <c r="Q13" s="18">
        <f t="shared" si="3"/>
        <v>14.632495271463855</v>
      </c>
      <c r="R13" s="18">
        <f t="shared" si="4"/>
        <v>5.4094436873383459E-2</v>
      </c>
      <c r="S13" s="19">
        <f t="shared" si="7"/>
        <v>3.6968702787745222E-3</v>
      </c>
      <c r="T13" s="19"/>
      <c r="U13" s="19"/>
      <c r="V13" s="19"/>
      <c r="AA13" s="2">
        <v>2</v>
      </c>
      <c r="AB13" s="2">
        <v>3</v>
      </c>
      <c r="AC13" s="2">
        <v>0.23699999999999999</v>
      </c>
      <c r="AD13" s="2">
        <v>0.129</v>
      </c>
      <c r="AE13">
        <v>27</v>
      </c>
      <c r="AF13">
        <v>0.2</v>
      </c>
      <c r="AG13" s="18">
        <v>14.632495271463799</v>
      </c>
      <c r="AH13" s="18">
        <v>5.4094436873383299E-2</v>
      </c>
      <c r="AI13" t="s">
        <v>34</v>
      </c>
    </row>
    <row r="14" spans="1:35" ht="12.75" customHeight="1">
      <c r="A14" s="2">
        <v>2</v>
      </c>
      <c r="B14" s="2">
        <v>4</v>
      </c>
      <c r="C14" s="7">
        <v>0.29829180344085898</v>
      </c>
      <c r="D14" s="2">
        <v>8.1999999999999993</v>
      </c>
      <c r="E14" s="9">
        <v>0.4</v>
      </c>
      <c r="F14" s="8">
        <v>1.3888888888888899</v>
      </c>
      <c r="G14" s="8">
        <v>2.2222222222222201</v>
      </c>
      <c r="H14" s="8">
        <v>23.920028878570498</v>
      </c>
      <c r="I14" s="17">
        <f t="shared" si="0"/>
        <v>605.38344692678402</v>
      </c>
      <c r="J14" s="17">
        <f t="shared" si="1"/>
        <v>29.530899850087035</v>
      </c>
      <c r="K14" s="7">
        <f t="shared" si="5"/>
        <v>4.8780487804878064E-2</v>
      </c>
      <c r="M14" s="2">
        <v>2</v>
      </c>
      <c r="N14" s="2">
        <v>4</v>
      </c>
      <c r="O14" s="18">
        <f t="shared" si="2"/>
        <v>24.604541185049236</v>
      </c>
      <c r="P14" s="18">
        <f t="shared" si="6"/>
        <v>0.59296557210575007</v>
      </c>
      <c r="Q14" s="18">
        <f t="shared" si="3"/>
        <v>9.2223726993890072</v>
      </c>
      <c r="R14" s="18">
        <f t="shared" si="4"/>
        <v>0.2222577313162245</v>
      </c>
      <c r="S14" s="19">
        <f t="shared" si="7"/>
        <v>2.4099842693513063E-2</v>
      </c>
      <c r="T14" s="19"/>
      <c r="U14" s="19"/>
      <c r="V14" s="19"/>
      <c r="AA14" s="2">
        <v>2</v>
      </c>
      <c r="AB14" s="2">
        <v>4</v>
      </c>
      <c r="AC14" s="2">
        <v>0.24299999999999999</v>
      </c>
      <c r="AD14" s="2">
        <v>0.17299999999999999</v>
      </c>
      <c r="AE14">
        <v>8.1999999999999993</v>
      </c>
      <c r="AF14">
        <v>0.4</v>
      </c>
      <c r="AG14" s="18">
        <v>9.2223726993889894</v>
      </c>
      <c r="AH14" s="18">
        <v>0.22225773131622401</v>
      </c>
      <c r="AI14" t="s">
        <v>34</v>
      </c>
    </row>
    <row r="15" spans="1:35" ht="12.75" customHeight="1">
      <c r="A15" s="2">
        <v>2</v>
      </c>
      <c r="B15" s="2">
        <v>5</v>
      </c>
      <c r="C15" s="7">
        <v>0.32908357601071497</v>
      </c>
      <c r="D15" s="2">
        <v>2.6</v>
      </c>
      <c r="E15" s="9">
        <v>0.7</v>
      </c>
      <c r="F15" s="8">
        <v>1.3888888888888899</v>
      </c>
      <c r="G15" s="8">
        <v>2.1739130434782599</v>
      </c>
      <c r="H15" s="8">
        <v>28.760447207940398</v>
      </c>
      <c r="I15" s="17">
        <f t="shared" si="0"/>
        <v>225.77645755025679</v>
      </c>
      <c r="J15" s="17">
        <f t="shared" si="1"/>
        <v>60.785969340453754</v>
      </c>
      <c r="K15" s="7">
        <f t="shared" si="5"/>
        <v>0.26923076923076922</v>
      </c>
      <c r="M15" s="2">
        <v>2</v>
      </c>
      <c r="N15" s="2">
        <v>5</v>
      </c>
      <c r="O15" s="18">
        <f t="shared" si="2"/>
        <v>15.025859627663795</v>
      </c>
      <c r="P15" s="18">
        <f t="shared" si="6"/>
        <v>1.9022952301672993</v>
      </c>
      <c r="Q15" s="18">
        <f t="shared" si="3"/>
        <v>5.632052903275496</v>
      </c>
      <c r="R15" s="18">
        <f t="shared" si="4"/>
        <v>0.71302591927758086</v>
      </c>
      <c r="S15" s="19">
        <f t="shared" si="7"/>
        <v>0.12660142429821608</v>
      </c>
      <c r="T15" s="19"/>
      <c r="U15" s="19"/>
      <c r="V15" s="19"/>
      <c r="AA15" s="2">
        <v>2</v>
      </c>
      <c r="AB15" s="2">
        <v>5</v>
      </c>
      <c r="AC15" s="2">
        <v>0.25</v>
      </c>
      <c r="AD15" s="2">
        <v>0.214</v>
      </c>
      <c r="AE15">
        <v>2.6</v>
      </c>
      <c r="AF15">
        <v>0.7</v>
      </c>
      <c r="AG15" s="18">
        <v>5.6320529032754898</v>
      </c>
      <c r="AH15" s="18">
        <v>0.71302591927757997</v>
      </c>
      <c r="AI15" t="s">
        <v>34</v>
      </c>
    </row>
    <row r="16" spans="1:35" ht="12.75" customHeight="1">
      <c r="A16" s="2">
        <v>2</v>
      </c>
      <c r="B16" s="2">
        <v>6</v>
      </c>
      <c r="C16" s="7">
        <v>0.36274646793594001</v>
      </c>
      <c r="D16" s="2">
        <v>1.2</v>
      </c>
      <c r="E16" s="9">
        <v>0.2</v>
      </c>
      <c r="F16" s="8">
        <v>1.3698630136986301</v>
      </c>
      <c r="G16" s="8">
        <v>2.1739130434782599</v>
      </c>
      <c r="H16" s="8">
        <v>33.729898019680398</v>
      </c>
      <c r="I16" s="17">
        <f t="shared" si="0"/>
        <v>120.53566892083518</v>
      </c>
      <c r="J16" s="17">
        <f t="shared" si="1"/>
        <v>20.089278153472531</v>
      </c>
      <c r="K16" s="7">
        <f t="shared" si="5"/>
        <v>0.16666666666666669</v>
      </c>
      <c r="M16" s="2">
        <v>2</v>
      </c>
      <c r="N16" s="2">
        <v>6</v>
      </c>
      <c r="O16" s="18">
        <f t="shared" si="2"/>
        <v>10.978873754663326</v>
      </c>
      <c r="P16" s="18">
        <f t="shared" si="6"/>
        <v>0.87966523942476338</v>
      </c>
      <c r="Q16" s="18">
        <f t="shared" si="3"/>
        <v>4.1151454450437024</v>
      </c>
      <c r="R16" s="18">
        <f t="shared" si="4"/>
        <v>0.3297196492167061</v>
      </c>
      <c r="S16" s="19">
        <f t="shared" si="7"/>
        <v>8.012344973464347E-2</v>
      </c>
      <c r="T16" s="19"/>
      <c r="U16" s="19"/>
      <c r="V16" s="19"/>
      <c r="AA16" s="2">
        <v>2</v>
      </c>
      <c r="AB16" s="2">
        <v>6</v>
      </c>
      <c r="AC16" s="2">
        <v>0.25600000000000001</v>
      </c>
      <c r="AD16" s="2">
        <v>0.25700000000000001</v>
      </c>
      <c r="AE16">
        <v>1.2</v>
      </c>
      <c r="AF16">
        <v>0.2</v>
      </c>
      <c r="AG16" s="18">
        <v>4.1151454450436997</v>
      </c>
      <c r="AH16" s="18">
        <v>0.32971964921670599</v>
      </c>
      <c r="AI16" t="s">
        <v>34</v>
      </c>
    </row>
    <row r="17" spans="1:35" ht="12.75" customHeight="1">
      <c r="A17" s="2">
        <v>3</v>
      </c>
      <c r="B17" s="2">
        <v>-2</v>
      </c>
      <c r="C17" s="7">
        <v>0.32582971012478301</v>
      </c>
      <c r="D17" s="2">
        <v>305</v>
      </c>
      <c r="E17" s="9">
        <v>15</v>
      </c>
      <c r="F17" s="8">
        <v>1.2987012987013</v>
      </c>
      <c r="G17" s="8">
        <v>2.1276595744680802</v>
      </c>
      <c r="H17" s="8">
        <v>9.3091810044154908</v>
      </c>
      <c r="I17" s="17">
        <f t="shared" si="0"/>
        <v>7845.5380114581949</v>
      </c>
      <c r="J17" s="17">
        <f t="shared" si="1"/>
        <v>385.84613171105883</v>
      </c>
      <c r="K17" s="7">
        <f t="shared" si="5"/>
        <v>4.9180327868852465E-2</v>
      </c>
      <c r="M17" s="2">
        <v>3</v>
      </c>
      <c r="N17" s="2">
        <v>-2</v>
      </c>
      <c r="O17" s="18">
        <f t="shared" si="2"/>
        <v>88.575041696056772</v>
      </c>
      <c r="P17" s="18">
        <f t="shared" si="6"/>
        <v>2.1519341334574325</v>
      </c>
      <c r="Q17" s="18">
        <f t="shared" si="3"/>
        <v>33.200051983953401</v>
      </c>
      <c r="R17" s="18">
        <f t="shared" si="4"/>
        <v>0.80659657312937028</v>
      </c>
      <c r="S17" s="19">
        <f t="shared" si="7"/>
        <v>2.42950394631678E-2</v>
      </c>
      <c r="T17" s="19"/>
      <c r="U17" s="19"/>
      <c r="V17" s="19"/>
      <c r="AA17" s="2">
        <v>3</v>
      </c>
      <c r="AB17" s="2">
        <v>-2</v>
      </c>
      <c r="AC17" s="2">
        <v>0.314</v>
      </c>
      <c r="AD17" s="2">
        <v>-8.6999999999999994E-2</v>
      </c>
      <c r="AE17">
        <v>305</v>
      </c>
      <c r="AF17">
        <v>15</v>
      </c>
      <c r="AG17" s="18">
        <v>33.200051983953401</v>
      </c>
      <c r="AH17" s="18">
        <v>0.80659657312936905</v>
      </c>
      <c r="AI17" t="s">
        <v>35</v>
      </c>
    </row>
    <row r="18" spans="1:35" ht="12.75" customHeight="1">
      <c r="A18" s="2">
        <v>3</v>
      </c>
      <c r="B18" s="2">
        <v>-1</v>
      </c>
      <c r="C18" s="7">
        <v>0.32386725675807398</v>
      </c>
      <c r="D18" s="2">
        <v>1205</v>
      </c>
      <c r="E18" s="9">
        <v>22</v>
      </c>
      <c r="F18" s="8">
        <v>1.2987012987013</v>
      </c>
      <c r="G18" s="8">
        <v>2.1276595744680802</v>
      </c>
      <c r="H18" s="8">
        <v>4.5007541777354501</v>
      </c>
      <c r="I18" s="17">
        <f t="shared" si="0"/>
        <v>14985.931981683365</v>
      </c>
      <c r="J18" s="17">
        <f t="shared" si="1"/>
        <v>273.60207767388721</v>
      </c>
      <c r="K18" s="7">
        <f t="shared" si="5"/>
        <v>1.8257261410788386E-2</v>
      </c>
      <c r="M18" s="2">
        <v>3</v>
      </c>
      <c r="N18" s="2">
        <v>-1</v>
      </c>
      <c r="O18" s="18">
        <f t="shared" si="2"/>
        <v>122.41704122254943</v>
      </c>
      <c r="P18" s="18">
        <f t="shared" si="6"/>
        <v>1.1124453762268554</v>
      </c>
      <c r="Q18" s="18">
        <f t="shared" si="3"/>
        <v>45.884845826624563</v>
      </c>
      <c r="R18" s="18">
        <f t="shared" si="4"/>
        <v>0.41697123267269554</v>
      </c>
      <c r="S18" s="19">
        <f t="shared" si="7"/>
        <v>9.0873408237703845E-3</v>
      </c>
      <c r="T18" s="19"/>
      <c r="U18" s="19"/>
      <c r="V18" s="19"/>
      <c r="AA18" s="2">
        <v>3</v>
      </c>
      <c r="AB18" s="2">
        <v>-1</v>
      </c>
      <c r="AC18" s="2">
        <v>0.32100000000000001</v>
      </c>
      <c r="AD18" s="2">
        <v>-4.2999999999999997E-2</v>
      </c>
      <c r="AE18">
        <v>1205</v>
      </c>
      <c r="AF18">
        <v>22</v>
      </c>
      <c r="AG18" s="18">
        <v>45.884845826624499</v>
      </c>
      <c r="AH18" s="18">
        <v>0.41697123267269498</v>
      </c>
      <c r="AI18" t="s">
        <v>35</v>
      </c>
    </row>
    <row r="19" spans="1:35" ht="12.75" customHeight="1">
      <c r="A19" s="2">
        <v>3</v>
      </c>
      <c r="B19" s="2">
        <v>0</v>
      </c>
      <c r="C19" s="7">
        <v>0.32600000000000001</v>
      </c>
      <c r="D19" s="2">
        <v>1566</v>
      </c>
      <c r="E19" s="9">
        <v>110</v>
      </c>
      <c r="F19" s="8">
        <v>1.13636363636364</v>
      </c>
      <c r="G19" s="8">
        <v>2.1276595744680802</v>
      </c>
      <c r="H19" s="8">
        <v>0.32600000000000001</v>
      </c>
      <c r="I19" s="17">
        <f t="shared" si="0"/>
        <v>1234.323017408125</v>
      </c>
      <c r="J19" s="17">
        <f t="shared" si="1"/>
        <v>86.702127659574558</v>
      </c>
      <c r="K19" s="7">
        <f t="shared" si="5"/>
        <v>7.0242656449553006E-2</v>
      </c>
      <c r="M19" s="2">
        <v>3</v>
      </c>
      <c r="N19" s="2">
        <v>0</v>
      </c>
      <c r="O19" s="18">
        <f t="shared" si="2"/>
        <v>35.132933515550974</v>
      </c>
      <c r="P19" s="18">
        <f t="shared" si="6"/>
        <v>1.2129760901763189</v>
      </c>
      <c r="Q19" s="18">
        <f t="shared" si="3"/>
        <v>13.168666892278729</v>
      </c>
      <c r="R19" s="18">
        <f t="shared" si="4"/>
        <v>0.45465255762830908</v>
      </c>
      <c r="S19" s="19">
        <f t="shared" si="7"/>
        <v>3.4525329051712024E-2</v>
      </c>
      <c r="T19" s="19"/>
      <c r="U19" s="19"/>
      <c r="V19" s="19"/>
      <c r="AA19" s="2">
        <v>3</v>
      </c>
      <c r="AB19" s="2">
        <v>0</v>
      </c>
      <c r="AC19" s="2">
        <v>0.32600000000000001</v>
      </c>
      <c r="AD19" s="2">
        <v>0</v>
      </c>
      <c r="AE19">
        <v>1566</v>
      </c>
      <c r="AF19">
        <v>110</v>
      </c>
      <c r="AG19" s="18">
        <v>13.168666892278701</v>
      </c>
      <c r="AH19" s="18">
        <v>0.45465255762830797</v>
      </c>
      <c r="AI19" t="s">
        <v>35</v>
      </c>
    </row>
    <row r="20" spans="1:35" ht="12.75" customHeight="1">
      <c r="A20" s="2">
        <v>3</v>
      </c>
      <c r="B20" s="2">
        <v>1</v>
      </c>
      <c r="C20" s="7">
        <v>0</v>
      </c>
      <c r="D20" s="2">
        <v>0</v>
      </c>
      <c r="E20" s="9">
        <v>31</v>
      </c>
      <c r="F20" s="8">
        <v>1.28</v>
      </c>
      <c r="G20" s="8">
        <v>2.08</v>
      </c>
      <c r="H20" s="8">
        <v>4.3516328043767496</v>
      </c>
      <c r="I20" s="17">
        <f t="shared" si="0"/>
        <v>0</v>
      </c>
      <c r="J20" s="17">
        <f t="shared" si="1"/>
        <v>359.15940252955244</v>
      </c>
      <c r="K20" s="7"/>
      <c r="M20" s="2">
        <v>3</v>
      </c>
      <c r="N20" s="2">
        <v>1</v>
      </c>
      <c r="O20" s="18">
        <f t="shared" si="2"/>
        <v>0</v>
      </c>
      <c r="P20" s="18">
        <f>SQRT(J20)</f>
        <v>18.951501326532217</v>
      </c>
      <c r="Q20" s="18">
        <f t="shared" si="3"/>
        <v>0</v>
      </c>
      <c r="R20" s="18">
        <f t="shared" si="4"/>
        <v>7.1034776520217209</v>
      </c>
      <c r="S20" s="19"/>
      <c r="T20" s="19"/>
      <c r="U20" s="19"/>
      <c r="V20" s="19"/>
      <c r="AA20" s="2">
        <v>3</v>
      </c>
      <c r="AB20" s="2">
        <v>1</v>
      </c>
      <c r="AC20" s="2"/>
      <c r="AD20" s="2"/>
      <c r="AE20">
        <v>0</v>
      </c>
      <c r="AF20">
        <v>31</v>
      </c>
      <c r="AG20" s="18">
        <v>0</v>
      </c>
      <c r="AH20" s="18">
        <v>7.1034776520217102</v>
      </c>
    </row>
    <row r="21" spans="1:35" ht="12.75" customHeight="1">
      <c r="A21" s="2">
        <v>3</v>
      </c>
      <c r="B21" s="2">
        <v>2</v>
      </c>
      <c r="C21" s="7">
        <v>0.34973847372000699</v>
      </c>
      <c r="D21" s="2">
        <v>32.4</v>
      </c>
      <c r="E21" s="9">
        <v>1.6</v>
      </c>
      <c r="F21" s="8">
        <v>1.2820512820512799</v>
      </c>
      <c r="G21" s="8">
        <v>2.0833333333333299</v>
      </c>
      <c r="H21" s="8">
        <v>8.52355215960519</v>
      </c>
      <c r="I21" s="17">
        <f t="shared" si="0"/>
        <v>737.61509073506204</v>
      </c>
      <c r="J21" s="17">
        <f t="shared" si="1"/>
        <v>36.425436579509245</v>
      </c>
      <c r="K21" s="7">
        <f t="shared" ref="K21:K31" si="8">J21/I21</f>
        <v>4.9382716049382727E-2</v>
      </c>
      <c r="M21" s="2">
        <v>3</v>
      </c>
      <c r="N21" s="2">
        <v>2</v>
      </c>
      <c r="O21" s="18">
        <f t="shared" si="2"/>
        <v>27.159070137526101</v>
      </c>
      <c r="P21" s="18">
        <f t="shared" ref="P21:P31" si="9">O21*(-1+SQRT(1+J21/I21))</f>
        <v>0.66251370154696154</v>
      </c>
      <c r="Q21" s="18">
        <f t="shared" si="3"/>
        <v>10.179871475486356</v>
      </c>
      <c r="R21" s="18">
        <f t="shared" si="4"/>
        <v>0.24832603982188942</v>
      </c>
      <c r="S21" s="19">
        <f t="shared" ref="S21:S31" si="10">R21/Q21</f>
        <v>2.4393828588098684E-2</v>
      </c>
      <c r="T21" s="19"/>
      <c r="U21" s="19"/>
      <c r="V21" s="19"/>
      <c r="AA21" s="2">
        <v>3</v>
      </c>
      <c r="AB21" s="2">
        <v>2</v>
      </c>
      <c r="AC21" s="2">
        <v>0.33900000000000002</v>
      </c>
      <c r="AD21" s="2">
        <v>8.5999999999999993E-2</v>
      </c>
      <c r="AE21">
        <v>32.4</v>
      </c>
      <c r="AF21">
        <v>1.6</v>
      </c>
      <c r="AG21" s="18">
        <v>10.179871475486401</v>
      </c>
      <c r="AH21" s="18">
        <v>0.248326039821889</v>
      </c>
      <c r="AI21" t="s">
        <v>35</v>
      </c>
    </row>
    <row r="22" spans="1:35" ht="12.75" customHeight="1">
      <c r="A22" s="2">
        <v>3</v>
      </c>
      <c r="B22" s="2">
        <v>3</v>
      </c>
      <c r="C22" s="7">
        <v>0.368328657587215</v>
      </c>
      <c r="D22" s="2">
        <v>39.1</v>
      </c>
      <c r="E22" s="9">
        <v>0.9</v>
      </c>
      <c r="F22" s="8">
        <v>1.2820512820512799</v>
      </c>
      <c r="G22" s="8">
        <v>2.0833333333333299</v>
      </c>
      <c r="H22" s="8">
        <v>12.562974704809401</v>
      </c>
      <c r="I22" s="17">
        <f t="shared" si="0"/>
        <v>1311.9986937981996</v>
      </c>
      <c r="J22" s="17">
        <f t="shared" si="1"/>
        <v>30.199458425022502</v>
      </c>
      <c r="K22" s="7">
        <f t="shared" si="8"/>
        <v>2.3017902813299237E-2</v>
      </c>
      <c r="M22" s="2">
        <v>3</v>
      </c>
      <c r="N22" s="2">
        <v>3</v>
      </c>
      <c r="O22" s="18">
        <f t="shared" si="2"/>
        <v>36.221522521812908</v>
      </c>
      <c r="P22" s="18">
        <f t="shared" si="9"/>
        <v>0.41450008194720689</v>
      </c>
      <c r="Q22" s="18">
        <f t="shared" si="3"/>
        <v>13.57669618478614</v>
      </c>
      <c r="R22" s="18">
        <f t="shared" si="4"/>
        <v>0.15536458131425129</v>
      </c>
      <c r="S22" s="19">
        <f t="shared" si="10"/>
        <v>1.1443474848347179E-2</v>
      </c>
      <c r="T22" s="19"/>
      <c r="U22" s="19"/>
      <c r="V22" s="19"/>
      <c r="AA22" s="2">
        <v>3</v>
      </c>
      <c r="AB22" s="2">
        <v>3</v>
      </c>
      <c r="AC22" s="2">
        <v>0.34499999999999997</v>
      </c>
      <c r="AD22" s="2">
        <v>0.129</v>
      </c>
      <c r="AE22">
        <v>39.1</v>
      </c>
      <c r="AF22">
        <v>0.9</v>
      </c>
      <c r="AG22" s="18">
        <v>13.576696184786099</v>
      </c>
      <c r="AH22" s="18">
        <v>0.15536458131425099</v>
      </c>
      <c r="AI22" t="s">
        <v>35</v>
      </c>
    </row>
    <row r="23" spans="1:35" ht="12.75" customHeight="1">
      <c r="A23" s="2">
        <v>3</v>
      </c>
      <c r="B23" s="2">
        <v>4</v>
      </c>
      <c r="C23" s="7">
        <v>0.39177544588705399</v>
      </c>
      <c r="D23" s="2">
        <v>27.7</v>
      </c>
      <c r="E23" s="9">
        <v>0.7</v>
      </c>
      <c r="F23" s="8">
        <v>1.26582278481013</v>
      </c>
      <c r="G23" s="8">
        <v>2.0833333333333299</v>
      </c>
      <c r="H23" s="8">
        <v>16.417523761966802</v>
      </c>
      <c r="I23" s="17">
        <f t="shared" si="0"/>
        <v>1199.27586552342</v>
      </c>
      <c r="J23" s="17">
        <f t="shared" si="1"/>
        <v>30.306610320086424</v>
      </c>
      <c r="K23" s="7">
        <f t="shared" si="8"/>
        <v>2.5270758122743681E-2</v>
      </c>
      <c r="M23" s="2">
        <v>3</v>
      </c>
      <c r="N23" s="2">
        <v>4</v>
      </c>
      <c r="O23" s="18">
        <f t="shared" si="2"/>
        <v>34.630562593227097</v>
      </c>
      <c r="P23" s="18">
        <f t="shared" si="9"/>
        <v>0.43484023981484737</v>
      </c>
      <c r="Q23" s="18">
        <f t="shared" si="3"/>
        <v>12.980366210540279</v>
      </c>
      <c r="R23" s="18">
        <f t="shared" si="4"/>
        <v>0.16298856077434279</v>
      </c>
      <c r="S23" s="19">
        <f t="shared" si="10"/>
        <v>1.2556545642140151E-2</v>
      </c>
      <c r="T23" s="19"/>
      <c r="U23" s="19"/>
      <c r="V23" s="19"/>
      <c r="AA23" s="2">
        <v>3</v>
      </c>
      <c r="AB23" s="2">
        <v>4</v>
      </c>
      <c r="AC23" s="2">
        <v>0.35199999999999998</v>
      </c>
      <c r="AD23" s="2">
        <v>0.17199999999999999</v>
      </c>
      <c r="AE23">
        <v>27.7</v>
      </c>
      <c r="AF23">
        <v>0.7</v>
      </c>
      <c r="AG23" s="18">
        <v>12.9803662105403</v>
      </c>
      <c r="AH23" s="18">
        <v>0.16298856077434301</v>
      </c>
      <c r="AI23" t="s">
        <v>35</v>
      </c>
    </row>
    <row r="24" spans="1:35" ht="12.75" customHeight="1">
      <c r="A24" s="2">
        <v>3</v>
      </c>
      <c r="B24" s="2">
        <v>5</v>
      </c>
      <c r="C24" s="7">
        <v>0.41759909003732298</v>
      </c>
      <c r="D24" s="2">
        <v>12.2</v>
      </c>
      <c r="E24" s="9">
        <v>0.3</v>
      </c>
      <c r="F24" s="8">
        <v>1.26582278481013</v>
      </c>
      <c r="G24" s="8">
        <v>2.0833333333333299</v>
      </c>
      <c r="H24" s="8">
        <v>20.1779621655458</v>
      </c>
      <c r="I24" s="17">
        <f t="shared" si="0"/>
        <v>649.18549161302485</v>
      </c>
      <c r="J24" s="17">
        <f t="shared" si="1"/>
        <v>15.963577662615366</v>
      </c>
      <c r="K24" s="7">
        <f t="shared" si="8"/>
        <v>2.4590163934426233E-2</v>
      </c>
      <c r="M24" s="2">
        <v>3</v>
      </c>
      <c r="N24" s="2">
        <v>5</v>
      </c>
      <c r="O24" s="18">
        <f t="shared" si="2"/>
        <v>25.47911873697803</v>
      </c>
      <c r="P24" s="18">
        <f t="shared" si="9"/>
        <v>0.31136534680062639</v>
      </c>
      <c r="Q24" s="18">
        <f t="shared" si="3"/>
        <v>9.5501853611958296</v>
      </c>
      <c r="R24" s="18">
        <f t="shared" si="4"/>
        <v>0.11670720670112512</v>
      </c>
      <c r="S24" s="19">
        <f t="shared" si="10"/>
        <v>1.2220412723644936E-2</v>
      </c>
      <c r="T24" s="19"/>
      <c r="U24" s="19"/>
      <c r="V24" s="19"/>
      <c r="AA24" s="2">
        <v>3</v>
      </c>
      <c r="AB24" s="2">
        <v>5</v>
      </c>
      <c r="AC24" s="2">
        <v>0.35799999999999998</v>
      </c>
      <c r="AD24" s="2">
        <v>0.215</v>
      </c>
      <c r="AE24">
        <v>12.2</v>
      </c>
      <c r="AF24">
        <v>0.3</v>
      </c>
      <c r="AG24" s="18">
        <v>9.5501853611958101</v>
      </c>
      <c r="AH24" s="18">
        <v>0.116707206701125</v>
      </c>
      <c r="AI24" t="s">
        <v>35</v>
      </c>
    </row>
    <row r="25" spans="1:35" ht="12.75" customHeight="1">
      <c r="A25" s="2">
        <v>3</v>
      </c>
      <c r="B25" s="2">
        <v>6</v>
      </c>
      <c r="C25" s="7">
        <v>0.44616140577149899</v>
      </c>
      <c r="D25" s="2">
        <v>3.5</v>
      </c>
      <c r="E25" s="9">
        <v>0.5</v>
      </c>
      <c r="F25" s="8">
        <v>1.26582278481013</v>
      </c>
      <c r="G25" s="8">
        <v>2.0833333333333299</v>
      </c>
      <c r="H25" s="8">
        <v>23.814430072303502</v>
      </c>
      <c r="I25" s="17">
        <f t="shared" si="0"/>
        <v>219.80618473908848</v>
      </c>
      <c r="J25" s="17">
        <f t="shared" si="1"/>
        <v>31.400883534155493</v>
      </c>
      <c r="K25" s="7">
        <f t="shared" si="8"/>
        <v>0.14285714285714285</v>
      </c>
      <c r="M25" s="2">
        <v>3</v>
      </c>
      <c r="N25" s="2">
        <v>6</v>
      </c>
      <c r="O25" s="18">
        <f t="shared" si="2"/>
        <v>14.825862023473997</v>
      </c>
      <c r="P25" s="18">
        <f t="shared" si="9"/>
        <v>1.0236511637896422</v>
      </c>
      <c r="Q25" s="18">
        <f t="shared" si="3"/>
        <v>5.5570890000288884</v>
      </c>
      <c r="R25" s="18">
        <f t="shared" si="4"/>
        <v>0.38368903023348494</v>
      </c>
      <c r="S25" s="19">
        <f t="shared" si="10"/>
        <v>6.9044967649697586E-2</v>
      </c>
      <c r="T25" s="19"/>
      <c r="U25" s="19"/>
      <c r="V25" s="19"/>
      <c r="AA25" s="2">
        <v>3</v>
      </c>
      <c r="AB25" s="2">
        <v>6</v>
      </c>
      <c r="AC25" s="2">
        <v>0.36399999999999999</v>
      </c>
      <c r="AD25" s="2">
        <v>0.25800000000000001</v>
      </c>
      <c r="AE25">
        <v>3.5</v>
      </c>
      <c r="AF25">
        <v>0.5</v>
      </c>
      <c r="AG25" s="18">
        <v>5.5570890000288804</v>
      </c>
      <c r="AH25" s="18">
        <v>0.383689030233484</v>
      </c>
      <c r="AI25" t="s">
        <v>35</v>
      </c>
    </row>
    <row r="26" spans="1:35" ht="12.75" customHeight="1">
      <c r="A26" s="2">
        <v>4</v>
      </c>
      <c r="B26" s="2">
        <v>-3</v>
      </c>
      <c r="C26" s="7">
        <v>0.43667048184201501</v>
      </c>
      <c r="D26" s="2">
        <v>142</v>
      </c>
      <c r="E26" s="9">
        <v>8</v>
      </c>
      <c r="F26" s="8">
        <v>1.2345679012345701</v>
      </c>
      <c r="G26" s="8">
        <v>2.0408163265306101</v>
      </c>
      <c r="H26" s="8">
        <v>10.540448150267601</v>
      </c>
      <c r="I26" s="17">
        <f t="shared" si="0"/>
        <v>3771.0850021113633</v>
      </c>
      <c r="J26" s="17">
        <f t="shared" si="1"/>
        <v>212.45549307669657</v>
      </c>
      <c r="K26" s="7">
        <f t="shared" si="8"/>
        <v>5.6338028169014093E-2</v>
      </c>
      <c r="M26" s="2">
        <v>4</v>
      </c>
      <c r="N26" s="2">
        <v>-3</v>
      </c>
      <c r="O26" s="18">
        <f t="shared" si="2"/>
        <v>61.409160571622891</v>
      </c>
      <c r="P26" s="18">
        <f t="shared" si="9"/>
        <v>1.7061346838701354</v>
      </c>
      <c r="Q26" s="18">
        <f t="shared" si="3"/>
        <v>23.017627587067622</v>
      </c>
      <c r="R26" s="18">
        <f t="shared" si="4"/>
        <v>0.63950023744257622</v>
      </c>
      <c r="S26" s="19">
        <f t="shared" si="10"/>
        <v>2.7783064741297547E-2</v>
      </c>
      <c r="T26" s="19"/>
      <c r="U26" s="19"/>
      <c r="V26" s="19"/>
      <c r="AA26" s="2">
        <v>4</v>
      </c>
      <c r="AB26" s="2">
        <v>-3</v>
      </c>
      <c r="AC26" s="14">
        <v>0.41664868963191598</v>
      </c>
      <c r="AD26" s="14">
        <v>-0.13070952199493599</v>
      </c>
      <c r="AE26">
        <v>142</v>
      </c>
      <c r="AF26">
        <v>8</v>
      </c>
      <c r="AG26" s="18">
        <v>23.017627587067601</v>
      </c>
      <c r="AH26" s="18">
        <v>0.639500237442575</v>
      </c>
      <c r="AI26" t="s">
        <v>36</v>
      </c>
    </row>
    <row r="27" spans="1:35" ht="12.75" customHeight="1">
      <c r="A27" s="2">
        <v>4</v>
      </c>
      <c r="B27" s="2">
        <v>-2</v>
      </c>
      <c r="C27" s="7">
        <v>0.431885340770433</v>
      </c>
      <c r="D27" s="2">
        <v>755.4</v>
      </c>
      <c r="E27" s="9">
        <v>19</v>
      </c>
      <c r="F27" s="8">
        <v>1.2195121951219501</v>
      </c>
      <c r="G27" s="8">
        <v>2.0408163265306101</v>
      </c>
      <c r="H27" s="8">
        <v>6.9369101485017399</v>
      </c>
      <c r="I27" s="17">
        <f t="shared" si="0"/>
        <v>13041.667312539083</v>
      </c>
      <c r="J27" s="17">
        <f t="shared" si="1"/>
        <v>328.02711005856844</v>
      </c>
      <c r="K27" s="7">
        <f t="shared" si="8"/>
        <v>2.5152237225311097E-2</v>
      </c>
      <c r="M27" s="2">
        <v>4</v>
      </c>
      <c r="N27" s="2">
        <v>-2</v>
      </c>
      <c r="O27" s="18">
        <f t="shared" si="2"/>
        <v>114.20011958198241</v>
      </c>
      <c r="P27" s="18">
        <f t="shared" si="9"/>
        <v>1.4272751936400718</v>
      </c>
      <c r="Q27" s="18">
        <f t="shared" si="3"/>
        <v>42.804946338109374</v>
      </c>
      <c r="R27" s="18">
        <f t="shared" si="4"/>
        <v>0.53497700612843258</v>
      </c>
      <c r="S27" s="19">
        <f t="shared" si="10"/>
        <v>1.2498018380930452E-2</v>
      </c>
      <c r="T27" s="19"/>
      <c r="U27" s="19"/>
      <c r="V27" s="19"/>
      <c r="AA27" s="2">
        <v>4</v>
      </c>
      <c r="AB27" s="2">
        <v>-2</v>
      </c>
      <c r="AC27" s="14">
        <v>0.42296448782651702</v>
      </c>
      <c r="AD27" s="14">
        <v>-8.7326912289653599E-2</v>
      </c>
      <c r="AE27">
        <v>755.4</v>
      </c>
      <c r="AF27">
        <v>19</v>
      </c>
      <c r="AG27" s="18">
        <v>42.804946338109303</v>
      </c>
      <c r="AH27" s="18">
        <v>0.53497700612843202</v>
      </c>
      <c r="AI27" t="s">
        <v>36</v>
      </c>
    </row>
    <row r="28" spans="1:35" ht="12.75" customHeight="1">
      <c r="A28" s="2">
        <v>4</v>
      </c>
      <c r="B28" s="2">
        <v>-1</v>
      </c>
      <c r="C28" s="7">
        <v>0.43146721383800901</v>
      </c>
      <c r="D28" s="2">
        <v>429.6</v>
      </c>
      <c r="E28" s="9">
        <v>34</v>
      </c>
      <c r="F28" s="8">
        <v>1.2195121951219501</v>
      </c>
      <c r="G28" s="8">
        <v>2.0408163265306101</v>
      </c>
      <c r="H28" s="8">
        <v>3.3969819281450802</v>
      </c>
      <c r="I28" s="17">
        <f t="shared" si="0"/>
        <v>3632.0145254632243</v>
      </c>
      <c r="J28" s="17">
        <f t="shared" si="1"/>
        <v>287.44993916608388</v>
      </c>
      <c r="K28" s="7">
        <f t="shared" si="8"/>
        <v>7.9143389199255121E-2</v>
      </c>
      <c r="M28" s="2">
        <v>4</v>
      </c>
      <c r="N28" s="2">
        <v>-1</v>
      </c>
      <c r="O28" s="18">
        <f t="shared" si="2"/>
        <v>60.266197204263889</v>
      </c>
      <c r="P28" s="18">
        <f t="shared" si="9"/>
        <v>2.3394292571757349</v>
      </c>
      <c r="Q28" s="18">
        <f t="shared" si="3"/>
        <v>22.589217478695499</v>
      </c>
      <c r="R28" s="18">
        <f t="shared" si="4"/>
        <v>0.87687424655735269</v>
      </c>
      <c r="S28" s="19">
        <f t="shared" si="10"/>
        <v>3.8818265722766025E-2</v>
      </c>
      <c r="T28" s="19"/>
      <c r="U28" s="19"/>
      <c r="V28" s="19"/>
      <c r="AA28" s="2">
        <v>4</v>
      </c>
      <c r="AB28" s="2">
        <v>-1</v>
      </c>
      <c r="AC28" s="14">
        <v>0.42927871427144199</v>
      </c>
      <c r="AD28" s="14">
        <v>-4.3402097767182901E-2</v>
      </c>
      <c r="AE28">
        <v>429.6</v>
      </c>
      <c r="AF28">
        <v>34</v>
      </c>
      <c r="AG28" s="18">
        <v>22.589217478695499</v>
      </c>
      <c r="AH28" s="18">
        <v>0.87687424655735202</v>
      </c>
      <c r="AI28" t="s">
        <v>36</v>
      </c>
    </row>
    <row r="29" spans="1:35" ht="12.75" customHeight="1">
      <c r="A29" s="2">
        <v>4</v>
      </c>
      <c r="B29" s="2">
        <v>0</v>
      </c>
      <c r="C29" s="7">
        <v>0.43506536697007098</v>
      </c>
      <c r="D29" s="2">
        <v>1917</v>
      </c>
      <c r="E29" s="9">
        <v>23</v>
      </c>
      <c r="F29" s="8">
        <v>1.0989010989011001</v>
      </c>
      <c r="G29" s="8">
        <v>2.0408163265306101</v>
      </c>
      <c r="H29" s="8">
        <v>0.43506536697007098</v>
      </c>
      <c r="I29" s="17">
        <f t="shared" si="0"/>
        <v>1870.4200683597805</v>
      </c>
      <c r="J29" s="17">
        <f t="shared" si="1"/>
        <v>22.441138013706286</v>
      </c>
      <c r="K29" s="7">
        <f t="shared" si="8"/>
        <v>1.199791340636411E-2</v>
      </c>
      <c r="M29" s="2">
        <v>4</v>
      </c>
      <c r="N29" s="2">
        <v>0</v>
      </c>
      <c r="O29" s="18">
        <f t="shared" si="2"/>
        <v>43.248353360096623</v>
      </c>
      <c r="P29" s="18">
        <f t="shared" si="9"/>
        <v>0.25867143330297782</v>
      </c>
      <c r="Q29" s="18">
        <f t="shared" si="3"/>
        <v>16.210521070965697</v>
      </c>
      <c r="R29" s="18">
        <f t="shared" si="4"/>
        <v>9.6956262937948109E-2</v>
      </c>
      <c r="S29" s="19">
        <f t="shared" si="10"/>
        <v>5.9810701033913283E-3</v>
      </c>
      <c r="T29" s="19"/>
      <c r="U29" s="19"/>
      <c r="V29" s="19"/>
      <c r="AA29" s="2">
        <v>4</v>
      </c>
      <c r="AB29" s="2">
        <v>0</v>
      </c>
      <c r="AC29" s="14">
        <v>0.43506536697007098</v>
      </c>
      <c r="AD29" s="14">
        <v>0</v>
      </c>
      <c r="AE29">
        <v>1917</v>
      </c>
      <c r="AF29">
        <v>23</v>
      </c>
      <c r="AG29" s="18">
        <v>16.210521070965701</v>
      </c>
      <c r="AH29" s="18">
        <v>9.6956262937947901E-2</v>
      </c>
      <c r="AI29" t="s">
        <v>36</v>
      </c>
    </row>
    <row r="30" spans="1:35" ht="12.75" customHeight="1">
      <c r="A30" s="2">
        <v>4</v>
      </c>
      <c r="B30" s="2">
        <v>1</v>
      </c>
      <c r="C30" s="7">
        <v>0.44309141269042901</v>
      </c>
      <c r="D30" s="2">
        <v>45.3</v>
      </c>
      <c r="E30" s="9">
        <v>7.2</v>
      </c>
      <c r="F30" s="8">
        <v>1.2195121951219501</v>
      </c>
      <c r="G30" s="8">
        <v>2.0408163265306101</v>
      </c>
      <c r="H30" s="8">
        <v>3.2760591633856699</v>
      </c>
      <c r="I30" s="17">
        <f t="shared" si="0"/>
        <v>369.35161797254983</v>
      </c>
      <c r="J30" s="17">
        <f t="shared" si="1"/>
        <v>58.704892922789391</v>
      </c>
      <c r="K30" s="7">
        <f t="shared" si="8"/>
        <v>0.15894039735099341</v>
      </c>
      <c r="M30" s="2">
        <v>4</v>
      </c>
      <c r="N30" s="2">
        <v>1</v>
      </c>
      <c r="O30" s="18">
        <f t="shared" si="2"/>
        <v>19.218522783308551</v>
      </c>
      <c r="P30" s="18">
        <f t="shared" si="9"/>
        <v>1.4710038158028766</v>
      </c>
      <c r="Q30" s="18">
        <f t="shared" si="3"/>
        <v>7.2035637042103922</v>
      </c>
      <c r="R30" s="18">
        <f t="shared" si="4"/>
        <v>0.55136754347611538</v>
      </c>
      <c r="S30" s="19">
        <f t="shared" si="10"/>
        <v>7.6540940861513862E-2</v>
      </c>
      <c r="T30" s="19"/>
      <c r="U30" s="19"/>
      <c r="V30" s="19"/>
      <c r="AA30" s="2">
        <v>4</v>
      </c>
      <c r="AB30" s="2">
        <v>1</v>
      </c>
      <c r="AC30" s="14">
        <v>0.441</v>
      </c>
      <c r="AD30" s="14">
        <v>4.2999999999999997E-2</v>
      </c>
      <c r="AE30">
        <v>45.3</v>
      </c>
      <c r="AF30">
        <v>7.2</v>
      </c>
      <c r="AG30" s="18">
        <v>7.2035637042103904</v>
      </c>
      <c r="AH30" s="18">
        <v>0.55136754347611505</v>
      </c>
      <c r="AI30" t="s">
        <v>36</v>
      </c>
    </row>
    <row r="31" spans="1:35" ht="12.75" customHeight="1">
      <c r="A31" s="2">
        <v>4</v>
      </c>
      <c r="B31" s="2">
        <v>2</v>
      </c>
      <c r="C31" s="7">
        <v>0.45623971631770199</v>
      </c>
      <c r="D31" s="2">
        <v>43.6</v>
      </c>
      <c r="E31" s="9">
        <v>2.4</v>
      </c>
      <c r="F31" s="8">
        <v>1.2195121951219501</v>
      </c>
      <c r="G31" s="8">
        <v>2.0408163265306101</v>
      </c>
      <c r="H31" s="8">
        <v>6.3874958428084501</v>
      </c>
      <c r="I31" s="17">
        <f t="shared" si="0"/>
        <v>693.11801579504197</v>
      </c>
      <c r="J31" s="17">
        <f t="shared" si="1"/>
        <v>38.153285273121575</v>
      </c>
      <c r="K31" s="7">
        <f t="shared" si="8"/>
        <v>5.5045871559633024E-2</v>
      </c>
      <c r="M31" s="2">
        <v>4</v>
      </c>
      <c r="N31" s="2">
        <v>2</v>
      </c>
      <c r="O31" s="18">
        <f t="shared" si="2"/>
        <v>26.327134591425668</v>
      </c>
      <c r="P31" s="18">
        <f t="shared" si="9"/>
        <v>0.71489382857573336</v>
      </c>
      <c r="Q31" s="18">
        <f t="shared" si="3"/>
        <v>9.8680420611394624</v>
      </c>
      <c r="R31" s="18">
        <f t="shared" si="4"/>
        <v>0.2679593688836891</v>
      </c>
      <c r="S31" s="19">
        <f t="shared" si="10"/>
        <v>2.7154258891834097E-2</v>
      </c>
      <c r="T31" s="19"/>
      <c r="U31" s="19"/>
      <c r="V31" s="19"/>
      <c r="AA31" s="2">
        <v>4</v>
      </c>
      <c r="AB31" s="2">
        <v>2</v>
      </c>
      <c r="AC31" s="14">
        <v>0.44821187263523798</v>
      </c>
      <c r="AD31" s="14">
        <v>8.5210304391374406E-2</v>
      </c>
      <c r="AE31">
        <v>43.6</v>
      </c>
      <c r="AF31">
        <v>2.4</v>
      </c>
      <c r="AG31" s="18">
        <v>9.8680420611394499</v>
      </c>
      <c r="AH31" s="18">
        <v>0.26795936888368899</v>
      </c>
      <c r="AI31" t="s">
        <v>36</v>
      </c>
    </row>
    <row r="32" spans="1:35" ht="12.75" customHeight="1">
      <c r="A32" s="2">
        <v>4</v>
      </c>
      <c r="B32" s="2">
        <v>3</v>
      </c>
      <c r="C32" s="7">
        <v>0</v>
      </c>
      <c r="D32" s="2">
        <v>0</v>
      </c>
      <c r="E32" s="9">
        <v>1.3</v>
      </c>
      <c r="F32" s="8">
        <v>1.21</v>
      </c>
      <c r="G32" s="8">
        <v>2.04</v>
      </c>
      <c r="H32" s="8">
        <v>9.5</v>
      </c>
      <c r="I32" s="17">
        <f t="shared" si="0"/>
        <v>0</v>
      </c>
      <c r="J32" s="17">
        <f t="shared" si="1"/>
        <v>30.484739999999999</v>
      </c>
      <c r="K32" s="7"/>
      <c r="M32" s="2">
        <v>4</v>
      </c>
      <c r="N32" s="2">
        <v>3</v>
      </c>
      <c r="O32" s="18">
        <f t="shared" si="2"/>
        <v>0</v>
      </c>
      <c r="P32" s="18">
        <f>SQRT(J32)</f>
        <v>5.5212987602555978</v>
      </c>
      <c r="Q32" s="18">
        <f t="shared" si="3"/>
        <v>0</v>
      </c>
      <c r="R32" s="18">
        <f t="shared" si="4"/>
        <v>2.0695153211266719</v>
      </c>
      <c r="S32" s="19"/>
      <c r="T32" s="19"/>
      <c r="U32" s="19"/>
      <c r="V32" s="19"/>
      <c r="AA32" s="2">
        <v>4</v>
      </c>
      <c r="AB32" s="2">
        <v>3</v>
      </c>
      <c r="AC32" s="14"/>
      <c r="AD32" s="14"/>
      <c r="AE32">
        <v>0</v>
      </c>
      <c r="AF32">
        <v>1.3</v>
      </c>
      <c r="AG32" s="18">
        <v>0</v>
      </c>
      <c r="AH32" s="18">
        <v>2.0695153211266701</v>
      </c>
    </row>
    <row r="33" spans="1:35" ht="12.75" customHeight="1">
      <c r="A33" s="2">
        <v>4</v>
      </c>
      <c r="B33" s="2">
        <v>4</v>
      </c>
      <c r="C33" s="7">
        <v>0.49272653618550699</v>
      </c>
      <c r="D33" s="2">
        <v>2.1</v>
      </c>
      <c r="E33" s="9">
        <v>0.4</v>
      </c>
      <c r="F33" s="8">
        <v>1.2048192771084301</v>
      </c>
      <c r="G33" s="8">
        <v>2.0408163265306101</v>
      </c>
      <c r="H33" s="8">
        <v>12.600124738168599</v>
      </c>
      <c r="I33" s="17">
        <f t="shared" si="0"/>
        <v>65.06088505078425</v>
      </c>
      <c r="J33" s="17">
        <f t="shared" si="1"/>
        <v>12.392549533482713</v>
      </c>
      <c r="K33" s="7">
        <f t="shared" ref="K33:K46" si="11">J33/I33</f>
        <v>0.19047619047619047</v>
      </c>
      <c r="M33" s="2">
        <v>4</v>
      </c>
      <c r="N33" s="2">
        <v>4</v>
      </c>
      <c r="O33" s="18">
        <f t="shared" si="2"/>
        <v>8.0660327950476525</v>
      </c>
      <c r="P33" s="18">
        <f t="shared" ref="P33:P46" si="12">O33*(-1+SQRT(1+J33/I33))</f>
        <v>0.73473050050046407</v>
      </c>
      <c r="Q33" s="18">
        <f t="shared" si="3"/>
        <v>3.0233427269363249</v>
      </c>
      <c r="R33" s="18">
        <f t="shared" si="4"/>
        <v>0.275394629725559</v>
      </c>
      <c r="S33" s="19">
        <f t="shared" ref="S33:S46" si="13">R33/Q33</f>
        <v>9.1089451179961825E-2</v>
      </c>
      <c r="T33" s="19"/>
      <c r="U33" s="19"/>
      <c r="V33" s="19"/>
      <c r="AA33" s="2">
        <v>4</v>
      </c>
      <c r="AB33" s="2">
        <v>4</v>
      </c>
      <c r="AC33" s="14">
        <v>0.461351389362051</v>
      </c>
      <c r="AD33" s="14">
        <v>0.17301541837383499</v>
      </c>
      <c r="AE33">
        <v>2.1</v>
      </c>
      <c r="AF33">
        <v>0.4</v>
      </c>
      <c r="AG33" s="18">
        <v>3.0233427269363302</v>
      </c>
      <c r="AH33" s="18">
        <v>0.27539462972556</v>
      </c>
      <c r="AI33" t="s">
        <v>36</v>
      </c>
    </row>
    <row r="34" spans="1:35" ht="12.75" customHeight="1">
      <c r="A34" s="2">
        <v>4</v>
      </c>
      <c r="B34" s="2">
        <v>5</v>
      </c>
      <c r="C34" s="7">
        <v>0.51435757590665099</v>
      </c>
      <c r="D34" s="2">
        <v>3.2</v>
      </c>
      <c r="E34" s="9">
        <v>0.3</v>
      </c>
      <c r="F34" s="8">
        <v>1.2048192771084301</v>
      </c>
      <c r="G34" s="8">
        <v>2.0408163265306101</v>
      </c>
      <c r="H34" s="8">
        <v>15.485366595866299</v>
      </c>
      <c r="I34" s="17">
        <f t="shared" si="0"/>
        <v>121.84207796108177</v>
      </c>
      <c r="J34" s="17">
        <f t="shared" si="1"/>
        <v>11.422694808851416</v>
      </c>
      <c r="K34" s="7">
        <f t="shared" si="11"/>
        <v>9.375E-2</v>
      </c>
      <c r="M34" s="2">
        <v>4</v>
      </c>
      <c r="N34" s="2">
        <v>5</v>
      </c>
      <c r="O34" s="18">
        <f t="shared" si="2"/>
        <v>11.038209907456995</v>
      </c>
      <c r="P34" s="18">
        <f t="shared" si="12"/>
        <v>0.50582633512008646</v>
      </c>
      <c r="Q34" s="18">
        <f t="shared" si="3"/>
        <v>4.1373860595504111</v>
      </c>
      <c r="R34" s="18">
        <f t="shared" si="4"/>
        <v>0.18959585340604046</v>
      </c>
      <c r="S34" s="19">
        <f t="shared" si="13"/>
        <v>4.5825033167594439E-2</v>
      </c>
      <c r="T34" s="19"/>
      <c r="U34" s="19"/>
      <c r="V34" s="19"/>
      <c r="AA34" s="2">
        <v>4</v>
      </c>
      <c r="AB34" s="2">
        <v>5</v>
      </c>
      <c r="AC34" s="14">
        <v>0.46713053711091801</v>
      </c>
      <c r="AD34" s="14">
        <v>0.21529695118842501</v>
      </c>
      <c r="AE34">
        <v>3.2</v>
      </c>
      <c r="AF34">
        <v>0.3</v>
      </c>
      <c r="AG34" s="18">
        <v>4.1373860595504102</v>
      </c>
      <c r="AH34" s="18">
        <v>0.18959585340603999</v>
      </c>
      <c r="AI34" t="s">
        <v>36</v>
      </c>
    </row>
    <row r="35" spans="1:35" ht="12.75" customHeight="1">
      <c r="A35" s="2">
        <v>4</v>
      </c>
      <c r="B35" s="2">
        <v>6</v>
      </c>
      <c r="C35" s="7">
        <v>0.53945835340384996</v>
      </c>
      <c r="D35" s="2">
        <v>1</v>
      </c>
      <c r="E35" s="9">
        <v>1.1000000000000001</v>
      </c>
      <c r="F35" s="8">
        <v>1.2048192771084301</v>
      </c>
      <c r="G35" s="8">
        <v>2.0408163265306101</v>
      </c>
      <c r="H35" s="8">
        <v>18.352625473383299</v>
      </c>
      <c r="I35" s="17">
        <f t="shared" si="0"/>
        <v>45.125708073231429</v>
      </c>
      <c r="J35" s="17">
        <f t="shared" si="1"/>
        <v>49.63827888055458</v>
      </c>
      <c r="K35" s="7">
        <f t="shared" si="11"/>
        <v>1.1000000000000001</v>
      </c>
      <c r="M35" s="2">
        <v>4</v>
      </c>
      <c r="N35" s="2">
        <v>6</v>
      </c>
      <c r="O35" s="18">
        <f t="shared" ref="O35:O61" si="14">SQRT(I35)</f>
        <v>6.7175671245795101</v>
      </c>
      <c r="P35" s="18">
        <f t="shared" si="12"/>
        <v>3.0171124774303069</v>
      </c>
      <c r="Q35" s="18">
        <f t="shared" ref="Q35:Q61" si="15">O35/$O$4*100</f>
        <v>2.517905422015339</v>
      </c>
      <c r="R35" s="18">
        <f t="shared" ref="R35:R61" si="16">P35/$O$4*100</f>
        <v>1.1308861861544002</v>
      </c>
      <c r="S35" s="19">
        <f t="shared" si="13"/>
        <v>0.44913767461894399</v>
      </c>
      <c r="T35" s="19"/>
      <c r="U35" s="19"/>
      <c r="V35" s="19"/>
      <c r="AA35" s="2">
        <v>4</v>
      </c>
      <c r="AB35" s="2">
        <v>6</v>
      </c>
      <c r="AC35" s="14">
        <v>0.47343348617997599</v>
      </c>
      <c r="AD35" s="14">
        <v>0.25860403945156701</v>
      </c>
      <c r="AE35">
        <v>1</v>
      </c>
      <c r="AF35">
        <v>1.1000000000000001</v>
      </c>
      <c r="AG35" s="18">
        <v>2.5179054220153398</v>
      </c>
      <c r="AH35" s="18">
        <v>1.1308861861544</v>
      </c>
      <c r="AI35" t="s">
        <v>36</v>
      </c>
    </row>
    <row r="36" spans="1:35" ht="12.75" customHeight="1">
      <c r="A36" s="2">
        <v>5</v>
      </c>
      <c r="B36" s="2">
        <v>-3</v>
      </c>
      <c r="C36" s="7">
        <v>0.54113245597020598</v>
      </c>
      <c r="D36" s="2">
        <v>86.2</v>
      </c>
      <c r="E36" s="9">
        <v>6.8</v>
      </c>
      <c r="F36" s="8">
        <v>1.19047619047619</v>
      </c>
      <c r="G36" s="8">
        <v>2</v>
      </c>
      <c r="H36" s="8">
        <v>8.4352762614756607</v>
      </c>
      <c r="I36" s="17">
        <f t="shared" si="0"/>
        <v>1731.2400327123848</v>
      </c>
      <c r="J36" s="17">
        <f t="shared" si="1"/>
        <v>136.57113947151063</v>
      </c>
      <c r="K36" s="7">
        <f t="shared" si="11"/>
        <v>7.8886310904872387E-2</v>
      </c>
      <c r="M36" s="2">
        <v>5</v>
      </c>
      <c r="N36" s="2">
        <v>-3</v>
      </c>
      <c r="O36" s="18">
        <f t="shared" si="14"/>
        <v>41.60817266730642</v>
      </c>
      <c r="P36" s="18">
        <f t="shared" si="12"/>
        <v>1.610008370121512</v>
      </c>
      <c r="Q36" s="18">
        <f t="shared" si="15"/>
        <v>15.595741972689126</v>
      </c>
      <c r="R36" s="18">
        <f t="shared" si="16"/>
        <v>0.60346978741545321</v>
      </c>
      <c r="S36" s="19">
        <f t="shared" si="13"/>
        <v>3.8694522419788324E-2</v>
      </c>
      <c r="T36" s="19"/>
      <c r="U36" s="19"/>
      <c r="V36" s="19"/>
      <c r="AA36" s="2">
        <v>5</v>
      </c>
      <c r="AB36" s="2">
        <v>-3</v>
      </c>
      <c r="AC36" s="14">
        <v>0.52484443626311095</v>
      </c>
      <c r="AD36" s="7">
        <v>-0.131767418689161</v>
      </c>
      <c r="AE36">
        <v>86.2</v>
      </c>
      <c r="AF36">
        <v>6.8</v>
      </c>
      <c r="AG36" s="18">
        <v>15.595741972689099</v>
      </c>
      <c r="AH36" s="18">
        <v>0.60346978741545199</v>
      </c>
      <c r="AI36" t="s">
        <v>37</v>
      </c>
    </row>
    <row r="37" spans="1:35" ht="12.75" customHeight="1">
      <c r="A37" s="2">
        <v>5</v>
      </c>
      <c r="B37" s="2">
        <v>-2</v>
      </c>
      <c r="C37" s="7">
        <v>0.53869425710269503</v>
      </c>
      <c r="D37" s="2">
        <v>145</v>
      </c>
      <c r="E37" s="9">
        <v>4</v>
      </c>
      <c r="F37" s="8">
        <v>1.19047619047619</v>
      </c>
      <c r="G37" s="8">
        <v>2</v>
      </c>
      <c r="H37" s="8">
        <v>5.4852955274185797</v>
      </c>
      <c r="I37" s="17">
        <f t="shared" si="0"/>
        <v>1893.7329797040329</v>
      </c>
      <c r="J37" s="17">
        <f t="shared" si="1"/>
        <v>52.240909784938836</v>
      </c>
      <c r="K37" s="7">
        <f t="shared" si="11"/>
        <v>2.7586206896551724E-2</v>
      </c>
      <c r="M37" s="2">
        <v>5</v>
      </c>
      <c r="N37" s="2">
        <v>-2</v>
      </c>
      <c r="O37" s="18">
        <f t="shared" si="14"/>
        <v>43.517042405292585</v>
      </c>
      <c r="P37" s="18">
        <f t="shared" si="12"/>
        <v>0.59615164692915978</v>
      </c>
      <c r="Q37" s="18">
        <f t="shared" si="15"/>
        <v>16.311232175326619</v>
      </c>
      <c r="R37" s="18">
        <f t="shared" si="16"/>
        <v>0.2234519486458075</v>
      </c>
      <c r="S37" s="19">
        <f t="shared" si="13"/>
        <v>1.3699268469969716E-2</v>
      </c>
      <c r="T37" s="19"/>
      <c r="U37" s="19"/>
      <c r="V37" s="19"/>
      <c r="AA37" s="2">
        <v>5</v>
      </c>
      <c r="AB37" s="2">
        <v>-2</v>
      </c>
      <c r="AC37" s="14">
        <v>0.53165557548445797</v>
      </c>
      <c r="AD37" s="7">
        <v>-8.6797763172299494E-2</v>
      </c>
      <c r="AE37">
        <v>145</v>
      </c>
      <c r="AF37">
        <v>4</v>
      </c>
      <c r="AG37" s="18">
        <v>16.311232175326602</v>
      </c>
      <c r="AH37" s="18">
        <v>0.223451948645807</v>
      </c>
      <c r="AI37" t="s">
        <v>37</v>
      </c>
    </row>
    <row r="38" spans="1:35" ht="12.75" customHeight="1">
      <c r="A38" s="2">
        <v>5</v>
      </c>
      <c r="B38" s="2">
        <v>-1</v>
      </c>
      <c r="C38" s="7">
        <v>0.54012695627595497</v>
      </c>
      <c r="D38" s="2">
        <v>63.4</v>
      </c>
      <c r="E38" s="9">
        <v>3.4</v>
      </c>
      <c r="F38" s="8">
        <v>1.19047619047619</v>
      </c>
      <c r="G38" s="8">
        <v>2</v>
      </c>
      <c r="H38" s="8">
        <v>2.6421171245797899</v>
      </c>
      <c r="I38" s="17">
        <f t="shared" si="0"/>
        <v>398.8338707103776</v>
      </c>
      <c r="J38" s="17">
        <f t="shared" si="1"/>
        <v>21.388567198979242</v>
      </c>
      <c r="K38" s="7">
        <f t="shared" si="11"/>
        <v>5.3627760252365937E-2</v>
      </c>
      <c r="M38" s="2">
        <v>5</v>
      </c>
      <c r="N38" s="2">
        <v>-1</v>
      </c>
      <c r="O38" s="18">
        <f t="shared" si="14"/>
        <v>19.970825488957075</v>
      </c>
      <c r="P38" s="18">
        <f t="shared" si="12"/>
        <v>0.52850225390700378</v>
      </c>
      <c r="Q38" s="18">
        <f t="shared" si="15"/>
        <v>7.4855448182685258</v>
      </c>
      <c r="R38" s="18">
        <f t="shared" si="16"/>
        <v>0.1980953321315817</v>
      </c>
      <c r="S38" s="19">
        <f t="shared" si="13"/>
        <v>2.6463715994075491E-2</v>
      </c>
      <c r="T38" s="19"/>
      <c r="U38" s="19"/>
      <c r="V38" s="19"/>
      <c r="AA38" s="2">
        <v>5</v>
      </c>
      <c r="AB38" s="2">
        <v>-1</v>
      </c>
      <c r="AC38" s="14">
        <v>0.53846462445250898</v>
      </c>
      <c r="AD38" s="7">
        <v>-4.2343560421226403E-2</v>
      </c>
      <c r="AE38">
        <v>63.4</v>
      </c>
      <c r="AF38">
        <v>3.4</v>
      </c>
      <c r="AG38" s="18">
        <v>7.4855448182685098</v>
      </c>
      <c r="AH38" s="18">
        <v>0.19809533213158101</v>
      </c>
      <c r="AI38" t="s">
        <v>37</v>
      </c>
    </row>
    <row r="39" spans="1:35" ht="12.75" customHeight="1">
      <c r="A39" s="2">
        <v>5</v>
      </c>
      <c r="B39" s="2">
        <v>0</v>
      </c>
      <c r="C39" s="7">
        <v>0.54370092037490203</v>
      </c>
      <c r="D39" s="2">
        <v>260</v>
      </c>
      <c r="E39" s="9">
        <v>4</v>
      </c>
      <c r="F39" s="8">
        <v>1.0752688172042999</v>
      </c>
      <c r="G39" s="8">
        <v>2</v>
      </c>
      <c r="H39" s="8">
        <v>0.54370092037490203</v>
      </c>
      <c r="I39" s="17">
        <f t="shared" si="0"/>
        <v>304.0048156934933</v>
      </c>
      <c r="J39" s="17">
        <f t="shared" si="1"/>
        <v>4.6769971645152815</v>
      </c>
      <c r="K39" s="7">
        <f t="shared" si="11"/>
        <v>1.5384615384615384E-2</v>
      </c>
      <c r="M39" s="2">
        <v>5</v>
      </c>
      <c r="N39" s="2">
        <v>0</v>
      </c>
      <c r="O39" s="18">
        <f t="shared" si="14"/>
        <v>17.435733873097895</v>
      </c>
      <c r="P39" s="18">
        <f t="shared" si="12"/>
        <v>0.13360911000789102</v>
      </c>
      <c r="Q39" s="18">
        <f t="shared" si="15"/>
        <v>6.535331622553417</v>
      </c>
      <c r="R39" s="18">
        <f t="shared" si="16"/>
        <v>5.0079901887183718E-2</v>
      </c>
      <c r="S39" s="19">
        <f t="shared" si="13"/>
        <v>7.6629473115576987E-3</v>
      </c>
      <c r="T39" s="19"/>
      <c r="U39" s="19"/>
      <c r="V39" s="19"/>
      <c r="AA39" s="2">
        <v>5</v>
      </c>
      <c r="AB39" s="2">
        <v>0</v>
      </c>
      <c r="AC39" s="14">
        <v>0.54370092037490203</v>
      </c>
      <c r="AD39" s="7">
        <v>0</v>
      </c>
      <c r="AE39">
        <v>260</v>
      </c>
      <c r="AF39">
        <v>4</v>
      </c>
      <c r="AG39" s="18">
        <v>6.5353316225534099</v>
      </c>
      <c r="AH39" s="18">
        <v>5.0079901887183698E-2</v>
      </c>
      <c r="AI39" t="s">
        <v>37</v>
      </c>
    </row>
    <row r="40" spans="1:35" ht="12.75" customHeight="1">
      <c r="A40" s="2">
        <v>5</v>
      </c>
      <c r="B40" s="2">
        <v>1</v>
      </c>
      <c r="C40" s="7">
        <v>0.55141360694549701</v>
      </c>
      <c r="D40" s="2">
        <v>50</v>
      </c>
      <c r="E40" s="9">
        <v>2.8</v>
      </c>
      <c r="F40" s="8">
        <v>1.19047619047619</v>
      </c>
      <c r="G40" s="8">
        <v>2</v>
      </c>
      <c r="H40" s="8">
        <v>2.42511665953245</v>
      </c>
      <c r="I40" s="17">
        <f t="shared" si="0"/>
        <v>288.7043642300535</v>
      </c>
      <c r="J40" s="17">
        <f t="shared" si="1"/>
        <v>16.167444396882992</v>
      </c>
      <c r="K40" s="7">
        <f t="shared" si="11"/>
        <v>5.5999999999999987E-2</v>
      </c>
      <c r="M40" s="2">
        <v>5</v>
      </c>
      <c r="N40" s="2">
        <v>1</v>
      </c>
      <c r="O40" s="18">
        <f t="shared" si="14"/>
        <v>16.9913026054524</v>
      </c>
      <c r="P40" s="18">
        <f t="shared" si="12"/>
        <v>0.4692760970687907</v>
      </c>
      <c r="Q40" s="18">
        <f t="shared" si="15"/>
        <v>6.3687481143033535</v>
      </c>
      <c r="R40" s="18">
        <f t="shared" si="16"/>
        <v>0.17589594674957076</v>
      </c>
      <c r="S40" s="19">
        <f t="shared" si="13"/>
        <v>2.7618606293210446E-2</v>
      </c>
      <c r="T40" s="19"/>
      <c r="U40" s="19"/>
      <c r="V40" s="19"/>
      <c r="AA40" s="2">
        <v>5</v>
      </c>
      <c r="AB40" s="2">
        <v>1</v>
      </c>
      <c r="AC40" s="14">
        <v>0.54998281624360101</v>
      </c>
      <c r="AD40" s="7">
        <v>3.9697200926526399E-2</v>
      </c>
      <c r="AE40">
        <v>50</v>
      </c>
      <c r="AF40">
        <v>2.8</v>
      </c>
      <c r="AG40" s="18">
        <v>6.3687481143033402</v>
      </c>
      <c r="AH40" s="18">
        <v>0.17589594674956999</v>
      </c>
      <c r="AI40" t="s">
        <v>37</v>
      </c>
    </row>
    <row r="41" spans="1:35" ht="12.75" customHeight="1">
      <c r="A41" s="2">
        <v>6</v>
      </c>
      <c r="B41" s="2">
        <v>-4</v>
      </c>
      <c r="C41" s="7">
        <v>0.65229693038596104</v>
      </c>
      <c r="D41" s="2">
        <v>11.4</v>
      </c>
      <c r="E41" s="9">
        <v>0.8</v>
      </c>
      <c r="F41" s="8">
        <v>1.16279069767442</v>
      </c>
      <c r="G41" s="8">
        <v>2</v>
      </c>
      <c r="H41" s="8">
        <v>9.3644602750803099</v>
      </c>
      <c r="I41" s="17">
        <f t="shared" si="0"/>
        <v>248.26708636259457</v>
      </c>
      <c r="J41" s="17">
        <f t="shared" si="1"/>
        <v>17.422251674568042</v>
      </c>
      <c r="K41" s="7">
        <f t="shared" si="11"/>
        <v>7.0175438596491238E-2</v>
      </c>
      <c r="M41" s="2">
        <v>6</v>
      </c>
      <c r="N41" s="2">
        <v>-4</v>
      </c>
      <c r="O41" s="18">
        <f t="shared" si="14"/>
        <v>15.756493466586866</v>
      </c>
      <c r="P41" s="18">
        <f t="shared" si="12"/>
        <v>0.54348622779197853</v>
      </c>
      <c r="Q41" s="18">
        <f t="shared" si="15"/>
        <v>5.9059120058962886</v>
      </c>
      <c r="R41" s="18">
        <f t="shared" si="16"/>
        <v>0.20371168525297692</v>
      </c>
      <c r="S41" s="19">
        <f t="shared" si="13"/>
        <v>3.4492841249513566E-2</v>
      </c>
      <c r="T41" s="19"/>
      <c r="U41" s="19"/>
      <c r="V41" s="19"/>
      <c r="AA41" s="2">
        <v>6</v>
      </c>
      <c r="AB41" s="2">
        <v>-4</v>
      </c>
      <c r="AC41" s="14">
        <v>0.62834761511346404</v>
      </c>
      <c r="AD41" s="7">
        <v>-0.17513012297194699</v>
      </c>
      <c r="AE41">
        <v>11.4</v>
      </c>
      <c r="AF41">
        <v>0.8</v>
      </c>
      <c r="AG41" s="18">
        <v>5.90591200589627</v>
      </c>
      <c r="AH41" s="18">
        <v>0.203711685252976</v>
      </c>
      <c r="AI41" t="s">
        <v>38</v>
      </c>
    </row>
    <row r="42" spans="1:35" ht="12.75" customHeight="1">
      <c r="A42" s="2">
        <v>6</v>
      </c>
      <c r="B42" s="2">
        <v>-3</v>
      </c>
      <c r="C42" s="7">
        <v>0.64792489969455802</v>
      </c>
      <c r="D42" s="2">
        <v>15.6</v>
      </c>
      <c r="E42" s="9">
        <v>0.9</v>
      </c>
      <c r="F42" s="8">
        <v>1.16279069767442</v>
      </c>
      <c r="G42" s="8">
        <v>2</v>
      </c>
      <c r="H42" s="8">
        <v>6.9203264649784098</v>
      </c>
      <c r="I42" s="17">
        <f t="shared" si="0"/>
        <v>251.06300663642634</v>
      </c>
      <c r="J42" s="17">
        <f t="shared" si="1"/>
        <v>14.484404229024594</v>
      </c>
      <c r="K42" s="7">
        <f t="shared" si="11"/>
        <v>5.7692307692307682E-2</v>
      </c>
      <c r="M42" s="2">
        <v>6</v>
      </c>
      <c r="N42" s="2">
        <v>-3</v>
      </c>
      <c r="O42" s="18">
        <f t="shared" si="14"/>
        <v>15.844967864796265</v>
      </c>
      <c r="P42" s="18">
        <f t="shared" si="12"/>
        <v>0.45065764837293332</v>
      </c>
      <c r="Q42" s="18">
        <f t="shared" si="15"/>
        <v>5.939074334285368</v>
      </c>
      <c r="R42" s="18">
        <f t="shared" si="16"/>
        <v>0.16891730521887699</v>
      </c>
      <c r="S42" s="19">
        <f t="shared" si="13"/>
        <v>2.8441689009302884E-2</v>
      </c>
      <c r="T42" s="19"/>
      <c r="U42" s="19"/>
      <c r="V42" s="19"/>
      <c r="AA42" s="2">
        <v>6</v>
      </c>
      <c r="AB42" s="2">
        <v>-3</v>
      </c>
      <c r="AC42" s="14">
        <v>0.63460357429190295</v>
      </c>
      <c r="AD42" s="7">
        <v>-0.13070952199493599</v>
      </c>
      <c r="AE42">
        <v>15.6</v>
      </c>
      <c r="AF42">
        <v>0.9</v>
      </c>
      <c r="AG42" s="18">
        <v>5.93907433428536</v>
      </c>
      <c r="AH42" s="18">
        <v>0.16891730521887699</v>
      </c>
      <c r="AI42" t="s">
        <v>38</v>
      </c>
    </row>
    <row r="43" spans="1:35" ht="12.75" customHeight="1">
      <c r="A43" s="2">
        <v>6</v>
      </c>
      <c r="B43" s="2">
        <v>-2</v>
      </c>
      <c r="C43" s="7">
        <v>0.64649758477473895</v>
      </c>
      <c r="D43" s="2">
        <v>10.1</v>
      </c>
      <c r="E43" s="9">
        <v>1.8</v>
      </c>
      <c r="F43" s="8">
        <v>1.16279069767442</v>
      </c>
      <c r="G43" s="8">
        <v>2</v>
      </c>
      <c r="H43" s="8">
        <v>4.4673761135018699</v>
      </c>
      <c r="I43" s="17">
        <f t="shared" si="0"/>
        <v>104.93139243341614</v>
      </c>
      <c r="J43" s="17">
        <f t="shared" si="1"/>
        <v>18.700644196054359</v>
      </c>
      <c r="K43" s="7">
        <f t="shared" si="11"/>
        <v>0.17821782178217821</v>
      </c>
      <c r="M43" s="2">
        <v>6</v>
      </c>
      <c r="N43" s="2">
        <v>-2</v>
      </c>
      <c r="O43" s="18">
        <f t="shared" si="14"/>
        <v>10.243602512466801</v>
      </c>
      <c r="P43" s="18">
        <f t="shared" si="12"/>
        <v>0.87539189482878488</v>
      </c>
      <c r="Q43" s="18">
        <f t="shared" si="15"/>
        <v>3.8395481323492695</v>
      </c>
      <c r="R43" s="18">
        <f t="shared" si="16"/>
        <v>0.32811789707507377</v>
      </c>
      <c r="S43" s="19">
        <f t="shared" si="13"/>
        <v>8.5457425135678985E-2</v>
      </c>
      <c r="T43" s="19"/>
      <c r="U43" s="19"/>
      <c r="V43" s="19"/>
      <c r="AA43" s="2">
        <v>6</v>
      </c>
      <c r="AB43" s="2">
        <v>-2</v>
      </c>
      <c r="AC43" s="14">
        <v>0.64085749675345105</v>
      </c>
      <c r="AD43" s="7">
        <v>-8.5210304391374406E-2</v>
      </c>
      <c r="AE43">
        <v>10.1</v>
      </c>
      <c r="AF43">
        <v>1.8</v>
      </c>
      <c r="AG43" s="18">
        <v>3.8395481323492602</v>
      </c>
      <c r="AH43" s="18">
        <v>0.328117897075073</v>
      </c>
      <c r="AI43" t="s">
        <v>38</v>
      </c>
    </row>
    <row r="44" spans="1:35" ht="12.75" customHeight="1">
      <c r="A44" s="2">
        <v>6</v>
      </c>
      <c r="B44" s="2">
        <v>-1</v>
      </c>
      <c r="C44" s="7">
        <v>0.64842732823347304</v>
      </c>
      <c r="D44" s="2">
        <v>16.3</v>
      </c>
      <c r="E44" s="9">
        <v>3</v>
      </c>
      <c r="F44" s="8">
        <v>1.16279069767442</v>
      </c>
      <c r="G44" s="8">
        <v>2</v>
      </c>
      <c r="H44" s="8">
        <v>2.2329862303757002</v>
      </c>
      <c r="I44" s="17">
        <f t="shared" si="0"/>
        <v>84.645757104939449</v>
      </c>
      <c r="J44" s="17">
        <f t="shared" si="1"/>
        <v>15.578973700295602</v>
      </c>
      <c r="K44" s="7">
        <f t="shared" si="11"/>
        <v>0.18404907975460122</v>
      </c>
      <c r="M44" s="2">
        <v>6</v>
      </c>
      <c r="N44" s="2">
        <v>-1</v>
      </c>
      <c r="O44" s="18">
        <f t="shared" si="14"/>
        <v>9.2003128808176662</v>
      </c>
      <c r="P44" s="18">
        <f t="shared" si="12"/>
        <v>0.81091735353590544</v>
      </c>
      <c r="Q44" s="18">
        <f t="shared" si="15"/>
        <v>3.4484981329157054</v>
      </c>
      <c r="R44" s="18">
        <f t="shared" si="16"/>
        <v>0.30395129120532521</v>
      </c>
      <c r="S44" s="19">
        <f t="shared" si="13"/>
        <v>8.8140193060894712E-2</v>
      </c>
      <c r="T44" s="19"/>
      <c r="U44" s="19"/>
      <c r="V44" s="19"/>
      <c r="AA44" s="2">
        <v>6</v>
      </c>
      <c r="AB44" s="2">
        <v>-1</v>
      </c>
      <c r="AC44" s="14">
        <v>0.64700000000000002</v>
      </c>
      <c r="AD44" s="7">
        <v>4.2999999999999997E-2</v>
      </c>
      <c r="AE44">
        <v>16.3</v>
      </c>
      <c r="AF44">
        <v>3</v>
      </c>
      <c r="AG44" s="18">
        <v>3.4484981329157001</v>
      </c>
      <c r="AH44" s="18">
        <v>0.30395129120532499</v>
      </c>
      <c r="AI44" t="s">
        <v>38</v>
      </c>
    </row>
    <row r="45" spans="1:35" ht="12.75" customHeight="1">
      <c r="A45" s="2">
        <v>6</v>
      </c>
      <c r="B45" s="2">
        <v>0</v>
      </c>
      <c r="C45" s="7">
        <v>0.65283842913362999</v>
      </c>
      <c r="D45" s="2">
        <v>60.2</v>
      </c>
      <c r="E45" s="9">
        <v>4.7</v>
      </c>
      <c r="F45" s="8">
        <v>1.0638297872340401</v>
      </c>
      <c r="G45" s="8">
        <v>2</v>
      </c>
      <c r="H45" s="8">
        <v>0.65283842913362999</v>
      </c>
      <c r="I45" s="17">
        <f t="shared" si="0"/>
        <v>83.618879646477524</v>
      </c>
      <c r="J45" s="17">
        <f t="shared" si="1"/>
        <v>6.5283842913362848</v>
      </c>
      <c r="K45" s="7">
        <f t="shared" si="11"/>
        <v>7.8073089700996676E-2</v>
      </c>
      <c r="M45" s="2">
        <v>6</v>
      </c>
      <c r="N45" s="2">
        <v>0</v>
      </c>
      <c r="O45" s="18">
        <f t="shared" si="14"/>
        <v>9.1443359325036564</v>
      </c>
      <c r="P45" s="18">
        <f t="shared" si="12"/>
        <v>0.3502553666420733</v>
      </c>
      <c r="Q45" s="18">
        <f t="shared" si="15"/>
        <v>3.4275166288899399</v>
      </c>
      <c r="R45" s="18">
        <f t="shared" si="16"/>
        <v>0.13128411974197438</v>
      </c>
      <c r="S45" s="19">
        <f t="shared" si="13"/>
        <v>3.8302985501340363E-2</v>
      </c>
      <c r="T45" s="19"/>
      <c r="U45" s="19"/>
      <c r="V45" s="19"/>
      <c r="AA45" s="2">
        <v>6</v>
      </c>
      <c r="AB45" s="2">
        <v>0</v>
      </c>
      <c r="AC45" s="14">
        <v>0.65283842913362999</v>
      </c>
      <c r="AD45" s="7">
        <v>0</v>
      </c>
      <c r="AE45">
        <v>60.2</v>
      </c>
      <c r="AF45">
        <v>4.7</v>
      </c>
      <c r="AG45" s="18">
        <v>3.4275166288899399</v>
      </c>
      <c r="AH45" s="18">
        <v>0.13128411974197399</v>
      </c>
      <c r="AI45" t="s">
        <v>38</v>
      </c>
    </row>
    <row r="46" spans="1:35" ht="12.75" customHeight="1">
      <c r="A46" s="2">
        <v>6</v>
      </c>
      <c r="B46" s="2">
        <v>1</v>
      </c>
      <c r="C46" s="7">
        <v>0.66046725884028501</v>
      </c>
      <c r="D46" s="2">
        <v>20.399999999999999</v>
      </c>
      <c r="E46" s="9">
        <v>1.5</v>
      </c>
      <c r="F46" s="8">
        <v>1.16279069767442</v>
      </c>
      <c r="G46" s="8">
        <v>2</v>
      </c>
      <c r="H46" s="8">
        <v>2.24330917197782</v>
      </c>
      <c r="I46" s="17">
        <f t="shared" si="0"/>
        <v>106.4267607170874</v>
      </c>
      <c r="J46" s="17">
        <f t="shared" si="1"/>
        <v>7.8254971115505452</v>
      </c>
      <c r="K46" s="7">
        <f t="shared" si="11"/>
        <v>7.3529411764705885E-2</v>
      </c>
      <c r="M46" s="2">
        <v>6</v>
      </c>
      <c r="N46" s="2">
        <v>1</v>
      </c>
      <c r="O46" s="18">
        <f t="shared" si="14"/>
        <v>10.316334655151868</v>
      </c>
      <c r="P46" s="18">
        <f t="shared" si="12"/>
        <v>0.37255012431123297</v>
      </c>
      <c r="Q46" s="18">
        <f t="shared" si="15"/>
        <v>3.8668098854550097</v>
      </c>
      <c r="R46" s="18">
        <f t="shared" si="16"/>
        <v>0.13964073013032371</v>
      </c>
      <c r="S46" s="19">
        <f t="shared" si="13"/>
        <v>3.6112644341678594E-2</v>
      </c>
      <c r="T46" s="19"/>
      <c r="U46" s="19"/>
      <c r="V46" s="19"/>
      <c r="AA46" s="2">
        <v>6</v>
      </c>
      <c r="AB46" s="2">
        <v>1</v>
      </c>
      <c r="AC46" s="14">
        <v>0.65900000000000003</v>
      </c>
      <c r="AD46" s="7">
        <v>4.3999999999999997E-2</v>
      </c>
      <c r="AE46">
        <v>20.399999999999999</v>
      </c>
      <c r="AF46">
        <v>1.5</v>
      </c>
      <c r="AG46" s="18">
        <v>3.8668098854549999</v>
      </c>
      <c r="AH46" s="18">
        <v>0.13964073013032299</v>
      </c>
      <c r="AI46" t="s">
        <v>38</v>
      </c>
    </row>
    <row r="47" spans="1:35" ht="12.75" customHeight="1">
      <c r="A47" s="2">
        <v>6</v>
      </c>
      <c r="B47" s="2">
        <v>2</v>
      </c>
      <c r="C47" s="7">
        <v>0</v>
      </c>
      <c r="D47" s="2">
        <v>0</v>
      </c>
      <c r="E47" s="9">
        <v>0.6</v>
      </c>
      <c r="F47" s="8">
        <v>1.1599999999999999</v>
      </c>
      <c r="G47" s="8">
        <v>2</v>
      </c>
      <c r="H47" s="8">
        <v>4.4000000000000004</v>
      </c>
      <c r="I47" s="17">
        <v>0</v>
      </c>
      <c r="J47" s="17">
        <f t="shared" ref="J47:J61" si="17">E47*$F47*$G47*$H47</f>
        <v>6.1248000000000005</v>
      </c>
      <c r="K47" s="7"/>
      <c r="M47" s="2">
        <v>6</v>
      </c>
      <c r="N47" s="2">
        <v>2</v>
      </c>
      <c r="O47" s="18">
        <f t="shared" si="14"/>
        <v>0</v>
      </c>
      <c r="P47" s="18">
        <f>SQRT(J47)</f>
        <v>2.4748333277212833</v>
      </c>
      <c r="Q47" s="18">
        <f t="shared" si="15"/>
        <v>0</v>
      </c>
      <c r="R47" s="18">
        <f t="shared" si="16"/>
        <v>0.92762694274435586</v>
      </c>
      <c r="S47" s="19"/>
      <c r="T47" s="19"/>
      <c r="U47" s="19"/>
      <c r="V47" s="19"/>
      <c r="AA47" s="2">
        <v>6</v>
      </c>
      <c r="AB47" s="2">
        <v>2</v>
      </c>
      <c r="AC47" s="14"/>
      <c r="AD47" s="7"/>
      <c r="AE47">
        <v>0</v>
      </c>
      <c r="AF47">
        <v>0.6</v>
      </c>
      <c r="AG47" s="18">
        <v>0</v>
      </c>
      <c r="AH47" s="18">
        <v>0.92762694274435398</v>
      </c>
    </row>
    <row r="48" spans="1:35" ht="12.75" customHeight="1">
      <c r="A48" s="2">
        <v>6</v>
      </c>
      <c r="B48" s="2">
        <v>3</v>
      </c>
      <c r="C48" s="7">
        <v>0.684089458202784</v>
      </c>
      <c r="D48" s="2">
        <v>5.9</v>
      </c>
      <c r="E48" s="9">
        <v>0.3</v>
      </c>
      <c r="F48" s="8">
        <v>1.14942528735632</v>
      </c>
      <c r="G48" s="8">
        <v>2</v>
      </c>
      <c r="H48" s="8">
        <v>6.3756218912684997</v>
      </c>
      <c r="I48" s="17">
        <f t="shared" ref="I48:I61" si="18">D48*$F48*$G48*$H48</f>
        <v>86.473952088469176</v>
      </c>
      <c r="J48" s="17">
        <f t="shared" si="17"/>
        <v>4.3969806146679229</v>
      </c>
      <c r="K48" s="7">
        <f t="shared" ref="K48:K54" si="19">J48/I48</f>
        <v>5.0847457627118627E-2</v>
      </c>
      <c r="M48" s="2">
        <v>6</v>
      </c>
      <c r="N48" s="2">
        <v>3</v>
      </c>
      <c r="O48" s="18">
        <f t="shared" si="14"/>
        <v>9.2991371690318232</v>
      </c>
      <c r="P48" s="18">
        <f t="shared" ref="P48:P54" si="20">O48*(-1+SQRT(1+J48/I48))</f>
        <v>0.23348748019973653</v>
      </c>
      <c r="Q48" s="18">
        <f t="shared" si="15"/>
        <v>3.4855398485408111</v>
      </c>
      <c r="R48" s="18">
        <f t="shared" si="16"/>
        <v>8.7516712742102404E-2</v>
      </c>
      <c r="S48" s="19">
        <f t="shared" ref="S48:S54" si="21">R48/Q48</f>
        <v>2.510851017202987E-2</v>
      </c>
      <c r="T48" s="19"/>
      <c r="U48" s="19"/>
      <c r="V48" s="19"/>
      <c r="AA48" s="2">
        <v>6</v>
      </c>
      <c r="AB48" s="2">
        <v>3</v>
      </c>
      <c r="AC48" s="14">
        <v>0.67209598713936702</v>
      </c>
      <c r="AD48" s="7">
        <v>0.1275357632013</v>
      </c>
      <c r="AE48">
        <v>5.9</v>
      </c>
      <c r="AF48">
        <v>0.3</v>
      </c>
      <c r="AG48" s="18">
        <v>3.4855398485408098</v>
      </c>
      <c r="AH48" s="18">
        <v>8.7516712742102307E-2</v>
      </c>
      <c r="AI48" t="s">
        <v>38</v>
      </c>
    </row>
    <row r="49" spans="1:35" ht="12.75" customHeight="1">
      <c r="A49" s="2">
        <v>6</v>
      </c>
      <c r="B49" s="2">
        <v>4</v>
      </c>
      <c r="C49" s="7">
        <v>0.70028589245122597</v>
      </c>
      <c r="D49" s="2">
        <v>4.2</v>
      </c>
      <c r="E49" s="9">
        <v>0.3</v>
      </c>
      <c r="F49" s="8">
        <v>1.14942528735632</v>
      </c>
      <c r="G49" s="8">
        <v>2</v>
      </c>
      <c r="H49" s="8">
        <v>8.39960924324504</v>
      </c>
      <c r="I49" s="17">
        <f t="shared" si="18"/>
        <v>81.099675452020961</v>
      </c>
      <c r="J49" s="17">
        <f t="shared" si="17"/>
        <v>5.7928339608586388</v>
      </c>
      <c r="K49" s="7">
        <f t="shared" si="19"/>
        <v>7.1428571428571411E-2</v>
      </c>
      <c r="M49" s="2">
        <v>6</v>
      </c>
      <c r="N49" s="2">
        <v>4</v>
      </c>
      <c r="O49" s="18">
        <f t="shared" si="14"/>
        <v>9.005535822593842</v>
      </c>
      <c r="P49" s="18">
        <f t="shared" si="20"/>
        <v>0.31607934929989934</v>
      </c>
      <c r="Q49" s="18">
        <f t="shared" si="15"/>
        <v>3.3754910156229756</v>
      </c>
      <c r="R49" s="18">
        <f t="shared" si="16"/>
        <v>0.11847412800346435</v>
      </c>
      <c r="S49" s="19">
        <f t="shared" si="21"/>
        <v>3.5098339013531321E-2</v>
      </c>
      <c r="T49" s="19"/>
      <c r="U49" s="19"/>
      <c r="V49" s="19"/>
      <c r="AA49" s="2">
        <v>6</v>
      </c>
      <c r="AB49" s="2">
        <v>4</v>
      </c>
      <c r="AC49" s="14">
        <v>0.67937736380160296</v>
      </c>
      <c r="AD49" s="7">
        <v>0.16984324749660701</v>
      </c>
      <c r="AE49">
        <v>4.2</v>
      </c>
      <c r="AF49">
        <v>0.3</v>
      </c>
      <c r="AG49" s="18">
        <v>3.3754910156229698</v>
      </c>
      <c r="AH49" s="18">
        <v>0.118474128003464</v>
      </c>
      <c r="AI49" t="s">
        <v>38</v>
      </c>
    </row>
    <row r="50" spans="1:35" ht="12.75" customHeight="1">
      <c r="A50" s="2">
        <v>7</v>
      </c>
      <c r="B50" s="2">
        <v>-4</v>
      </c>
      <c r="C50" s="7">
        <v>0.75728052242994903</v>
      </c>
      <c r="D50" s="2">
        <v>40</v>
      </c>
      <c r="E50" s="9">
        <v>1.1000000000000001</v>
      </c>
      <c r="F50" s="8">
        <v>1.13636363636364</v>
      </c>
      <c r="G50" s="8">
        <v>1.9607843137254899</v>
      </c>
      <c r="H50" s="8">
        <v>7.9356747767147997</v>
      </c>
      <c r="I50" s="17">
        <f t="shared" si="18"/>
        <v>707.27939186406638</v>
      </c>
      <c r="J50" s="17">
        <f t="shared" si="17"/>
        <v>19.450183276261825</v>
      </c>
      <c r="K50" s="7">
        <f t="shared" si="19"/>
        <v>2.75E-2</v>
      </c>
      <c r="M50" s="2">
        <v>7</v>
      </c>
      <c r="N50" s="2">
        <v>-4</v>
      </c>
      <c r="O50" s="18">
        <f t="shared" si="14"/>
        <v>26.5947248879184</v>
      </c>
      <c r="P50" s="18">
        <f t="shared" si="20"/>
        <v>0.36319741963950897</v>
      </c>
      <c r="Q50" s="18">
        <f t="shared" si="15"/>
        <v>9.9683413281095596</v>
      </c>
      <c r="R50" s="18">
        <f t="shared" si="16"/>
        <v>0.13613511189581801</v>
      </c>
      <c r="S50" s="19">
        <f t="shared" si="21"/>
        <v>1.3656746635664739E-2</v>
      </c>
      <c r="T50" s="19"/>
      <c r="U50" s="19"/>
      <c r="V50" s="19"/>
      <c r="AA50" s="2">
        <v>7</v>
      </c>
      <c r="AB50" s="2">
        <v>-4</v>
      </c>
      <c r="AC50" s="14">
        <v>0.73700234565099998</v>
      </c>
      <c r="AD50" s="7">
        <v>-0.17407277833337401</v>
      </c>
      <c r="AE50">
        <v>40</v>
      </c>
      <c r="AF50">
        <v>1.1000000000000001</v>
      </c>
      <c r="AG50" s="18">
        <v>9.9683413281095294</v>
      </c>
      <c r="AH50" s="18">
        <v>0.13613511189581801</v>
      </c>
      <c r="AI50" t="s">
        <v>39</v>
      </c>
    </row>
    <row r="51" spans="1:35" ht="12.75" customHeight="1">
      <c r="A51" s="2">
        <v>7</v>
      </c>
      <c r="B51" s="2">
        <v>-3</v>
      </c>
      <c r="C51" s="7">
        <v>0.75444431494089803</v>
      </c>
      <c r="D51" s="2">
        <v>36</v>
      </c>
      <c r="E51" s="9">
        <v>1.8</v>
      </c>
      <c r="F51" s="8">
        <v>1.13636363636364</v>
      </c>
      <c r="G51" s="8">
        <v>1.9607843137254899</v>
      </c>
      <c r="H51" s="8">
        <v>5.8611404424056701</v>
      </c>
      <c r="I51" s="17">
        <f t="shared" si="18"/>
        <v>470.14495527318354</v>
      </c>
      <c r="J51" s="17">
        <f t="shared" si="17"/>
        <v>23.507247763659176</v>
      </c>
      <c r="K51" s="7">
        <f t="shared" si="19"/>
        <v>4.9999999999999996E-2</v>
      </c>
      <c r="M51" s="2">
        <v>7</v>
      </c>
      <c r="N51" s="2">
        <v>-3</v>
      </c>
      <c r="O51" s="18">
        <f t="shared" si="14"/>
        <v>21.682826275031204</v>
      </c>
      <c r="P51" s="18">
        <f t="shared" si="20"/>
        <v>0.53545905567878815</v>
      </c>
      <c r="Q51" s="18">
        <f t="shared" si="15"/>
        <v>8.1272438116403869</v>
      </c>
      <c r="R51" s="18">
        <f t="shared" si="16"/>
        <v>0.20070290844250069</v>
      </c>
      <c r="S51" s="19">
        <f t="shared" si="21"/>
        <v>2.4695076595959931E-2</v>
      </c>
      <c r="T51" s="19"/>
      <c r="U51" s="19"/>
      <c r="V51" s="19"/>
      <c r="AA51" s="2">
        <v>7</v>
      </c>
      <c r="AB51" s="2">
        <v>-3</v>
      </c>
      <c r="AC51" s="14">
        <v>0.743220481007552</v>
      </c>
      <c r="AD51" s="7">
        <v>-0.129651613786888</v>
      </c>
      <c r="AE51">
        <v>36</v>
      </c>
      <c r="AF51">
        <v>1.8</v>
      </c>
      <c r="AG51" s="18">
        <v>8.1272438116403602</v>
      </c>
      <c r="AH51" s="18">
        <v>0.20070290844249999</v>
      </c>
      <c r="AI51" t="s">
        <v>39</v>
      </c>
    </row>
    <row r="52" spans="1:35" ht="12.75" customHeight="1">
      <c r="A52" s="2">
        <v>7</v>
      </c>
      <c r="B52" s="2">
        <v>-2</v>
      </c>
      <c r="C52" s="7">
        <v>0.75426490834861604</v>
      </c>
      <c r="D52" s="2">
        <v>15</v>
      </c>
      <c r="E52" s="9">
        <v>7.3</v>
      </c>
      <c r="F52" s="8">
        <v>1.13636363636364</v>
      </c>
      <c r="G52" s="8">
        <v>1.9607843137254899</v>
      </c>
      <c r="H52" s="8">
        <v>3.8201398879967901</v>
      </c>
      <c r="I52" s="17">
        <f t="shared" si="18"/>
        <v>127.67847219240646</v>
      </c>
      <c r="J52" s="17">
        <f t="shared" si="17"/>
        <v>62.136856466971153</v>
      </c>
      <c r="K52" s="7">
        <f t="shared" si="19"/>
        <v>0.48666666666666675</v>
      </c>
      <c r="M52" s="2">
        <v>7</v>
      </c>
      <c r="N52" s="2">
        <v>-2</v>
      </c>
      <c r="O52" s="18">
        <f t="shared" si="14"/>
        <v>11.299489908505006</v>
      </c>
      <c r="P52" s="18">
        <f t="shared" si="20"/>
        <v>2.4778584814928908</v>
      </c>
      <c r="Q52" s="18">
        <f t="shared" si="15"/>
        <v>4.2353200763011758</v>
      </c>
      <c r="R52" s="18">
        <f t="shared" si="16"/>
        <v>0.92876084300060924</v>
      </c>
      <c r="S52" s="19">
        <f t="shared" si="21"/>
        <v>0.21928941054479223</v>
      </c>
      <c r="T52" s="19"/>
      <c r="U52" s="19"/>
      <c r="V52" s="19"/>
      <c r="AA52" s="2">
        <v>7</v>
      </c>
      <c r="AB52" s="2">
        <v>-2</v>
      </c>
      <c r="AC52" s="14">
        <v>0.74943629215009</v>
      </c>
      <c r="AD52" s="7">
        <v>-8.5210304391374406E-2</v>
      </c>
      <c r="AE52">
        <v>15</v>
      </c>
      <c r="AF52">
        <v>7.3</v>
      </c>
      <c r="AG52" s="18">
        <v>4.2353200763011598</v>
      </c>
      <c r="AH52" s="18">
        <v>0.92876084300060602</v>
      </c>
      <c r="AI52" t="s">
        <v>39</v>
      </c>
    </row>
    <row r="53" spans="1:35" ht="12.75" customHeight="1">
      <c r="A53" s="2">
        <v>7</v>
      </c>
      <c r="B53" s="2">
        <v>-1</v>
      </c>
      <c r="C53" s="7">
        <v>0.75628887838736603</v>
      </c>
      <c r="D53" s="2">
        <v>22</v>
      </c>
      <c r="E53" s="9">
        <v>2.2999999999999998</v>
      </c>
      <c r="F53" s="8">
        <v>1.13636363636364</v>
      </c>
      <c r="G53" s="8">
        <v>1.9607843137254899</v>
      </c>
      <c r="H53" s="8">
        <v>1.86047436211323</v>
      </c>
      <c r="I53" s="17">
        <f t="shared" si="18"/>
        <v>91.199723633001753</v>
      </c>
      <c r="J53" s="17">
        <f t="shared" si="17"/>
        <v>9.5345165616320013</v>
      </c>
      <c r="K53" s="7">
        <f t="shared" si="19"/>
        <v>0.10454545454545454</v>
      </c>
      <c r="M53" s="2">
        <v>7</v>
      </c>
      <c r="N53" s="2">
        <v>-1</v>
      </c>
      <c r="O53" s="18">
        <f t="shared" si="14"/>
        <v>9.5498546393650283</v>
      </c>
      <c r="P53" s="18">
        <f t="shared" si="20"/>
        <v>0.48679022805126115</v>
      </c>
      <c r="Q53" s="18">
        <f t="shared" si="15"/>
        <v>3.5795147752127146</v>
      </c>
      <c r="R53" s="18">
        <f t="shared" si="16"/>
        <v>0.18246066349073911</v>
      </c>
      <c r="S53" s="19">
        <f t="shared" si="21"/>
        <v>5.0973574618055961E-2</v>
      </c>
      <c r="T53" s="19"/>
      <c r="U53" s="19"/>
      <c r="V53" s="19"/>
      <c r="AA53" s="2">
        <v>7</v>
      </c>
      <c r="AB53" s="2">
        <v>-1</v>
      </c>
      <c r="AC53" s="14">
        <v>0.75513206308273295</v>
      </c>
      <c r="AD53" s="7">
        <v>-4.1814290342365001E-2</v>
      </c>
      <c r="AE53">
        <v>22</v>
      </c>
      <c r="AF53">
        <v>2.2999999999999998</v>
      </c>
      <c r="AG53" s="18">
        <v>3.5795147752126999</v>
      </c>
      <c r="AH53" s="18">
        <v>0.182460663490738</v>
      </c>
      <c r="AI53" t="s">
        <v>39</v>
      </c>
    </row>
    <row r="54" spans="1:35" ht="12.75" customHeight="1">
      <c r="A54" s="2">
        <v>7</v>
      </c>
      <c r="B54" s="2">
        <v>0</v>
      </c>
      <c r="C54" s="7">
        <v>0.76030831903585805</v>
      </c>
      <c r="D54" s="2">
        <v>36</v>
      </c>
      <c r="E54" s="9">
        <v>1.8</v>
      </c>
      <c r="F54" s="8">
        <v>1.0526315789473699</v>
      </c>
      <c r="G54" s="8">
        <v>1.9607843137254899</v>
      </c>
      <c r="H54" s="8">
        <v>0.76030831903585805</v>
      </c>
      <c r="I54" s="17">
        <f t="shared" si="18"/>
        <v>56.49349738966135</v>
      </c>
      <c r="J54" s="17">
        <f t="shared" si="17"/>
        <v>2.8246748694830677</v>
      </c>
      <c r="K54" s="7">
        <f t="shared" si="19"/>
        <v>0.05</v>
      </c>
      <c r="M54" s="2">
        <v>7</v>
      </c>
      <c r="N54" s="2">
        <v>0</v>
      </c>
      <c r="O54" s="18">
        <f t="shared" si="14"/>
        <v>7.5162156295346767</v>
      </c>
      <c r="P54" s="18">
        <f t="shared" si="20"/>
        <v>0.18561352068311002</v>
      </c>
      <c r="Q54" s="18">
        <f t="shared" si="15"/>
        <v>2.8172580542433252</v>
      </c>
      <c r="R54" s="18">
        <f t="shared" si="16"/>
        <v>6.9572403440123942E-2</v>
      </c>
      <c r="S54" s="19">
        <f t="shared" si="21"/>
        <v>2.4695076595959927E-2</v>
      </c>
      <c r="T54" s="19"/>
      <c r="U54" s="19"/>
      <c r="V54" s="19"/>
      <c r="AA54" s="2">
        <v>7</v>
      </c>
      <c r="AB54" s="2">
        <v>0</v>
      </c>
      <c r="AC54" s="14">
        <v>0.76030831903585805</v>
      </c>
      <c r="AD54" s="7">
        <v>0</v>
      </c>
      <c r="AE54">
        <v>36</v>
      </c>
      <c r="AF54">
        <v>1.8</v>
      </c>
      <c r="AG54" s="18">
        <v>2.8172580542433199</v>
      </c>
      <c r="AH54" s="18">
        <v>6.9572403440123803E-2</v>
      </c>
      <c r="AI54" t="s">
        <v>39</v>
      </c>
    </row>
    <row r="55" spans="1:35" ht="12.75" customHeight="1">
      <c r="A55" s="2">
        <v>8</v>
      </c>
      <c r="B55" s="2">
        <v>0</v>
      </c>
      <c r="C55" s="7">
        <v>0</v>
      </c>
      <c r="D55" s="2">
        <v>0</v>
      </c>
      <c r="E55" s="9">
        <v>3</v>
      </c>
      <c r="F55" s="8">
        <v>1.04</v>
      </c>
      <c r="G55" s="8">
        <v>1.96</v>
      </c>
      <c r="H55" s="8">
        <v>0.87</v>
      </c>
      <c r="I55" s="17">
        <f t="shared" si="18"/>
        <v>0</v>
      </c>
      <c r="J55" s="17">
        <f t="shared" si="17"/>
        <v>5.3202239999999996</v>
      </c>
      <c r="K55" s="7"/>
      <c r="M55" s="2">
        <v>8</v>
      </c>
      <c r="N55" s="2">
        <v>0</v>
      </c>
      <c r="O55" s="18">
        <f t="shared" si="14"/>
        <v>0</v>
      </c>
      <c r="P55" s="18">
        <f>SQRT(J55)</f>
        <v>2.3065610765813247</v>
      </c>
      <c r="Q55" s="18">
        <f t="shared" si="15"/>
        <v>0</v>
      </c>
      <c r="R55" s="18">
        <f t="shared" si="16"/>
        <v>0.8645544634281852</v>
      </c>
      <c r="S55" s="19"/>
      <c r="T55" s="19"/>
      <c r="U55" s="19"/>
      <c r="V55" s="19"/>
      <c r="AA55" s="2">
        <v>8</v>
      </c>
      <c r="AB55" s="2">
        <v>0</v>
      </c>
      <c r="AC55" s="14"/>
      <c r="AD55" s="7"/>
      <c r="AE55">
        <v>0</v>
      </c>
      <c r="AF55">
        <v>3</v>
      </c>
      <c r="AG55" s="18">
        <v>0</v>
      </c>
      <c r="AH55" s="18">
        <v>0.86455446342818398</v>
      </c>
    </row>
    <row r="56" spans="1:35" ht="12.75" customHeight="1">
      <c r="A56" s="2">
        <v>9</v>
      </c>
      <c r="B56" s="2">
        <v>-5</v>
      </c>
      <c r="C56" s="7">
        <v>0.97500051282037803</v>
      </c>
      <c r="D56" s="2">
        <v>16</v>
      </c>
      <c r="E56" s="9">
        <v>3</v>
      </c>
      <c r="F56" s="8">
        <v>1.1111111111111101</v>
      </c>
      <c r="G56" s="8">
        <v>1.9607843137254899</v>
      </c>
      <c r="H56" s="8">
        <v>7.5959100475976902</v>
      </c>
      <c r="I56" s="17">
        <f t="shared" si="18"/>
        <v>264.78117812976672</v>
      </c>
      <c r="J56" s="17">
        <f t="shared" si="17"/>
        <v>49.646470899331256</v>
      </c>
      <c r="K56" s="7">
        <f>J56/I56</f>
        <v>0.1875</v>
      </c>
      <c r="M56" s="2">
        <v>9</v>
      </c>
      <c r="N56" s="2">
        <v>-5</v>
      </c>
      <c r="O56" s="18">
        <f t="shared" si="14"/>
        <v>16.272098147742557</v>
      </c>
      <c r="P56" s="18">
        <f>O56*(-1+SQRT(1+J56/I56))</f>
        <v>1.4600097086037405</v>
      </c>
      <c r="Q56" s="18">
        <f t="shared" si="15"/>
        <v>6.0991730181380781</v>
      </c>
      <c r="R56" s="18">
        <f t="shared" si="16"/>
        <v>0.54724668817038513</v>
      </c>
      <c r="S56" s="19">
        <f>R56/Q56</f>
        <v>8.9724735885168508E-2</v>
      </c>
      <c r="T56" s="19"/>
      <c r="U56" s="19"/>
      <c r="V56" s="19"/>
      <c r="AA56" s="2">
        <v>9</v>
      </c>
      <c r="AB56" s="2">
        <v>-5</v>
      </c>
      <c r="AC56" s="14">
        <v>0.95099999999999996</v>
      </c>
      <c r="AD56" s="7">
        <v>-0.215</v>
      </c>
      <c r="AE56">
        <v>16</v>
      </c>
      <c r="AF56">
        <v>3</v>
      </c>
      <c r="AG56" s="18">
        <v>6.0991730181380701</v>
      </c>
      <c r="AH56" s="18">
        <v>0.54724668817038402</v>
      </c>
      <c r="AI56" t="s">
        <v>39</v>
      </c>
    </row>
    <row r="57" spans="1:35" ht="12.75" customHeight="1">
      <c r="A57" s="2">
        <v>9</v>
      </c>
      <c r="B57" s="2">
        <v>-4</v>
      </c>
      <c r="C57" s="7">
        <v>0.97251118245498802</v>
      </c>
      <c r="D57" s="2">
        <v>16.899999999999999</v>
      </c>
      <c r="E57" s="9">
        <v>3</v>
      </c>
      <c r="F57" s="8">
        <v>1.1111111111111101</v>
      </c>
      <c r="G57" s="8">
        <v>1.9607843137254899</v>
      </c>
      <c r="H57" s="8">
        <v>6.0737377403266697</v>
      </c>
      <c r="I57" s="17">
        <f t="shared" si="18"/>
        <v>223.62999523207102</v>
      </c>
      <c r="J57" s="17">
        <f t="shared" si="17"/>
        <v>39.697632289716751</v>
      </c>
      <c r="K57" s="7">
        <f>J57/I57</f>
        <v>0.17751479289940827</v>
      </c>
      <c r="M57" s="2">
        <v>9</v>
      </c>
      <c r="N57" s="2">
        <v>-4</v>
      </c>
      <c r="O57" s="18">
        <f t="shared" si="14"/>
        <v>14.954263446658649</v>
      </c>
      <c r="P57" s="18">
        <f>O57*(-1+SQRT(1+J57/I57))</f>
        <v>1.2731093389091921</v>
      </c>
      <c r="Q57" s="18">
        <f t="shared" si="15"/>
        <v>5.6052169358775918</v>
      </c>
      <c r="R57" s="18">
        <f t="shared" si="16"/>
        <v>0.47719194282833061</v>
      </c>
      <c r="S57" s="19">
        <f>R57/Q57</f>
        <v>8.5133536897375781E-2</v>
      </c>
      <c r="T57" s="19"/>
      <c r="U57" s="19"/>
      <c r="V57" s="19"/>
      <c r="AA57" s="2">
        <v>9</v>
      </c>
      <c r="AB57" s="2">
        <v>-4</v>
      </c>
      <c r="AC57" s="14">
        <v>0.95699999999999996</v>
      </c>
      <c r="AD57" s="7">
        <v>-0.17299999999999999</v>
      </c>
      <c r="AE57">
        <v>16.899999999999999</v>
      </c>
      <c r="AF57">
        <v>3</v>
      </c>
      <c r="AG57" s="18">
        <v>5.6052169358775901</v>
      </c>
      <c r="AH57" s="18">
        <v>0.47719194282833</v>
      </c>
      <c r="AI57" t="s">
        <v>39</v>
      </c>
    </row>
    <row r="58" spans="1:35" ht="12.75" customHeight="1">
      <c r="A58" s="2">
        <v>9</v>
      </c>
      <c r="B58" s="2">
        <v>-3</v>
      </c>
      <c r="C58" s="7">
        <v>0</v>
      </c>
      <c r="D58" s="2">
        <v>0</v>
      </c>
      <c r="E58" s="9">
        <v>8</v>
      </c>
      <c r="F58" s="8">
        <v>1.1100000000000001</v>
      </c>
      <c r="G58" s="8">
        <v>1.96</v>
      </c>
      <c r="H58" s="8">
        <v>4.5</v>
      </c>
      <c r="I58" s="17">
        <f t="shared" si="18"/>
        <v>0</v>
      </c>
      <c r="J58" s="17">
        <f t="shared" si="17"/>
        <v>78.321600000000004</v>
      </c>
      <c r="K58" s="7"/>
      <c r="M58" s="2">
        <v>9</v>
      </c>
      <c r="N58" s="2">
        <v>-3</v>
      </c>
      <c r="O58" s="18">
        <f t="shared" si="14"/>
        <v>0</v>
      </c>
      <c r="P58" s="18">
        <f>SQRT(J58)</f>
        <v>8.8499491523963005</v>
      </c>
      <c r="Q58" s="18">
        <f t="shared" si="15"/>
        <v>0</v>
      </c>
      <c r="R58" s="18">
        <f t="shared" si="16"/>
        <v>3.3171733965774908</v>
      </c>
      <c r="S58" s="19"/>
      <c r="T58" s="19"/>
      <c r="U58" s="19"/>
      <c r="V58" s="19"/>
      <c r="AA58" s="2">
        <v>9</v>
      </c>
      <c r="AB58" s="2">
        <v>-3</v>
      </c>
      <c r="AC58" s="14"/>
      <c r="AD58" s="7"/>
      <c r="AE58">
        <v>0</v>
      </c>
      <c r="AF58">
        <v>8</v>
      </c>
      <c r="AG58" s="18">
        <v>0</v>
      </c>
      <c r="AH58" s="18">
        <v>3.3171733965774801</v>
      </c>
    </row>
    <row r="59" spans="1:35" ht="12.75" customHeight="1">
      <c r="A59" s="2">
        <v>9</v>
      </c>
      <c r="B59" s="2">
        <v>-2</v>
      </c>
      <c r="C59" s="7">
        <v>0.97280881986133305</v>
      </c>
      <c r="D59" s="2">
        <v>10</v>
      </c>
      <c r="E59" s="9">
        <v>2.9</v>
      </c>
      <c r="F59" s="8">
        <v>1.1111111111111101</v>
      </c>
      <c r="G59" s="8">
        <v>1.9607843137254899</v>
      </c>
      <c r="H59" s="8">
        <v>2.9819238205429901</v>
      </c>
      <c r="I59" s="17">
        <f t="shared" si="18"/>
        <v>64.965660578278573</v>
      </c>
      <c r="J59" s="17">
        <f t="shared" si="17"/>
        <v>18.840041567700787</v>
      </c>
      <c r="K59" s="7">
        <f>J59/I59</f>
        <v>0.29000000000000004</v>
      </c>
      <c r="M59" s="2">
        <v>9</v>
      </c>
      <c r="N59" s="2">
        <v>-2</v>
      </c>
      <c r="O59" s="18">
        <f t="shared" si="14"/>
        <v>8.0601278264230132</v>
      </c>
      <c r="P59" s="18">
        <f>O59*(-1+SQRT(1+J59/I59))</f>
        <v>1.0944176099151197</v>
      </c>
      <c r="Q59" s="18">
        <f t="shared" si="15"/>
        <v>3.0211294029395455</v>
      </c>
      <c r="R59" s="18">
        <f t="shared" si="16"/>
        <v>0.41021399307965067</v>
      </c>
      <c r="S59" s="19">
        <f>R59/Q59</f>
        <v>0.1357816691600546</v>
      </c>
      <c r="T59" s="19"/>
      <c r="U59" s="19"/>
      <c r="V59" s="19"/>
      <c r="AA59" s="2">
        <v>9</v>
      </c>
      <c r="AB59" s="2">
        <v>-2</v>
      </c>
      <c r="AC59" s="14">
        <v>0.96899999999999997</v>
      </c>
      <c r="AD59" s="7">
        <v>-8.5999999999999993E-2</v>
      </c>
      <c r="AE59">
        <v>10</v>
      </c>
      <c r="AF59">
        <v>2.9</v>
      </c>
      <c r="AG59" s="18">
        <v>3.0211294029395401</v>
      </c>
      <c r="AH59" s="18">
        <v>0.41021399307965101</v>
      </c>
      <c r="AI59" t="s">
        <v>39</v>
      </c>
    </row>
    <row r="60" spans="1:35" ht="12.75" customHeight="1">
      <c r="A60" s="2">
        <v>9</v>
      </c>
      <c r="B60" s="2">
        <v>-1</v>
      </c>
      <c r="C60" s="7">
        <v>0</v>
      </c>
      <c r="D60" s="2">
        <v>0</v>
      </c>
      <c r="E60" s="9">
        <v>6</v>
      </c>
      <c r="F60" s="8">
        <v>1.1100000000000001</v>
      </c>
      <c r="G60" s="12">
        <v>1.96</v>
      </c>
      <c r="H60" s="12">
        <v>1.5</v>
      </c>
      <c r="I60" s="17">
        <f t="shared" si="18"/>
        <v>0</v>
      </c>
      <c r="J60" s="17">
        <f t="shared" si="17"/>
        <v>19.580399999999997</v>
      </c>
      <c r="K60" s="7"/>
      <c r="M60" s="2">
        <v>9</v>
      </c>
      <c r="N60" s="2">
        <v>-1</v>
      </c>
      <c r="O60" s="18">
        <f t="shared" si="14"/>
        <v>0</v>
      </c>
      <c r="P60" s="18">
        <f>SQRT(J60)</f>
        <v>4.4249745761981503</v>
      </c>
      <c r="Q60" s="18">
        <f t="shared" si="15"/>
        <v>0</v>
      </c>
      <c r="R60" s="18">
        <f t="shared" si="16"/>
        <v>1.6585866982887454</v>
      </c>
      <c r="S60" s="19"/>
      <c r="T60" s="19"/>
      <c r="U60" s="19"/>
      <c r="V60" s="19"/>
      <c r="AA60" s="2">
        <v>9</v>
      </c>
      <c r="AB60" s="2">
        <v>-1</v>
      </c>
      <c r="AC60" s="14"/>
      <c r="AD60" s="7"/>
      <c r="AE60">
        <v>0</v>
      </c>
      <c r="AF60">
        <v>6</v>
      </c>
      <c r="AG60" s="18">
        <v>0</v>
      </c>
      <c r="AH60" s="18">
        <v>1.6585866982887401</v>
      </c>
    </row>
    <row r="61" spans="1:35" ht="12.75" customHeight="1">
      <c r="A61" s="2">
        <v>9</v>
      </c>
      <c r="B61" s="2">
        <v>0</v>
      </c>
      <c r="C61" s="2">
        <v>0.98099999999999998</v>
      </c>
      <c r="D61" s="2">
        <v>17</v>
      </c>
      <c r="E61" s="9">
        <v>10</v>
      </c>
      <c r="F61" s="8">
        <v>1.04</v>
      </c>
      <c r="G61" s="12">
        <v>1.9607843137254899</v>
      </c>
      <c r="H61" s="12">
        <v>0.98099999999999998</v>
      </c>
      <c r="I61" s="17">
        <f t="shared" si="18"/>
        <v>34.007999999999988</v>
      </c>
      <c r="J61" s="17">
        <f t="shared" si="17"/>
        <v>20.00470588235294</v>
      </c>
      <c r="K61" s="7">
        <f>J61/I61</f>
        <v>0.58823529411764719</v>
      </c>
      <c r="M61" s="2">
        <v>9</v>
      </c>
      <c r="N61" s="2">
        <v>0</v>
      </c>
      <c r="O61" s="18">
        <f t="shared" si="14"/>
        <v>5.8316378488380076</v>
      </c>
      <c r="P61" s="18">
        <f>O61*(-1+SQRT(1+J61/I61))</f>
        <v>1.5176958544546197</v>
      </c>
      <c r="Q61" s="18">
        <f t="shared" si="15"/>
        <v>2.1858378616109788</v>
      </c>
      <c r="R61" s="18">
        <f t="shared" si="16"/>
        <v>0.56886884046442543</v>
      </c>
      <c r="S61" s="19">
        <f>R61/Q61</f>
        <v>0.26025207562520891</v>
      </c>
      <c r="T61" s="19"/>
      <c r="U61" s="19"/>
      <c r="V61" s="19"/>
      <c r="AA61" s="2">
        <v>9</v>
      </c>
      <c r="AB61" s="2">
        <v>0</v>
      </c>
      <c r="AC61" s="14">
        <v>0.98099999999999998</v>
      </c>
      <c r="AD61" s="7">
        <v>0</v>
      </c>
      <c r="AE61">
        <v>17</v>
      </c>
      <c r="AF61">
        <v>10</v>
      </c>
      <c r="AG61" s="18">
        <v>2.1858378616109801</v>
      </c>
      <c r="AH61" s="18">
        <v>0.56886884046442499</v>
      </c>
      <c r="AI61" t="s">
        <v>39</v>
      </c>
    </row>
    <row r="62" spans="1:35" ht="12.75" customHeight="1"/>
    <row r="63" spans="1:35" ht="12.75" customHeight="1"/>
    <row r="64" spans="1:35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mergeCells count="1">
    <mergeCell ref="Q1:R1"/>
  </mergeCells>
  <pageMargins left="0.78749999999999998" right="0.78749999999999998" top="0.25" bottom="0.25" header="0.51180555555555496" footer="0.51180555555555496"/>
  <pageSetup paperSize="0" scale="0" firstPageNumber="0" orientation="portrait" usePrinterDefaults="0" horizontalDpi="0" verticalDpi="0" copies="0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36"/>
  <sheetViews>
    <sheetView zoomScaleNormal="100" workbookViewId="0">
      <selection activeCell="L31" sqref="L31"/>
    </sheetView>
  </sheetViews>
  <sheetFormatPr defaultRowHeight="15"/>
  <cols>
    <col min="1" max="1" width="2.28515625" style="2"/>
    <col min="2" max="2" width="2.85546875" style="2"/>
    <col min="3" max="3" width="6.140625" style="2"/>
    <col min="4" max="4" width="6.5703125" style="2"/>
    <col min="5" max="5" width="5.7109375" style="2"/>
    <col min="6" max="6" width="11.42578125" style="2"/>
    <col min="7" max="7" width="2.28515625" style="2"/>
    <col min="8" max="8" width="2.85546875" style="2"/>
    <col min="9" max="9" width="6.140625" style="2"/>
    <col min="10" max="10" width="6.5703125" style="2"/>
    <col min="11" max="11" width="5.42578125" style="2"/>
    <col min="12" max="1025" width="11.42578125" style="2"/>
  </cols>
  <sheetData>
    <row r="1" spans="1:11" ht="12.75" customHeight="1">
      <c r="A1" s="3" t="s">
        <v>1</v>
      </c>
      <c r="B1" s="3" t="s">
        <v>2</v>
      </c>
      <c r="C1" s="3" t="s">
        <v>5</v>
      </c>
      <c r="D1" s="3" t="s">
        <v>40</v>
      </c>
      <c r="E1" s="3" t="s">
        <v>22</v>
      </c>
      <c r="G1" s="3" t="s">
        <v>1</v>
      </c>
      <c r="H1" s="3" t="s">
        <v>2</v>
      </c>
      <c r="I1" s="3" t="s">
        <v>5</v>
      </c>
      <c r="J1" s="3" t="s">
        <v>40</v>
      </c>
      <c r="K1" s="3" t="s">
        <v>22</v>
      </c>
    </row>
    <row r="2" spans="1:11" ht="12.75" customHeight="1">
      <c r="A2" s="2">
        <v>1</v>
      </c>
      <c r="B2" s="2">
        <v>-1</v>
      </c>
      <c r="C2" s="7">
        <v>0.11069326989478601</v>
      </c>
      <c r="D2" s="9">
        <v>53060.7032773092</v>
      </c>
      <c r="E2" s="9">
        <v>4604.4411934855098</v>
      </c>
      <c r="G2" s="2">
        <v>1</v>
      </c>
      <c r="H2" s="2">
        <v>-1</v>
      </c>
      <c r="I2" s="7">
        <v>0.11069326989478601</v>
      </c>
      <c r="J2" s="9">
        <f t="shared" ref="J2:J33" si="0">D2/$D$3*10000</f>
        <v>7454.6592785055554</v>
      </c>
      <c r="K2" s="9">
        <f t="shared" ref="K2:K33" si="1">E2/$D$3*10000</f>
        <v>646.89192086205242</v>
      </c>
    </row>
    <row r="3" spans="1:11" ht="12.75" customHeight="1">
      <c r="A3" s="2">
        <v>1</v>
      </c>
      <c r="B3" s="2">
        <v>0</v>
      </c>
      <c r="C3" s="7">
        <v>0.109</v>
      </c>
      <c r="D3" s="9">
        <v>71177.905381004006</v>
      </c>
      <c r="E3" s="9">
        <v>692.419646081618</v>
      </c>
      <c r="G3" s="2">
        <v>1</v>
      </c>
      <c r="H3" s="2">
        <v>0</v>
      </c>
      <c r="I3" s="7">
        <v>0.109</v>
      </c>
      <c r="J3" s="9">
        <f t="shared" si="0"/>
        <v>10000</v>
      </c>
      <c r="K3" s="9">
        <f t="shared" si="1"/>
        <v>97.280138039354455</v>
      </c>
    </row>
    <row r="4" spans="1:11" ht="12.75" customHeight="1">
      <c r="A4" s="2">
        <v>1</v>
      </c>
      <c r="B4" s="2">
        <v>1</v>
      </c>
      <c r="C4" s="7">
        <v>0.121840059093879</v>
      </c>
      <c r="D4" s="9">
        <v>13230.238929057499</v>
      </c>
      <c r="E4" s="9">
        <v>1624.76618427022</v>
      </c>
      <c r="G4" s="2">
        <v>1</v>
      </c>
      <c r="H4" s="2">
        <v>1</v>
      </c>
      <c r="I4" s="7">
        <v>0.121840059093879</v>
      </c>
      <c r="J4" s="9">
        <f t="shared" si="0"/>
        <v>1858.7564298553229</v>
      </c>
      <c r="K4" s="9">
        <f t="shared" si="1"/>
        <v>228.26833349100468</v>
      </c>
    </row>
    <row r="5" spans="1:11" ht="12.75" customHeight="1">
      <c r="A5" s="2">
        <v>1</v>
      </c>
      <c r="B5" s="2">
        <v>2</v>
      </c>
      <c r="C5" s="7">
        <v>0</v>
      </c>
      <c r="D5" s="9">
        <v>0</v>
      </c>
      <c r="E5" s="9">
        <v>110.05500000000001</v>
      </c>
      <c r="G5" s="2">
        <v>1</v>
      </c>
      <c r="H5" s="2">
        <v>2</v>
      </c>
      <c r="I5" s="7">
        <v>0</v>
      </c>
      <c r="J5" s="9">
        <f t="shared" si="0"/>
        <v>0</v>
      </c>
      <c r="K5" s="9">
        <f t="shared" si="1"/>
        <v>15.461961041265978</v>
      </c>
    </row>
    <row r="6" spans="1:11" ht="12.75" customHeight="1">
      <c r="A6" s="2">
        <v>1</v>
      </c>
      <c r="B6" s="2">
        <v>3</v>
      </c>
      <c r="C6" s="7">
        <v>0.182439030911699</v>
      </c>
      <c r="D6" s="9">
        <v>549.44831569353403</v>
      </c>
      <c r="E6" s="9">
        <v>28.918332404922801</v>
      </c>
      <c r="G6" s="2">
        <v>1</v>
      </c>
      <c r="H6" s="2">
        <v>3</v>
      </c>
      <c r="I6" s="7">
        <v>0.182439030911699</v>
      </c>
      <c r="J6" s="9">
        <f t="shared" si="0"/>
        <v>77.193661818569197</v>
      </c>
      <c r="K6" s="9">
        <f t="shared" si="1"/>
        <v>4.0628243062404783</v>
      </c>
    </row>
    <row r="7" spans="1:11" ht="12.75" customHeight="1">
      <c r="A7" s="2">
        <v>2</v>
      </c>
      <c r="B7" s="2">
        <v>-2</v>
      </c>
      <c r="C7" s="7">
        <v>0.22361797781037199</v>
      </c>
      <c r="D7" s="9">
        <v>2299.5202473395998</v>
      </c>
      <c r="E7" s="9">
        <v>163.58375743269499</v>
      </c>
      <c r="G7" s="2">
        <v>2</v>
      </c>
      <c r="H7" s="2">
        <v>-2</v>
      </c>
      <c r="I7" s="7">
        <v>0.22361797781037199</v>
      </c>
      <c r="J7" s="9">
        <f t="shared" si="0"/>
        <v>323.06658014599248</v>
      </c>
      <c r="K7" s="9">
        <f t="shared" si="1"/>
        <v>22.982378668922209</v>
      </c>
    </row>
    <row r="8" spans="1:11" ht="12.75" customHeight="1">
      <c r="A8" s="2">
        <v>2</v>
      </c>
      <c r="B8" s="2">
        <v>-1</v>
      </c>
      <c r="C8" s="7">
        <v>0.21651789764359</v>
      </c>
      <c r="D8" s="9">
        <v>41160.614328566699</v>
      </c>
      <c r="E8" s="9">
        <v>452.81203881811598</v>
      </c>
      <c r="G8" s="2">
        <v>2</v>
      </c>
      <c r="H8" s="2">
        <v>-1</v>
      </c>
      <c r="I8" s="7">
        <v>0.21651789764359</v>
      </c>
      <c r="J8" s="9">
        <f t="shared" si="0"/>
        <v>5782.7796572883781</v>
      </c>
      <c r="K8" s="9">
        <f t="shared" si="1"/>
        <v>63.616937923964628</v>
      </c>
    </row>
    <row r="9" spans="1:11" ht="12.75" customHeight="1">
      <c r="A9" s="2">
        <v>2</v>
      </c>
      <c r="B9" s="2">
        <v>0</v>
      </c>
      <c r="C9" s="7">
        <v>0.218</v>
      </c>
      <c r="D9" s="9">
        <v>5882.5396825396801</v>
      </c>
      <c r="E9" s="9">
        <v>100.349206349206</v>
      </c>
      <c r="G9" s="2">
        <v>2</v>
      </c>
      <c r="H9" s="2">
        <v>0</v>
      </c>
      <c r="I9" s="7">
        <v>0.218</v>
      </c>
      <c r="J9" s="9">
        <f t="shared" si="0"/>
        <v>826.45585748152894</v>
      </c>
      <c r="K9" s="9">
        <f t="shared" si="1"/>
        <v>14.098364627626038</v>
      </c>
    </row>
    <row r="10" spans="1:11" ht="12.75" customHeight="1">
      <c r="A10" s="2">
        <v>2</v>
      </c>
      <c r="B10" s="2">
        <v>1</v>
      </c>
      <c r="C10" s="7">
        <v>0.228089894559141</v>
      </c>
      <c r="D10" s="9">
        <v>11102.841354784199</v>
      </c>
      <c r="E10" s="9">
        <v>201.86984281425799</v>
      </c>
      <c r="G10" s="2">
        <v>2</v>
      </c>
      <c r="H10" s="2">
        <v>1</v>
      </c>
      <c r="I10" s="7">
        <v>0.228089894559141</v>
      </c>
      <c r="J10" s="9">
        <f t="shared" si="0"/>
        <v>1559.8718865569949</v>
      </c>
      <c r="K10" s="9">
        <f t="shared" si="1"/>
        <v>28.361307028308971</v>
      </c>
    </row>
    <row r="11" spans="1:11" ht="12.75" customHeight="1">
      <c r="A11" s="2">
        <v>2</v>
      </c>
      <c r="B11" s="2">
        <v>2</v>
      </c>
      <c r="C11" s="7">
        <v>0.246489350682742</v>
      </c>
      <c r="D11" s="9">
        <v>4323.95687557974</v>
      </c>
      <c r="E11" s="9">
        <v>115.820273453029</v>
      </c>
      <c r="G11" s="2">
        <v>2</v>
      </c>
      <c r="H11" s="2">
        <v>2</v>
      </c>
      <c r="I11" s="7">
        <v>0.246489350682742</v>
      </c>
      <c r="J11" s="9">
        <f t="shared" si="0"/>
        <v>607.48582758010173</v>
      </c>
      <c r="K11" s="9">
        <f t="shared" si="1"/>
        <v>16.271941810181335</v>
      </c>
    </row>
    <row r="12" spans="1:11" ht="12.75" customHeight="1">
      <c r="A12" s="2">
        <v>2</v>
      </c>
      <c r="B12" s="2">
        <v>3</v>
      </c>
      <c r="C12" s="7">
        <v>0.26983328186122602</v>
      </c>
      <c r="D12" s="9">
        <v>1523.98954752435</v>
      </c>
      <c r="E12" s="9">
        <v>11.288811463143301</v>
      </c>
      <c r="G12" s="2">
        <v>2</v>
      </c>
      <c r="H12" s="2">
        <v>3</v>
      </c>
      <c r="I12" s="7">
        <v>0.26983328186122602</v>
      </c>
      <c r="J12" s="9">
        <f t="shared" si="0"/>
        <v>214.10991786941133</v>
      </c>
      <c r="K12" s="9">
        <f t="shared" si="1"/>
        <v>1.5859993916252646</v>
      </c>
    </row>
    <row r="13" spans="1:11" ht="12.75" customHeight="1">
      <c r="A13" s="2">
        <v>2</v>
      </c>
      <c r="B13" s="2">
        <v>4</v>
      </c>
      <c r="C13" s="7">
        <v>0.29829180344085898</v>
      </c>
      <c r="D13" s="9">
        <v>605.38344692678402</v>
      </c>
      <c r="E13" s="9">
        <v>29.530899850087</v>
      </c>
      <c r="G13" s="2">
        <v>2</v>
      </c>
      <c r="H13" s="2">
        <v>4</v>
      </c>
      <c r="I13" s="7">
        <v>0.29829180344085898</v>
      </c>
      <c r="J13" s="9">
        <f t="shared" si="0"/>
        <v>85.052158206435379</v>
      </c>
      <c r="K13" s="9">
        <f t="shared" si="1"/>
        <v>4.1488857661675755</v>
      </c>
    </row>
    <row r="14" spans="1:11" ht="12.75" customHeight="1">
      <c r="A14" s="2">
        <v>2</v>
      </c>
      <c r="B14" s="2">
        <v>5</v>
      </c>
      <c r="C14" s="7">
        <v>0.32908357601071497</v>
      </c>
      <c r="D14" s="9">
        <v>225.77645755025699</v>
      </c>
      <c r="E14" s="9">
        <v>60.785969340453697</v>
      </c>
      <c r="G14" s="2">
        <v>2</v>
      </c>
      <c r="H14" s="2">
        <v>5</v>
      </c>
      <c r="I14" s="7">
        <v>0.32908357601071497</v>
      </c>
      <c r="J14" s="9">
        <f t="shared" si="0"/>
        <v>31.720019905293857</v>
      </c>
      <c r="K14" s="9">
        <f t="shared" si="1"/>
        <v>8.5400053591175613</v>
      </c>
    </row>
    <row r="15" spans="1:11" ht="12.75" customHeight="1">
      <c r="A15" s="2">
        <v>2</v>
      </c>
      <c r="B15" s="2">
        <v>6</v>
      </c>
      <c r="C15" s="7">
        <v>0.36274646793594001</v>
      </c>
      <c r="D15" s="9">
        <v>120.53566892083499</v>
      </c>
      <c r="E15" s="9">
        <v>20.089278153472499</v>
      </c>
      <c r="G15" s="2">
        <v>2</v>
      </c>
      <c r="H15" s="2">
        <v>6</v>
      </c>
      <c r="I15" s="7">
        <v>0.36274646793594001</v>
      </c>
      <c r="J15" s="9">
        <f t="shared" si="0"/>
        <v>16.934422033863843</v>
      </c>
      <c r="K15" s="9">
        <f t="shared" si="1"/>
        <v>2.8224036723106405</v>
      </c>
    </row>
    <row r="16" spans="1:11" ht="12.75" customHeight="1">
      <c r="A16" s="2">
        <v>3</v>
      </c>
      <c r="B16" s="2">
        <v>-2</v>
      </c>
      <c r="C16" s="7">
        <v>0.32582971012478301</v>
      </c>
      <c r="D16" s="9">
        <v>7845.5380114582103</v>
      </c>
      <c r="E16" s="9">
        <v>385.846131711059</v>
      </c>
      <c r="G16" s="2">
        <v>3</v>
      </c>
      <c r="H16" s="2">
        <v>-2</v>
      </c>
      <c r="I16" s="7">
        <v>0.32582971012478301</v>
      </c>
      <c r="J16" s="9">
        <f t="shared" si="0"/>
        <v>1102.243451737206</v>
      </c>
      <c r="K16" s="9">
        <f t="shared" si="1"/>
        <v>54.208694347731367</v>
      </c>
    </row>
    <row r="17" spans="1:11" ht="12.75" customHeight="1">
      <c r="A17" s="2">
        <v>3</v>
      </c>
      <c r="B17" s="2">
        <v>-1</v>
      </c>
      <c r="C17" s="7">
        <v>0.32386725675807398</v>
      </c>
      <c r="D17" s="9">
        <v>14985.931981683399</v>
      </c>
      <c r="E17" s="9">
        <v>273.602077673888</v>
      </c>
      <c r="G17" s="2">
        <v>3</v>
      </c>
      <c r="H17" s="2">
        <v>-1</v>
      </c>
      <c r="I17" s="7">
        <v>0.32386725675807398</v>
      </c>
      <c r="J17" s="9">
        <f t="shared" si="0"/>
        <v>2105.4190765331023</v>
      </c>
      <c r="K17" s="9">
        <f t="shared" si="1"/>
        <v>38.439186459525551</v>
      </c>
    </row>
    <row r="18" spans="1:11" ht="12.75" customHeight="1">
      <c r="A18" s="2">
        <v>3</v>
      </c>
      <c r="B18" s="2">
        <v>0</v>
      </c>
      <c r="C18" s="7">
        <v>0.32600000000000001</v>
      </c>
      <c r="D18" s="9">
        <v>1234.32301740812</v>
      </c>
      <c r="E18" s="9">
        <v>86.702127659574501</v>
      </c>
      <c r="G18" s="2">
        <v>3</v>
      </c>
      <c r="H18" s="2">
        <v>0</v>
      </c>
      <c r="I18" s="7">
        <v>0.32600000000000001</v>
      </c>
      <c r="J18" s="9">
        <f t="shared" si="0"/>
        <v>173.41378771979666</v>
      </c>
      <c r="K18" s="9">
        <f t="shared" si="1"/>
        <v>12.181045114417431</v>
      </c>
    </row>
    <row r="19" spans="1:11" ht="12.75" customHeight="1">
      <c r="A19" s="2">
        <v>3</v>
      </c>
      <c r="B19" s="2">
        <v>1</v>
      </c>
      <c r="C19" s="7">
        <v>0</v>
      </c>
      <c r="D19" s="9">
        <v>0</v>
      </c>
      <c r="E19" s="9">
        <v>359.15940252955198</v>
      </c>
      <c r="G19" s="2">
        <v>3</v>
      </c>
      <c r="H19" s="2">
        <v>1</v>
      </c>
      <c r="I19" s="7">
        <v>0</v>
      </c>
      <c r="J19" s="9">
        <f t="shared" si="0"/>
        <v>0</v>
      </c>
      <c r="K19" s="9">
        <f t="shared" si="1"/>
        <v>50.459394752771779</v>
      </c>
    </row>
    <row r="20" spans="1:11" ht="12.75" customHeight="1">
      <c r="A20" s="2">
        <v>3</v>
      </c>
      <c r="B20" s="2">
        <v>2</v>
      </c>
      <c r="C20" s="7">
        <v>0.34973847372000699</v>
      </c>
      <c r="D20" s="9">
        <v>737.615090735065</v>
      </c>
      <c r="E20" s="9">
        <v>36.425436579509402</v>
      </c>
      <c r="G20" s="2">
        <v>3</v>
      </c>
      <c r="H20" s="2">
        <v>2</v>
      </c>
      <c r="I20" s="7">
        <v>0.34973847372000699</v>
      </c>
      <c r="J20" s="9">
        <f t="shared" si="0"/>
        <v>103.6297832574208</v>
      </c>
      <c r="K20" s="9">
        <f t="shared" si="1"/>
        <v>5.1175201608602885</v>
      </c>
    </row>
    <row r="21" spans="1:11" ht="12.75" customHeight="1">
      <c r="A21" s="2">
        <v>3</v>
      </c>
      <c r="B21" s="2">
        <v>3</v>
      </c>
      <c r="C21" s="7">
        <v>0.368328657587215</v>
      </c>
      <c r="D21" s="9">
        <v>1311.9986937982001</v>
      </c>
      <c r="E21" s="9">
        <v>30.199458425022598</v>
      </c>
      <c r="G21" s="2">
        <v>3</v>
      </c>
      <c r="H21" s="2">
        <v>3</v>
      </c>
      <c r="I21" s="7">
        <v>0.368328657587215</v>
      </c>
      <c r="J21" s="9">
        <f t="shared" si="0"/>
        <v>184.32667929398593</v>
      </c>
      <c r="K21" s="9">
        <f t="shared" si="1"/>
        <v>4.2428135898871568</v>
      </c>
    </row>
    <row r="22" spans="1:11" ht="12.75" customHeight="1">
      <c r="A22" s="2">
        <v>3</v>
      </c>
      <c r="B22" s="2">
        <v>4</v>
      </c>
      <c r="C22" s="7">
        <v>0.39177544588705399</v>
      </c>
      <c r="D22" s="9">
        <v>1199.27586552342</v>
      </c>
      <c r="E22" s="9">
        <v>30.306610320086399</v>
      </c>
      <c r="G22" s="2">
        <v>3</v>
      </c>
      <c r="H22" s="2">
        <v>4</v>
      </c>
      <c r="I22" s="7">
        <v>0.39177544588705399</v>
      </c>
      <c r="J22" s="9">
        <f t="shared" si="0"/>
        <v>168.48990695973521</v>
      </c>
      <c r="K22" s="9">
        <f t="shared" si="1"/>
        <v>4.2578676849030517</v>
      </c>
    </row>
    <row r="23" spans="1:11" ht="12.75" customHeight="1">
      <c r="A23" s="2">
        <v>3</v>
      </c>
      <c r="B23" s="2">
        <v>5</v>
      </c>
      <c r="C23" s="7">
        <v>0.41759909003732298</v>
      </c>
      <c r="D23" s="9">
        <v>649.18549161302496</v>
      </c>
      <c r="E23" s="9">
        <v>15.9635776626154</v>
      </c>
      <c r="G23" s="2">
        <v>3</v>
      </c>
      <c r="H23" s="2">
        <v>5</v>
      </c>
      <c r="I23" s="7">
        <v>0.41759909003732298</v>
      </c>
      <c r="J23" s="9">
        <f t="shared" si="0"/>
        <v>91.206040433198794</v>
      </c>
      <c r="K23" s="9">
        <f t="shared" si="1"/>
        <v>2.2427714860622703</v>
      </c>
    </row>
    <row r="24" spans="1:11" ht="12.75" customHeight="1">
      <c r="A24" s="2">
        <v>3</v>
      </c>
      <c r="B24" s="2">
        <v>6</v>
      </c>
      <c r="C24" s="7">
        <v>0.44616140577149899</v>
      </c>
      <c r="D24" s="9">
        <v>219.806184739088</v>
      </c>
      <c r="E24" s="9">
        <v>31.400883534155501</v>
      </c>
      <c r="G24" s="2">
        <v>3</v>
      </c>
      <c r="H24" s="2">
        <v>6</v>
      </c>
      <c r="I24" s="7">
        <v>0.44616140577149899</v>
      </c>
      <c r="J24" s="9">
        <f t="shared" si="0"/>
        <v>30.881238154241892</v>
      </c>
      <c r="K24" s="9">
        <f t="shared" si="1"/>
        <v>4.4116054506059941</v>
      </c>
    </row>
    <row r="25" spans="1:11" ht="12.75" customHeight="1">
      <c r="A25" s="2">
        <v>4</v>
      </c>
      <c r="B25" s="2">
        <v>-3</v>
      </c>
      <c r="C25" s="7">
        <v>0.43667048184201501</v>
      </c>
      <c r="D25" s="9">
        <v>3771.0850021113602</v>
      </c>
      <c r="E25" s="9">
        <v>212.455493076696</v>
      </c>
      <c r="G25" s="2">
        <v>4</v>
      </c>
      <c r="H25" s="2">
        <v>-3</v>
      </c>
      <c r="I25" s="7">
        <v>0.43667048184201501</v>
      </c>
      <c r="J25" s="9">
        <f t="shared" si="0"/>
        <v>529.81117973693415</v>
      </c>
      <c r="K25" s="9">
        <f t="shared" si="1"/>
        <v>29.84851716827793</v>
      </c>
    </row>
    <row r="26" spans="1:11" ht="12.75" customHeight="1">
      <c r="A26" s="2">
        <v>4</v>
      </c>
      <c r="B26" s="2">
        <v>-2</v>
      </c>
      <c r="C26" s="7">
        <v>0.431885340770433</v>
      </c>
      <c r="D26" s="9">
        <v>13041.667312539101</v>
      </c>
      <c r="E26" s="9">
        <v>328.02711005856901</v>
      </c>
      <c r="G26" s="2">
        <v>4</v>
      </c>
      <c r="H26" s="2">
        <v>-2</v>
      </c>
      <c r="I26" s="7">
        <v>0.431885340770433</v>
      </c>
      <c r="J26" s="9">
        <f t="shared" si="0"/>
        <v>1832.263431008419</v>
      </c>
      <c r="K26" s="9">
        <f t="shared" si="1"/>
        <v>46.085524475986198</v>
      </c>
    </row>
    <row r="27" spans="1:11" ht="12.75" customHeight="1">
      <c r="A27" s="2">
        <v>4</v>
      </c>
      <c r="B27" s="2">
        <v>-1</v>
      </c>
      <c r="C27" s="7">
        <v>0.43146721383800901</v>
      </c>
      <c r="D27" s="9">
        <v>3632.0145254632298</v>
      </c>
      <c r="E27" s="9">
        <v>287.44993916608399</v>
      </c>
      <c r="G27" s="2">
        <v>4</v>
      </c>
      <c r="H27" s="2">
        <v>-1</v>
      </c>
      <c r="I27" s="7">
        <v>0.43146721383800901</v>
      </c>
      <c r="J27" s="9">
        <f t="shared" si="0"/>
        <v>510.27274629980099</v>
      </c>
      <c r="K27" s="9">
        <f t="shared" si="1"/>
        <v>40.384714558177883</v>
      </c>
    </row>
    <row r="28" spans="1:11" ht="12.75" customHeight="1">
      <c r="A28" s="2">
        <v>4</v>
      </c>
      <c r="B28" s="2">
        <v>0</v>
      </c>
      <c r="C28" s="7">
        <v>0.43506536697007098</v>
      </c>
      <c r="D28" s="9">
        <v>1870.4200683597801</v>
      </c>
      <c r="E28" s="9">
        <v>22.441138013706301</v>
      </c>
      <c r="G28" s="2">
        <v>4</v>
      </c>
      <c r="H28" s="2">
        <v>0</v>
      </c>
      <c r="I28" s="7">
        <v>0.43506536697007098</v>
      </c>
      <c r="J28" s="9">
        <f t="shared" si="0"/>
        <v>262.78099339222177</v>
      </c>
      <c r="K28" s="9">
        <f t="shared" si="1"/>
        <v>3.1528236035582191</v>
      </c>
    </row>
    <row r="29" spans="1:11" ht="12.75" customHeight="1">
      <c r="A29" s="2">
        <v>4</v>
      </c>
      <c r="B29" s="2">
        <v>1</v>
      </c>
      <c r="C29" s="7">
        <v>0.44309141269042901</v>
      </c>
      <c r="D29" s="9">
        <v>369.35161797255103</v>
      </c>
      <c r="E29" s="9">
        <v>58.704892922789497</v>
      </c>
      <c r="G29" s="2">
        <v>4</v>
      </c>
      <c r="H29" s="2">
        <v>1</v>
      </c>
      <c r="I29" s="7">
        <v>0.44309141269042901</v>
      </c>
      <c r="J29" s="9">
        <f t="shared" si="0"/>
        <v>51.891330040617319</v>
      </c>
      <c r="K29" s="9">
        <f t="shared" si="1"/>
        <v>8.2476286157272458</v>
      </c>
    </row>
    <row r="30" spans="1:11" ht="12.75" customHeight="1">
      <c r="A30" s="2">
        <v>4</v>
      </c>
      <c r="B30" s="2">
        <v>2</v>
      </c>
      <c r="C30" s="7">
        <v>0.45623971631770199</v>
      </c>
      <c r="D30" s="9">
        <v>693.11801579504299</v>
      </c>
      <c r="E30" s="9">
        <v>38.153285273121597</v>
      </c>
      <c r="G30" s="2">
        <v>4</v>
      </c>
      <c r="H30" s="2">
        <v>2</v>
      </c>
      <c r="I30" s="7">
        <v>0.45623971631770199</v>
      </c>
      <c r="J30" s="9">
        <f t="shared" si="0"/>
        <v>97.378254120417367</v>
      </c>
      <c r="K30" s="9">
        <f t="shared" si="1"/>
        <v>5.3602708690137941</v>
      </c>
    </row>
    <row r="31" spans="1:11" ht="12.75" customHeight="1">
      <c r="A31" s="2">
        <v>4</v>
      </c>
      <c r="B31" s="2">
        <v>3</v>
      </c>
      <c r="C31" s="7">
        <v>0</v>
      </c>
      <c r="D31" s="9">
        <v>0</v>
      </c>
      <c r="E31" s="9">
        <v>30.484739999999999</v>
      </c>
      <c r="G31" s="2">
        <v>4</v>
      </c>
      <c r="H31" s="2">
        <v>3</v>
      </c>
      <c r="I31" s="7">
        <v>0</v>
      </c>
      <c r="J31" s="9">
        <f t="shared" si="0"/>
        <v>0</v>
      </c>
      <c r="K31" s="9">
        <f t="shared" si="1"/>
        <v>4.2828936643780162</v>
      </c>
    </row>
    <row r="32" spans="1:11" ht="12.75" customHeight="1">
      <c r="A32" s="2">
        <v>4</v>
      </c>
      <c r="B32" s="2">
        <v>4</v>
      </c>
      <c r="C32" s="7">
        <v>0.49272653618550699</v>
      </c>
      <c r="D32" s="9">
        <v>65.060885050784805</v>
      </c>
      <c r="E32" s="9">
        <v>12.3925495334828</v>
      </c>
      <c r="G32" s="2">
        <v>4</v>
      </c>
      <c r="H32" s="2">
        <v>4</v>
      </c>
      <c r="I32" s="7">
        <v>0.49272653618550699</v>
      </c>
      <c r="J32" s="9">
        <f t="shared" si="0"/>
        <v>9.1406012445188196</v>
      </c>
      <c r="K32" s="9">
        <f t="shared" si="1"/>
        <v>1.7410669037178677</v>
      </c>
    </row>
    <row r="33" spans="1:11" ht="12.75" customHeight="1">
      <c r="A33" s="2">
        <v>4</v>
      </c>
      <c r="B33" s="2">
        <v>5</v>
      </c>
      <c r="C33" s="7">
        <v>0.51435757590665099</v>
      </c>
      <c r="D33" s="9">
        <v>121.842077961082</v>
      </c>
      <c r="E33" s="9">
        <v>11.4226948088514</v>
      </c>
      <c r="G33" s="2">
        <v>4</v>
      </c>
      <c r="H33" s="2">
        <v>5</v>
      </c>
      <c r="I33" s="7">
        <v>0.51435757590665099</v>
      </c>
      <c r="J33" s="9">
        <f t="shared" si="0"/>
        <v>17.117963405762048</v>
      </c>
      <c r="K33" s="9">
        <f t="shared" si="1"/>
        <v>1.6048090692901866</v>
      </c>
    </row>
    <row r="34" spans="1:11" ht="12.75" customHeight="1">
      <c r="A34" s="2">
        <v>4</v>
      </c>
      <c r="B34" s="2">
        <v>6</v>
      </c>
      <c r="C34" s="7">
        <v>0.53945835340384996</v>
      </c>
      <c r="D34" s="9">
        <v>45.125708073231699</v>
      </c>
      <c r="E34" s="9">
        <v>49.6382788805549</v>
      </c>
      <c r="G34" s="2">
        <v>4</v>
      </c>
      <c r="H34" s="2">
        <v>6</v>
      </c>
      <c r="I34" s="7">
        <v>0.53945835340384996</v>
      </c>
      <c r="J34" s="9">
        <f t="shared" ref="J34:J60" si="2">D34/$D$3*10000</f>
        <v>6.3398477142142582</v>
      </c>
      <c r="K34" s="9">
        <f t="shared" ref="K34:K60" si="3">E34/$D$3*10000</f>
        <v>6.9738324856356879</v>
      </c>
    </row>
    <row r="35" spans="1:11" ht="12.75" customHeight="1">
      <c r="A35" s="2">
        <v>5</v>
      </c>
      <c r="B35" s="2">
        <v>-3</v>
      </c>
      <c r="C35" s="7">
        <v>0.54113245597020598</v>
      </c>
      <c r="D35" s="9">
        <v>1731.2400327123901</v>
      </c>
      <c r="E35" s="9">
        <v>136.571139471511</v>
      </c>
      <c r="G35" s="2">
        <v>5</v>
      </c>
      <c r="H35" s="2">
        <v>-3</v>
      </c>
      <c r="I35" s="7">
        <v>0.54113245597020598</v>
      </c>
      <c r="J35" s="9">
        <f t="shared" si="2"/>
        <v>243.22716767869713</v>
      </c>
      <c r="K35" s="9">
        <f t="shared" si="3"/>
        <v>19.187293970013226</v>
      </c>
    </row>
    <row r="36" spans="1:11" ht="12.75" customHeight="1">
      <c r="A36" s="2">
        <v>5</v>
      </c>
      <c r="B36" s="2">
        <v>-2</v>
      </c>
      <c r="C36" s="7">
        <v>0.53869425710269503</v>
      </c>
      <c r="D36" s="9">
        <v>1893.73297970403</v>
      </c>
      <c r="E36" s="9">
        <v>52.2409097849388</v>
      </c>
      <c r="G36" s="2">
        <v>5</v>
      </c>
      <c r="H36" s="2">
        <v>-2</v>
      </c>
      <c r="I36" s="7">
        <v>0.53869425710269503</v>
      </c>
      <c r="J36" s="9">
        <f t="shared" si="2"/>
        <v>266.056295077409</v>
      </c>
      <c r="K36" s="9">
        <f t="shared" si="3"/>
        <v>7.3394840021354266</v>
      </c>
    </row>
    <row r="37" spans="1:11" ht="12.75" customHeight="1">
      <c r="A37" s="2">
        <v>5</v>
      </c>
      <c r="B37" s="2">
        <v>-1</v>
      </c>
      <c r="C37" s="7">
        <v>0.54012695627595497</v>
      </c>
      <c r="D37" s="9">
        <v>398.83387071037703</v>
      </c>
      <c r="E37" s="9">
        <v>21.388567198979199</v>
      </c>
      <c r="G37" s="2">
        <v>5</v>
      </c>
      <c r="H37" s="2">
        <v>-1</v>
      </c>
      <c r="I37" s="7">
        <v>0.54012695627595497</v>
      </c>
      <c r="J37" s="9">
        <f t="shared" si="2"/>
        <v>56.033381226306496</v>
      </c>
      <c r="K37" s="9">
        <f t="shared" si="3"/>
        <v>3.0049447345337854</v>
      </c>
    </row>
    <row r="38" spans="1:11" ht="12.75" customHeight="1">
      <c r="A38" s="2">
        <v>5</v>
      </c>
      <c r="B38" s="2">
        <v>0</v>
      </c>
      <c r="C38" s="7">
        <v>0.54370092037490203</v>
      </c>
      <c r="D38" s="9">
        <v>304.00481569349398</v>
      </c>
      <c r="E38" s="9">
        <v>4.6769971645152904</v>
      </c>
      <c r="G38" s="2">
        <v>5</v>
      </c>
      <c r="H38" s="2">
        <v>0</v>
      </c>
      <c r="I38" s="7">
        <v>0.54370092037490203</v>
      </c>
      <c r="J38" s="9">
        <f t="shared" si="2"/>
        <v>42.710559416746612</v>
      </c>
      <c r="K38" s="9">
        <f t="shared" si="3"/>
        <v>0.65708552948840915</v>
      </c>
    </row>
    <row r="39" spans="1:11" ht="12.75" customHeight="1">
      <c r="A39" s="2">
        <v>5</v>
      </c>
      <c r="B39" s="2">
        <v>1</v>
      </c>
      <c r="C39" s="7">
        <v>0.55141360694549701</v>
      </c>
      <c r="D39" s="9">
        <v>288.70436423005401</v>
      </c>
      <c r="E39" s="9">
        <v>16.167444396882999</v>
      </c>
      <c r="G39" s="2">
        <v>5</v>
      </c>
      <c r="H39" s="2">
        <v>1</v>
      </c>
      <c r="I39" s="7">
        <v>0.55141360694549701</v>
      </c>
      <c r="J39" s="9">
        <f t="shared" si="2"/>
        <v>40.560952543442447</v>
      </c>
      <c r="K39" s="9">
        <f t="shared" si="3"/>
        <v>2.2714133424327732</v>
      </c>
    </row>
    <row r="40" spans="1:11" ht="12.75" customHeight="1">
      <c r="A40" s="2">
        <v>6</v>
      </c>
      <c r="B40" s="2">
        <v>-4</v>
      </c>
      <c r="C40" s="7">
        <v>0.65229693038596104</v>
      </c>
      <c r="D40" s="9">
        <v>248.267086362594</v>
      </c>
      <c r="E40" s="9">
        <v>17.422251674567999</v>
      </c>
      <c r="G40" s="2">
        <v>6</v>
      </c>
      <c r="H40" s="2">
        <v>-4</v>
      </c>
      <c r="I40" s="7">
        <v>0.65229693038596104</v>
      </c>
      <c r="J40" s="9">
        <f t="shared" si="2"/>
        <v>34.879796621389708</v>
      </c>
      <c r="K40" s="9">
        <f t="shared" si="3"/>
        <v>2.4477050260624358</v>
      </c>
    </row>
    <row r="41" spans="1:11" ht="12.75" customHeight="1">
      <c r="A41" s="2">
        <v>6</v>
      </c>
      <c r="B41" s="2">
        <v>-3</v>
      </c>
      <c r="C41" s="7">
        <v>0.64792489969455802</v>
      </c>
      <c r="D41" s="9">
        <v>251.063006636426</v>
      </c>
      <c r="E41" s="9">
        <v>14.4844042290246</v>
      </c>
      <c r="G41" s="2">
        <v>6</v>
      </c>
      <c r="H41" s="2">
        <v>-3</v>
      </c>
      <c r="I41" s="7">
        <v>0.64792489969455802</v>
      </c>
      <c r="J41" s="9">
        <f t="shared" si="2"/>
        <v>35.272603948167017</v>
      </c>
      <c r="K41" s="9">
        <f t="shared" si="3"/>
        <v>2.0349579200865615</v>
      </c>
    </row>
    <row r="42" spans="1:11" ht="12.75" customHeight="1">
      <c r="A42" s="2">
        <v>6</v>
      </c>
      <c r="B42" s="2">
        <v>-2</v>
      </c>
      <c r="C42" s="7">
        <v>0.64649758477473895</v>
      </c>
      <c r="D42" s="9">
        <v>104.93139243341599</v>
      </c>
      <c r="E42" s="9">
        <v>18.700644196054402</v>
      </c>
      <c r="G42" s="2">
        <v>6</v>
      </c>
      <c r="H42" s="2">
        <v>-2</v>
      </c>
      <c r="I42" s="7">
        <v>0.64649758477473895</v>
      </c>
      <c r="J42" s="9">
        <f t="shared" si="2"/>
        <v>14.742129860626685</v>
      </c>
      <c r="K42" s="9">
        <f t="shared" si="3"/>
        <v>2.6273102721909036</v>
      </c>
    </row>
    <row r="43" spans="1:11" ht="12.75" customHeight="1">
      <c r="A43" s="2">
        <v>6</v>
      </c>
      <c r="B43" s="2">
        <v>-1</v>
      </c>
      <c r="C43" s="7">
        <v>0.64842732823347304</v>
      </c>
      <c r="D43" s="9">
        <v>84.645757104939506</v>
      </c>
      <c r="E43" s="9">
        <v>15.578973700295601</v>
      </c>
      <c r="G43" s="2">
        <v>6</v>
      </c>
      <c r="H43" s="2">
        <v>-1</v>
      </c>
      <c r="I43" s="7">
        <v>0.64842732823347304</v>
      </c>
      <c r="J43" s="9">
        <f t="shared" si="2"/>
        <v>11.89213937272307</v>
      </c>
      <c r="K43" s="9">
        <f t="shared" si="3"/>
        <v>2.18873730786314</v>
      </c>
    </row>
    <row r="44" spans="1:11" ht="12.75" customHeight="1">
      <c r="A44" s="2">
        <v>6</v>
      </c>
      <c r="B44" s="2">
        <v>0</v>
      </c>
      <c r="C44" s="7">
        <v>0.65283842913362999</v>
      </c>
      <c r="D44" s="9">
        <v>83.618879646477694</v>
      </c>
      <c r="E44" s="9">
        <v>6.5283842913362999</v>
      </c>
      <c r="G44" s="2">
        <v>6</v>
      </c>
      <c r="H44" s="2">
        <v>0</v>
      </c>
      <c r="I44" s="7">
        <v>0.65283842913362999</v>
      </c>
      <c r="J44" s="9">
        <f t="shared" si="2"/>
        <v>11.74787024131704</v>
      </c>
      <c r="K44" s="9">
        <f t="shared" si="3"/>
        <v>0.91719252714601496</v>
      </c>
    </row>
    <row r="45" spans="1:11" ht="12.75" customHeight="1">
      <c r="A45" s="2">
        <v>6</v>
      </c>
      <c r="B45" s="2">
        <v>1</v>
      </c>
      <c r="C45" s="7">
        <v>0.66046725884028501</v>
      </c>
      <c r="D45" s="9">
        <v>106.42676071708701</v>
      </c>
      <c r="E45" s="9">
        <v>7.8254971115505398</v>
      </c>
      <c r="G45" s="2">
        <v>6</v>
      </c>
      <c r="H45" s="2">
        <v>1</v>
      </c>
      <c r="I45" s="7">
        <v>0.66046725884028501</v>
      </c>
      <c r="J45" s="9">
        <f t="shared" si="2"/>
        <v>14.952218690252471</v>
      </c>
      <c r="K45" s="9">
        <f t="shared" si="3"/>
        <v>1.0994278448715087</v>
      </c>
    </row>
    <row r="46" spans="1:11" ht="12.75" customHeight="1">
      <c r="A46" s="2">
        <v>6</v>
      </c>
      <c r="B46" s="2">
        <v>2</v>
      </c>
      <c r="C46" s="7">
        <v>0</v>
      </c>
      <c r="D46" s="9">
        <v>0</v>
      </c>
      <c r="E46" s="9">
        <v>6.1247999999999996</v>
      </c>
      <c r="G46" s="2">
        <v>6</v>
      </c>
      <c r="H46" s="2">
        <v>2</v>
      </c>
      <c r="I46" s="7">
        <v>0</v>
      </c>
      <c r="J46" s="9">
        <f t="shared" si="2"/>
        <v>0</v>
      </c>
      <c r="K46" s="9">
        <f t="shared" si="3"/>
        <v>0.86049174490523705</v>
      </c>
    </row>
    <row r="47" spans="1:11" ht="12.75" customHeight="1">
      <c r="A47" s="2">
        <v>6</v>
      </c>
      <c r="B47" s="2">
        <v>3</v>
      </c>
      <c r="C47" s="7">
        <v>0.684089458202784</v>
      </c>
      <c r="D47" s="9">
        <v>86.473952088469304</v>
      </c>
      <c r="E47" s="9">
        <v>4.39698061466793</v>
      </c>
      <c r="G47" s="2">
        <v>6</v>
      </c>
      <c r="H47" s="2">
        <v>3</v>
      </c>
      <c r="I47" s="7">
        <v>0.684089458202784</v>
      </c>
      <c r="J47" s="9">
        <f t="shared" si="2"/>
        <v>12.148988035765873</v>
      </c>
      <c r="K47" s="9">
        <f t="shared" si="3"/>
        <v>0.61774515436097643</v>
      </c>
    </row>
    <row r="48" spans="1:11" ht="12.75" customHeight="1">
      <c r="A48" s="2">
        <v>6</v>
      </c>
      <c r="B48" s="2">
        <v>4</v>
      </c>
      <c r="C48" s="7">
        <v>0.70028589245122597</v>
      </c>
      <c r="D48" s="9">
        <v>81.099675452021103</v>
      </c>
      <c r="E48" s="9">
        <v>5.7928339608586503</v>
      </c>
      <c r="G48" s="2">
        <v>6</v>
      </c>
      <c r="H48" s="2">
        <v>4</v>
      </c>
      <c r="I48" s="7">
        <v>0.70028589245122597</v>
      </c>
      <c r="J48" s="9">
        <f t="shared" si="2"/>
        <v>11.393939596551407</v>
      </c>
      <c r="K48" s="9">
        <f t="shared" si="3"/>
        <v>0.81385282832510053</v>
      </c>
    </row>
    <row r="49" spans="1:11" ht="12.75" customHeight="1">
      <c r="A49" s="2">
        <v>7</v>
      </c>
      <c r="B49" s="2">
        <v>-4</v>
      </c>
      <c r="C49" s="7">
        <v>0.75728052242994903</v>
      </c>
      <c r="D49" s="9">
        <v>707.279391864064</v>
      </c>
      <c r="E49" s="9">
        <v>19.4501832762618</v>
      </c>
      <c r="G49" s="2">
        <v>7</v>
      </c>
      <c r="H49" s="2">
        <v>-4</v>
      </c>
      <c r="I49" s="7">
        <v>0.75728052242994903</v>
      </c>
      <c r="J49" s="9">
        <f t="shared" si="2"/>
        <v>99.367828833696336</v>
      </c>
      <c r="K49" s="9">
        <f t="shared" si="3"/>
        <v>2.7326152929266554</v>
      </c>
    </row>
    <row r="50" spans="1:11" ht="12.75" customHeight="1">
      <c r="A50" s="2">
        <v>7</v>
      </c>
      <c r="B50" s="2">
        <v>-3</v>
      </c>
      <c r="C50" s="7">
        <v>0.75444431494089803</v>
      </c>
      <c r="D50" s="9">
        <v>470.14495527318201</v>
      </c>
      <c r="E50" s="9">
        <v>23.507247763659102</v>
      </c>
      <c r="G50" s="2">
        <v>7</v>
      </c>
      <c r="H50" s="2">
        <v>-3</v>
      </c>
      <c r="I50" s="7">
        <v>0.75444431494089803</v>
      </c>
      <c r="J50" s="9">
        <f t="shared" si="2"/>
        <v>66.052091973846487</v>
      </c>
      <c r="K50" s="9">
        <f t="shared" si="3"/>
        <v>3.3026045986923251</v>
      </c>
    </row>
    <row r="51" spans="1:11" ht="12.75" customHeight="1">
      <c r="A51" s="2">
        <v>7</v>
      </c>
      <c r="B51" s="2">
        <v>-2</v>
      </c>
      <c r="C51" s="7">
        <v>0.75426490834861604</v>
      </c>
      <c r="D51" s="9">
        <v>127.67847219240601</v>
      </c>
      <c r="E51" s="9">
        <v>62.136856466970897</v>
      </c>
      <c r="G51" s="2">
        <v>7</v>
      </c>
      <c r="H51" s="2">
        <v>-2</v>
      </c>
      <c r="I51" s="7">
        <v>0.75426490834861604</v>
      </c>
      <c r="J51" s="9">
        <f t="shared" si="2"/>
        <v>17.937936148719672</v>
      </c>
      <c r="K51" s="9">
        <f t="shared" si="3"/>
        <v>8.7297955923769024</v>
      </c>
    </row>
    <row r="52" spans="1:11" ht="12.75" customHeight="1">
      <c r="A52" s="2">
        <v>7</v>
      </c>
      <c r="B52" s="2">
        <v>-1</v>
      </c>
      <c r="C52" s="7">
        <v>0.75628887838736603</v>
      </c>
      <c r="D52" s="9">
        <v>91.199723633001398</v>
      </c>
      <c r="E52" s="9">
        <v>9.5345165616319694</v>
      </c>
      <c r="G52" s="2">
        <v>7</v>
      </c>
      <c r="H52" s="2">
        <v>-1</v>
      </c>
      <c r="I52" s="7">
        <v>0.75628887838736603</v>
      </c>
      <c r="J52" s="9">
        <f t="shared" si="2"/>
        <v>12.812926025966034</v>
      </c>
      <c r="K52" s="9">
        <f t="shared" si="3"/>
        <v>1.3395331754419042</v>
      </c>
    </row>
    <row r="53" spans="1:11" ht="12.75" customHeight="1">
      <c r="A53" s="2">
        <v>7</v>
      </c>
      <c r="B53" s="2">
        <v>0</v>
      </c>
      <c r="C53" s="7">
        <v>0.76030831903585805</v>
      </c>
      <c r="D53" s="9">
        <v>56.4934973896613</v>
      </c>
      <c r="E53" s="9">
        <v>2.8246748694830601</v>
      </c>
      <c r="G53" s="2">
        <v>7</v>
      </c>
      <c r="H53" s="2">
        <v>0</v>
      </c>
      <c r="I53" s="7">
        <v>0.76030831903585805</v>
      </c>
      <c r="J53" s="9">
        <f t="shared" si="2"/>
        <v>7.936942944198849</v>
      </c>
      <c r="K53" s="9">
        <f t="shared" si="3"/>
        <v>0.39684714720994174</v>
      </c>
    </row>
    <row r="54" spans="1:11" ht="12.75" customHeight="1">
      <c r="A54" s="2">
        <v>8</v>
      </c>
      <c r="B54" s="2">
        <v>0</v>
      </c>
      <c r="C54" s="7">
        <v>0</v>
      </c>
      <c r="D54" s="9">
        <v>0</v>
      </c>
      <c r="E54" s="9">
        <v>5.3202239999999996</v>
      </c>
      <c r="G54" s="2">
        <v>8</v>
      </c>
      <c r="H54" s="2">
        <v>0</v>
      </c>
      <c r="I54" s="7">
        <v>0</v>
      </c>
      <c r="J54" s="9">
        <f t="shared" si="2"/>
        <v>0</v>
      </c>
      <c r="K54" s="9">
        <f t="shared" si="3"/>
        <v>0.74745442023359443</v>
      </c>
    </row>
    <row r="55" spans="1:11" ht="12.75" customHeight="1">
      <c r="A55" s="2">
        <v>9</v>
      </c>
      <c r="B55" s="2">
        <v>-5</v>
      </c>
      <c r="C55" s="7">
        <v>0.97500051282037803</v>
      </c>
      <c r="D55" s="9">
        <v>264.781178129767</v>
      </c>
      <c r="E55" s="9">
        <v>49.646470899331298</v>
      </c>
      <c r="G55" s="2">
        <v>9</v>
      </c>
      <c r="H55" s="2">
        <v>-5</v>
      </c>
      <c r="I55" s="7">
        <v>0.97500051282037803</v>
      </c>
      <c r="J55" s="9">
        <f t="shared" si="2"/>
        <v>37.199911505183451</v>
      </c>
      <c r="K55" s="9">
        <f t="shared" si="3"/>
        <v>6.9749834072218944</v>
      </c>
    </row>
    <row r="56" spans="1:11" ht="12.75" customHeight="1">
      <c r="A56" s="2">
        <v>9</v>
      </c>
      <c r="B56" s="2">
        <v>-4</v>
      </c>
      <c r="C56" s="7">
        <v>0.97251118245498802</v>
      </c>
      <c r="D56" s="9">
        <v>223.629995232071</v>
      </c>
      <c r="E56" s="9">
        <v>39.6976322897168</v>
      </c>
      <c r="G56" s="2">
        <v>9</v>
      </c>
      <c r="H56" s="2">
        <v>-4</v>
      </c>
      <c r="I56" s="7">
        <v>0.97251118245498802</v>
      </c>
      <c r="J56" s="9">
        <f t="shared" si="2"/>
        <v>31.418456898248859</v>
      </c>
      <c r="K56" s="9">
        <f t="shared" si="3"/>
        <v>5.5772408695116393</v>
      </c>
    </row>
    <row r="57" spans="1:11" ht="12.75" customHeight="1">
      <c r="A57" s="2">
        <v>9</v>
      </c>
      <c r="B57" s="2">
        <v>-3</v>
      </c>
      <c r="C57" s="7">
        <v>0</v>
      </c>
      <c r="D57" s="9">
        <v>0</v>
      </c>
      <c r="E57" s="9">
        <v>78.321600000000004</v>
      </c>
      <c r="G57" s="2">
        <v>9</v>
      </c>
      <c r="H57" s="2">
        <v>-3</v>
      </c>
      <c r="I57" s="7">
        <v>0</v>
      </c>
      <c r="J57" s="9">
        <f t="shared" si="2"/>
        <v>0</v>
      </c>
      <c r="K57" s="9">
        <f t="shared" si="3"/>
        <v>11.003639342961405</v>
      </c>
    </row>
    <row r="58" spans="1:11" ht="12.75" customHeight="1">
      <c r="A58" s="2">
        <v>9</v>
      </c>
      <c r="B58" s="2">
        <v>-2</v>
      </c>
      <c r="C58" s="7">
        <v>0.97280881986133305</v>
      </c>
      <c r="D58" s="9">
        <v>64.965660578278701</v>
      </c>
      <c r="E58" s="9">
        <v>18.840041567700801</v>
      </c>
      <c r="G58" s="2">
        <v>9</v>
      </c>
      <c r="H58" s="2">
        <v>-2</v>
      </c>
      <c r="I58" s="7">
        <v>0.97280881986133305</v>
      </c>
      <c r="J58" s="9">
        <f t="shared" si="2"/>
        <v>9.1272228693058395</v>
      </c>
      <c r="K58" s="9">
        <f t="shared" si="3"/>
        <v>2.6468946320986908</v>
      </c>
    </row>
    <row r="59" spans="1:11" ht="12.75" customHeight="1">
      <c r="A59" s="2">
        <v>9</v>
      </c>
      <c r="B59" s="2">
        <v>-1</v>
      </c>
      <c r="C59" s="7">
        <v>0</v>
      </c>
      <c r="D59" s="9">
        <v>0</v>
      </c>
      <c r="E59" s="9">
        <v>19.580400000000001</v>
      </c>
      <c r="G59" s="2">
        <v>9</v>
      </c>
      <c r="H59" s="2">
        <v>-1</v>
      </c>
      <c r="I59" s="7">
        <v>0</v>
      </c>
      <c r="J59" s="9">
        <f t="shared" si="2"/>
        <v>0</v>
      </c>
      <c r="K59" s="9">
        <f t="shared" si="3"/>
        <v>2.7509098357403512</v>
      </c>
    </row>
    <row r="60" spans="1:11" ht="12.75" customHeight="1">
      <c r="A60" s="2">
        <v>9</v>
      </c>
      <c r="B60" s="2">
        <v>0</v>
      </c>
      <c r="C60" s="7">
        <v>0.98099999999999998</v>
      </c>
      <c r="D60" s="9">
        <v>34.008000000000003</v>
      </c>
      <c r="E60" s="9">
        <v>20.004705882352901</v>
      </c>
      <c r="G60" s="2">
        <v>9</v>
      </c>
      <c r="H60" s="2">
        <v>0</v>
      </c>
      <c r="I60" s="7">
        <v>0.98099999999999998</v>
      </c>
      <c r="J60" s="9">
        <f t="shared" si="2"/>
        <v>4.7778871572520423</v>
      </c>
      <c r="K60" s="9">
        <f t="shared" si="3"/>
        <v>2.8105218572070774</v>
      </c>
    </row>
    <row r="61" spans="1:11" ht="12.75" customHeight="1"/>
    <row r="62" spans="1:11" ht="12.75" customHeight="1"/>
    <row r="63" spans="1:11" ht="12.75" customHeight="1"/>
    <row r="64" spans="1:1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65536"/>
  <sheetViews>
    <sheetView zoomScaleNormal="100" workbookViewId="0">
      <selection activeCell="O9" sqref="O9"/>
    </sheetView>
  </sheetViews>
  <sheetFormatPr defaultRowHeight="15"/>
  <cols>
    <col min="1" max="1" width="2"/>
    <col min="2" max="2" width="2.42578125"/>
    <col min="3" max="3" width="4.85546875" style="19"/>
    <col min="4" max="4" width="5.42578125" style="19"/>
    <col min="5" max="5" width="11.5703125"/>
    <col min="6" max="6" width="16.85546875"/>
    <col min="7" max="7" width="8.7109375"/>
    <col min="8" max="8" width="10"/>
    <col min="9" max="9" width="8.85546875"/>
    <col min="10" max="10" width="10.42578125"/>
    <col min="11" max="11" width="6.5703125"/>
    <col min="12" max="1025" width="8.7109375"/>
  </cols>
  <sheetData>
    <row r="1" spans="1:11" ht="12.75" customHeight="1">
      <c r="A1" s="3" t="s">
        <v>1</v>
      </c>
      <c r="B1" s="3" t="s">
        <v>2</v>
      </c>
      <c r="C1" s="20" t="s">
        <v>3</v>
      </c>
      <c r="D1" s="20" t="s">
        <v>32</v>
      </c>
      <c r="E1" s="3" t="s">
        <v>33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/>
    </row>
    <row r="2" spans="1:11" ht="12.75" customHeight="1">
      <c r="A2" s="21">
        <v>1</v>
      </c>
      <c r="B2" s="21">
        <v>-1</v>
      </c>
      <c r="C2" s="22">
        <v>0.10199999999999999</v>
      </c>
      <c r="D2" s="22">
        <v>-4.2999999999999997E-2</v>
      </c>
      <c r="E2" s="23" t="s">
        <v>34</v>
      </c>
      <c r="F2" s="24">
        <v>726</v>
      </c>
      <c r="G2" s="24">
        <v>63</v>
      </c>
      <c r="H2" s="25">
        <v>73.086368150563601</v>
      </c>
      <c r="I2" s="24">
        <v>86.340368765170098</v>
      </c>
      <c r="J2" s="24">
        <v>3.6682485965448501</v>
      </c>
      <c r="K2" s="7"/>
    </row>
    <row r="3" spans="1:11" ht="12.75" customHeight="1">
      <c r="A3" s="21">
        <v>1</v>
      </c>
      <c r="B3" s="21">
        <v>0</v>
      </c>
      <c r="C3" s="22">
        <v>0.109</v>
      </c>
      <c r="D3" s="22">
        <v>0</v>
      </c>
      <c r="E3" s="23" t="s">
        <v>34</v>
      </c>
      <c r="F3" s="24">
        <v>180818</v>
      </c>
      <c r="G3" s="24">
        <v>1759</v>
      </c>
      <c r="H3" s="25">
        <v>0.39364391477067501</v>
      </c>
      <c r="I3" s="24">
        <v>100</v>
      </c>
      <c r="J3" s="24">
        <v>0.48522348106390101</v>
      </c>
      <c r="K3" s="7"/>
    </row>
    <row r="4" spans="1:11" ht="12.75" customHeight="1">
      <c r="A4" s="21">
        <v>1</v>
      </c>
      <c r="B4" s="21">
        <v>1</v>
      </c>
      <c r="C4" s="22">
        <v>0.114</v>
      </c>
      <c r="D4" s="22">
        <v>4.2999999999999997E-2</v>
      </c>
      <c r="E4" s="23" t="s">
        <v>34</v>
      </c>
      <c r="F4" s="24">
        <v>228</v>
      </c>
      <c r="G4" s="24">
        <v>28</v>
      </c>
      <c r="H4" s="25">
        <v>58.027363723936404</v>
      </c>
      <c r="I4" s="24">
        <v>43.113297598946502</v>
      </c>
      <c r="J4" s="24">
        <v>2.5706685527169402</v>
      </c>
      <c r="K4" s="7"/>
    </row>
    <row r="5" spans="1:11" ht="12.75" customHeight="1">
      <c r="A5" s="21">
        <v>1</v>
      </c>
      <c r="B5" s="21">
        <v>2</v>
      </c>
      <c r="C5" s="22"/>
      <c r="D5" s="22"/>
      <c r="E5" s="23"/>
      <c r="F5" s="24">
        <v>0</v>
      </c>
      <c r="G5" s="24">
        <v>1</v>
      </c>
      <c r="H5" s="25">
        <v>110.05500000000001</v>
      </c>
      <c r="I5" s="24">
        <v>0</v>
      </c>
      <c r="J5" s="24">
        <v>3.9321700168311602</v>
      </c>
      <c r="K5" s="7"/>
    </row>
    <row r="6" spans="1:11" ht="12.75" customHeight="1">
      <c r="A6" s="21">
        <v>1</v>
      </c>
      <c r="B6" s="21">
        <v>3</v>
      </c>
      <c r="C6" s="22">
        <v>0.128</v>
      </c>
      <c r="D6" s="22">
        <v>0.13</v>
      </c>
      <c r="E6" s="23" t="s">
        <v>34</v>
      </c>
      <c r="F6" s="24">
        <v>3.8</v>
      </c>
      <c r="G6" s="24">
        <v>0.2</v>
      </c>
      <c r="H6" s="25">
        <v>144.59166202461401</v>
      </c>
      <c r="I6" s="24">
        <v>8.7859923639034196</v>
      </c>
      <c r="J6" s="24">
        <v>0.22824560304695701</v>
      </c>
      <c r="K6" s="7"/>
    </row>
    <row r="7" spans="1:11" ht="12.75" customHeight="1">
      <c r="A7" s="21">
        <v>2</v>
      </c>
      <c r="B7" s="21">
        <v>-2</v>
      </c>
      <c r="C7" s="22">
        <v>0.20599999999999999</v>
      </c>
      <c r="D7" s="22">
        <v>-8.6999999999999994E-2</v>
      </c>
      <c r="E7" s="23" t="s">
        <v>34</v>
      </c>
      <c r="F7" s="24">
        <v>49.2</v>
      </c>
      <c r="G7" s="24">
        <v>3.5</v>
      </c>
      <c r="H7" s="25">
        <v>46.738216409341398</v>
      </c>
      <c r="I7" s="24">
        <v>17.974052969377599</v>
      </c>
      <c r="J7" s="24">
        <v>0.62833824290782203</v>
      </c>
      <c r="K7" s="7"/>
    </row>
    <row r="8" spans="1:11" ht="12.75" customHeight="1">
      <c r="A8" s="21">
        <v>2</v>
      </c>
      <c r="B8" s="21">
        <v>-1</v>
      </c>
      <c r="C8" s="22">
        <v>0.21199999999999999</v>
      </c>
      <c r="D8" s="22">
        <v>-4.3999999999999997E-2</v>
      </c>
      <c r="E8" s="26" t="s">
        <v>34</v>
      </c>
      <c r="F8" s="24">
        <v>1818</v>
      </c>
      <c r="G8" s="24">
        <v>20</v>
      </c>
      <c r="H8" s="25">
        <v>22.6406019409058</v>
      </c>
      <c r="I8" s="24">
        <v>76.044589927807394</v>
      </c>
      <c r="J8" s="24">
        <v>0.41714295349964498</v>
      </c>
      <c r="K8" s="7"/>
    </row>
    <row r="9" spans="1:11" ht="12.75" customHeight="1">
      <c r="A9" s="21">
        <v>2</v>
      </c>
      <c r="B9" s="21">
        <v>0</v>
      </c>
      <c r="C9" s="22">
        <v>0.218</v>
      </c>
      <c r="D9" s="22">
        <v>0</v>
      </c>
      <c r="E9" s="26" t="s">
        <v>34</v>
      </c>
      <c r="F9" s="24">
        <v>10200</v>
      </c>
      <c r="G9" s="24">
        <v>174</v>
      </c>
      <c r="H9" s="25">
        <v>0.57671957671957697</v>
      </c>
      <c r="I9" s="24">
        <v>28.748145287679499</v>
      </c>
      <c r="J9" s="24">
        <v>0.24416786786493899</v>
      </c>
      <c r="K9" s="7"/>
    </row>
    <row r="10" spans="1:11" ht="12.75" customHeight="1">
      <c r="A10" s="21">
        <v>2</v>
      </c>
      <c r="B10" s="21">
        <v>1</v>
      </c>
      <c r="C10" s="22">
        <v>0.224</v>
      </c>
      <c r="D10" s="22">
        <v>4.2999999999999997E-2</v>
      </c>
      <c r="E10" s="26" t="s">
        <v>34</v>
      </c>
      <c r="F10" s="24">
        <v>550</v>
      </c>
      <c r="G10" s="24">
        <v>10</v>
      </c>
      <c r="H10" s="25">
        <v>20.186984281425801</v>
      </c>
      <c r="I10" s="24">
        <v>39.495213463874201</v>
      </c>
      <c r="J10" s="24">
        <v>0.35743003169957399</v>
      </c>
      <c r="K10" s="7"/>
    </row>
    <row r="11" spans="1:11" ht="12.75" customHeight="1">
      <c r="A11" s="21">
        <v>2</v>
      </c>
      <c r="B11" s="21">
        <v>2</v>
      </c>
      <c r="C11" s="22">
        <v>0.23100000000000001</v>
      </c>
      <c r="D11" s="22">
        <v>8.5999999999999993E-2</v>
      </c>
      <c r="E11" s="26" t="s">
        <v>34</v>
      </c>
      <c r="F11" s="24">
        <v>112</v>
      </c>
      <c r="G11" s="24">
        <v>3</v>
      </c>
      <c r="H11" s="25">
        <v>38.606757817676197</v>
      </c>
      <c r="I11" s="24">
        <v>24.647227584052999</v>
      </c>
      <c r="J11" s="24">
        <v>0.32791544637396097</v>
      </c>
      <c r="K11" s="7"/>
    </row>
    <row r="12" spans="1:11" ht="12.75" customHeight="1">
      <c r="A12" s="21">
        <v>2</v>
      </c>
      <c r="B12" s="21">
        <v>3</v>
      </c>
      <c r="C12" s="22">
        <v>0.23699999999999999</v>
      </c>
      <c r="D12" s="22">
        <v>0.129</v>
      </c>
      <c r="E12" s="26" t="s">
        <v>34</v>
      </c>
      <c r="F12" s="24">
        <v>27</v>
      </c>
      <c r="G12" s="24">
        <v>0.2</v>
      </c>
      <c r="H12" s="25">
        <v>56.444057315716499</v>
      </c>
      <c r="I12" s="24">
        <v>14.632495271463799</v>
      </c>
      <c r="J12" s="24">
        <v>5.4094436873383299E-2</v>
      </c>
      <c r="K12" s="7"/>
    </row>
    <row r="13" spans="1:11" ht="12.75" customHeight="1">
      <c r="A13" s="21">
        <v>2</v>
      </c>
      <c r="B13" s="21">
        <v>4</v>
      </c>
      <c r="C13" s="22">
        <v>0.24299999999999999</v>
      </c>
      <c r="D13" s="22">
        <v>0.17299999999999999</v>
      </c>
      <c r="E13" s="26" t="s">
        <v>34</v>
      </c>
      <c r="F13" s="24">
        <v>8.1999999999999993</v>
      </c>
      <c r="G13" s="24">
        <v>0.4</v>
      </c>
      <c r="H13" s="25">
        <v>73.827249625217505</v>
      </c>
      <c r="I13" s="24">
        <v>9.2223726993889894</v>
      </c>
      <c r="J13" s="24">
        <v>0.22225773131622401</v>
      </c>
      <c r="K13" s="7"/>
    </row>
    <row r="14" spans="1:11" ht="12.75" customHeight="1">
      <c r="A14" s="21">
        <v>2</v>
      </c>
      <c r="B14" s="21">
        <v>5</v>
      </c>
      <c r="C14" s="22">
        <v>0.25</v>
      </c>
      <c r="D14" s="22">
        <v>0.214</v>
      </c>
      <c r="E14" s="26" t="s">
        <v>34</v>
      </c>
      <c r="F14" s="24">
        <v>2.6</v>
      </c>
      <c r="G14" s="24">
        <v>0.7</v>
      </c>
      <c r="H14" s="25">
        <v>86.837099057790994</v>
      </c>
      <c r="I14" s="24">
        <v>5.6320529032754898</v>
      </c>
      <c r="J14" s="24">
        <v>0.71302591927757997</v>
      </c>
      <c r="K14" s="7"/>
    </row>
    <row r="15" spans="1:11" ht="12.75" customHeight="1">
      <c r="A15" s="21">
        <v>2</v>
      </c>
      <c r="B15" s="21">
        <v>6</v>
      </c>
      <c r="C15" s="22">
        <v>0.25600000000000001</v>
      </c>
      <c r="D15" s="22">
        <v>0.25700000000000001</v>
      </c>
      <c r="E15" s="26" t="s">
        <v>34</v>
      </c>
      <c r="F15" s="24">
        <v>1.2</v>
      </c>
      <c r="G15" s="24">
        <v>0.2</v>
      </c>
      <c r="H15" s="25">
        <v>100.446390767363</v>
      </c>
      <c r="I15" s="24">
        <v>4.1151454450436997</v>
      </c>
      <c r="J15" s="24">
        <v>0.32971964921670599</v>
      </c>
      <c r="K15" s="7"/>
    </row>
    <row r="16" spans="1:11" ht="12.75" customHeight="1">
      <c r="A16" s="21">
        <v>3</v>
      </c>
      <c r="B16" s="21">
        <v>-2</v>
      </c>
      <c r="C16" s="22">
        <v>0.314</v>
      </c>
      <c r="D16" s="22">
        <v>-8.6999999999999994E-2</v>
      </c>
      <c r="E16" s="26" t="s">
        <v>35</v>
      </c>
      <c r="F16" s="24">
        <v>305</v>
      </c>
      <c r="G16" s="24">
        <v>15</v>
      </c>
      <c r="H16" s="25">
        <v>25.723075447404</v>
      </c>
      <c r="I16" s="24">
        <v>33.200051983953401</v>
      </c>
      <c r="J16" s="24">
        <v>0.80659657312936905</v>
      </c>
      <c r="K16" s="7"/>
    </row>
    <row r="17" spans="1:11" ht="12.75" customHeight="1">
      <c r="A17" s="21">
        <v>3</v>
      </c>
      <c r="B17" s="21">
        <v>-1</v>
      </c>
      <c r="C17" s="22">
        <v>0.32100000000000001</v>
      </c>
      <c r="D17" s="22">
        <v>-4.2999999999999997E-2</v>
      </c>
      <c r="E17" s="26" t="s">
        <v>35</v>
      </c>
      <c r="F17" s="24">
        <v>1205</v>
      </c>
      <c r="G17" s="24">
        <v>22</v>
      </c>
      <c r="H17" s="25">
        <v>12.436458076085801</v>
      </c>
      <c r="I17" s="24">
        <v>45.884845826624499</v>
      </c>
      <c r="J17" s="24">
        <v>0.41697123267269498</v>
      </c>
      <c r="K17" s="7"/>
    </row>
    <row r="18" spans="1:11" ht="12.75" customHeight="1">
      <c r="A18" s="21">
        <v>3</v>
      </c>
      <c r="B18" s="21">
        <v>0</v>
      </c>
      <c r="C18" s="22">
        <v>0.32600000000000001</v>
      </c>
      <c r="D18" s="22">
        <v>0</v>
      </c>
      <c r="E18" s="26" t="s">
        <v>35</v>
      </c>
      <c r="F18" s="24">
        <v>1566</v>
      </c>
      <c r="G18" s="24">
        <v>110</v>
      </c>
      <c r="H18" s="25">
        <v>0.78820116054158595</v>
      </c>
      <c r="I18" s="24">
        <v>13.168666892278701</v>
      </c>
      <c r="J18" s="24">
        <v>0.45465255762830797</v>
      </c>
      <c r="K18" s="7"/>
    </row>
    <row r="19" spans="1:11" ht="12.75" customHeight="1">
      <c r="A19" s="21">
        <v>3</v>
      </c>
      <c r="B19" s="21">
        <v>1</v>
      </c>
      <c r="C19" s="22"/>
      <c r="D19" s="22"/>
      <c r="E19" s="26" t="s">
        <v>35</v>
      </c>
      <c r="F19" s="24">
        <v>0</v>
      </c>
      <c r="G19" s="24">
        <v>31</v>
      </c>
      <c r="H19" s="25">
        <v>11.5857871783727</v>
      </c>
      <c r="I19" s="24">
        <v>0</v>
      </c>
      <c r="J19" s="24">
        <v>7.1034776520217102</v>
      </c>
      <c r="K19" s="7"/>
    </row>
    <row r="20" spans="1:11" ht="12.75" customHeight="1">
      <c r="A20" s="21">
        <v>3</v>
      </c>
      <c r="B20" s="21">
        <v>2</v>
      </c>
      <c r="C20" s="22">
        <v>0.33900000000000002</v>
      </c>
      <c r="D20" s="22">
        <v>8.5999999999999993E-2</v>
      </c>
      <c r="E20" s="26" t="s">
        <v>35</v>
      </c>
      <c r="F20" s="24">
        <v>32.4</v>
      </c>
      <c r="G20" s="24">
        <v>1.6</v>
      </c>
      <c r="H20" s="25">
        <v>22.765897862193398</v>
      </c>
      <c r="I20" s="24">
        <v>10.179871475486401</v>
      </c>
      <c r="J20" s="24">
        <v>0.248326039821889</v>
      </c>
      <c r="K20" s="7"/>
    </row>
    <row r="21" spans="1:11" ht="12.75" customHeight="1">
      <c r="A21" s="21">
        <v>3</v>
      </c>
      <c r="B21" s="21">
        <v>3</v>
      </c>
      <c r="C21" s="22">
        <v>0.34499999999999997</v>
      </c>
      <c r="D21" s="22">
        <v>0.129</v>
      </c>
      <c r="E21" s="26" t="s">
        <v>35</v>
      </c>
      <c r="F21" s="24">
        <v>39.1</v>
      </c>
      <c r="G21" s="24">
        <v>0.9</v>
      </c>
      <c r="H21" s="25">
        <v>33.554953805580702</v>
      </c>
      <c r="I21" s="24">
        <v>13.576696184786099</v>
      </c>
      <c r="J21" s="24">
        <v>0.15536458131425099</v>
      </c>
      <c r="K21" s="7"/>
    </row>
    <row r="22" spans="1:11" ht="12.75" customHeight="1">
      <c r="A22" s="21">
        <v>3</v>
      </c>
      <c r="B22" s="21">
        <v>4</v>
      </c>
      <c r="C22" s="22">
        <v>0.35199999999999998</v>
      </c>
      <c r="D22" s="22">
        <v>0.17199999999999999</v>
      </c>
      <c r="E22" s="26" t="s">
        <v>35</v>
      </c>
      <c r="F22" s="24">
        <v>27.7</v>
      </c>
      <c r="G22" s="24">
        <v>0.7</v>
      </c>
      <c r="H22" s="25">
        <v>43.295157600123503</v>
      </c>
      <c r="I22" s="24">
        <v>12.9803662105403</v>
      </c>
      <c r="J22" s="24">
        <v>0.16298856077434301</v>
      </c>
      <c r="K22" s="7"/>
    </row>
    <row r="23" spans="1:11" ht="12.75" customHeight="1">
      <c r="A23" s="21">
        <v>3</v>
      </c>
      <c r="B23" s="21">
        <v>5</v>
      </c>
      <c r="C23" s="22">
        <v>0.35799999999999998</v>
      </c>
      <c r="D23" s="22">
        <v>0.215</v>
      </c>
      <c r="E23" s="26" t="s">
        <v>35</v>
      </c>
      <c r="F23" s="24">
        <v>12.2</v>
      </c>
      <c r="G23" s="24">
        <v>0.3</v>
      </c>
      <c r="H23" s="25">
        <v>53.211925542051198</v>
      </c>
      <c r="I23" s="24">
        <v>9.5501853611958101</v>
      </c>
      <c r="J23" s="24">
        <v>0.116707206701125</v>
      </c>
      <c r="K23" s="7"/>
    </row>
    <row r="24" spans="1:11" ht="12.75" customHeight="1">
      <c r="A24" s="21">
        <v>3</v>
      </c>
      <c r="B24" s="21">
        <v>6</v>
      </c>
      <c r="C24" s="22">
        <v>0.36399999999999999</v>
      </c>
      <c r="D24" s="22">
        <v>0.25800000000000001</v>
      </c>
      <c r="E24" s="26" t="s">
        <v>35</v>
      </c>
      <c r="F24" s="24">
        <v>3.5</v>
      </c>
      <c r="G24" s="24">
        <v>0.5</v>
      </c>
      <c r="H24" s="25">
        <v>62.801767068311001</v>
      </c>
      <c r="I24" s="24">
        <v>5.5570890000288804</v>
      </c>
      <c r="J24" s="24">
        <v>0.383689030233484</v>
      </c>
      <c r="K24" s="7"/>
    </row>
    <row r="25" spans="1:11" ht="12.75" customHeight="1">
      <c r="A25" s="21">
        <v>4</v>
      </c>
      <c r="B25" s="21">
        <v>-3</v>
      </c>
      <c r="C25" s="22">
        <v>0.41664868963191598</v>
      </c>
      <c r="D25" s="22">
        <v>-0.13070952199493599</v>
      </c>
      <c r="E25" s="26" t="s">
        <v>36</v>
      </c>
      <c r="F25" s="24">
        <v>142</v>
      </c>
      <c r="G25" s="24">
        <v>8</v>
      </c>
      <c r="H25" s="25">
        <v>26.5569366345871</v>
      </c>
      <c r="I25" s="24">
        <v>23.017627587067601</v>
      </c>
      <c r="J25" s="24">
        <v>0.639500237442575</v>
      </c>
      <c r="K25" s="7"/>
    </row>
    <row r="26" spans="1:11" ht="12.75" customHeight="1">
      <c r="A26" s="21">
        <v>4</v>
      </c>
      <c r="B26" s="21">
        <v>-2</v>
      </c>
      <c r="C26" s="22">
        <v>0.42296448782651702</v>
      </c>
      <c r="D26" s="22">
        <v>-8.7326912289653599E-2</v>
      </c>
      <c r="E26" s="26" t="s">
        <v>36</v>
      </c>
      <c r="F26" s="24">
        <v>755.4</v>
      </c>
      <c r="G26" s="24">
        <v>19</v>
      </c>
      <c r="H26" s="25">
        <v>17.2645847399247</v>
      </c>
      <c r="I26" s="24">
        <v>42.804946338109303</v>
      </c>
      <c r="J26" s="24">
        <v>0.53497700612843202</v>
      </c>
      <c r="K26" s="7"/>
    </row>
    <row r="27" spans="1:11" ht="12.75" customHeight="1">
      <c r="A27" s="21">
        <v>4</v>
      </c>
      <c r="B27" s="21">
        <v>-1</v>
      </c>
      <c r="C27" s="22">
        <v>0.42927871427144199</v>
      </c>
      <c r="D27" s="22">
        <v>-4.3402097767182901E-2</v>
      </c>
      <c r="E27" s="26" t="s">
        <v>36</v>
      </c>
      <c r="F27" s="24">
        <v>429.6</v>
      </c>
      <c r="G27" s="24">
        <v>34</v>
      </c>
      <c r="H27" s="25">
        <v>8.4544099754730695</v>
      </c>
      <c r="I27" s="24">
        <v>22.589217478695499</v>
      </c>
      <c r="J27" s="24">
        <v>0.87687424655735202</v>
      </c>
      <c r="K27" s="7"/>
    </row>
    <row r="28" spans="1:11" ht="12.75" customHeight="1">
      <c r="A28" s="21">
        <v>4</v>
      </c>
      <c r="B28" s="21">
        <v>0</v>
      </c>
      <c r="C28" s="22">
        <v>0.43506536697007098</v>
      </c>
      <c r="D28" s="22">
        <v>0</v>
      </c>
      <c r="E28" s="26" t="s">
        <v>36</v>
      </c>
      <c r="F28" s="24">
        <v>1917</v>
      </c>
      <c r="G28" s="24">
        <v>23</v>
      </c>
      <c r="H28" s="25">
        <v>0.975701652769839</v>
      </c>
      <c r="I28" s="24">
        <v>16.210521070965701</v>
      </c>
      <c r="J28" s="24">
        <v>9.6956262937947901E-2</v>
      </c>
      <c r="K28" s="7"/>
    </row>
    <row r="29" spans="1:11" ht="12.75" customHeight="1">
      <c r="A29" s="21">
        <v>4</v>
      </c>
      <c r="B29" s="21">
        <v>1</v>
      </c>
      <c r="C29" s="22">
        <v>0.441</v>
      </c>
      <c r="D29" s="22">
        <v>4.2999999999999997E-2</v>
      </c>
      <c r="E29" s="26" t="s">
        <v>36</v>
      </c>
      <c r="F29" s="24">
        <v>45.3</v>
      </c>
      <c r="G29" s="24">
        <v>7.2</v>
      </c>
      <c r="H29" s="25">
        <v>8.1534573503874306</v>
      </c>
      <c r="I29" s="24">
        <v>7.2035637042103904</v>
      </c>
      <c r="J29" s="24">
        <v>0.55136754347611505</v>
      </c>
      <c r="K29" s="7"/>
    </row>
    <row r="30" spans="1:11" ht="12.75" customHeight="1">
      <c r="A30" s="21">
        <v>4</v>
      </c>
      <c r="B30" s="21">
        <v>2</v>
      </c>
      <c r="C30" s="22">
        <v>0.44821187263523798</v>
      </c>
      <c r="D30" s="22">
        <v>8.5210304391374406E-2</v>
      </c>
      <c r="E30" s="26" t="s">
        <v>36</v>
      </c>
      <c r="F30" s="24">
        <v>43.6</v>
      </c>
      <c r="G30" s="24">
        <v>2.4</v>
      </c>
      <c r="H30" s="25">
        <v>15.897202197134</v>
      </c>
      <c r="I30" s="24">
        <v>9.8680420611394499</v>
      </c>
      <c r="J30" s="24">
        <v>0.26795936888368899</v>
      </c>
      <c r="K30" s="7"/>
    </row>
    <row r="31" spans="1:11" ht="12.75" customHeight="1">
      <c r="A31" s="21">
        <v>4</v>
      </c>
      <c r="B31" s="21">
        <v>3</v>
      </c>
      <c r="C31" s="22"/>
      <c r="D31" s="22"/>
      <c r="E31" s="26" t="s">
        <v>36</v>
      </c>
      <c r="F31" s="24">
        <v>0</v>
      </c>
      <c r="G31" s="24">
        <v>1.3</v>
      </c>
      <c r="H31" s="25">
        <v>23.4498</v>
      </c>
      <c r="I31" s="24">
        <v>0</v>
      </c>
      <c r="J31" s="24">
        <v>2.0695153211266701</v>
      </c>
      <c r="K31" s="7"/>
    </row>
    <row r="32" spans="1:11" ht="12.75" customHeight="1">
      <c r="A32" s="21">
        <v>4</v>
      </c>
      <c r="B32" s="21">
        <v>4</v>
      </c>
      <c r="C32" s="22">
        <v>0.461351389362051</v>
      </c>
      <c r="D32" s="22">
        <v>0.17301541837383499</v>
      </c>
      <c r="E32" s="26" t="s">
        <v>36</v>
      </c>
      <c r="F32" s="24">
        <v>2.1</v>
      </c>
      <c r="G32" s="24">
        <v>0.4</v>
      </c>
      <c r="H32" s="25">
        <v>30.981373833707</v>
      </c>
      <c r="I32" s="24">
        <v>3.0233427269363302</v>
      </c>
      <c r="J32" s="24">
        <v>0.27539462972556</v>
      </c>
      <c r="K32" s="7"/>
    </row>
    <row r="33" spans="1:11" ht="12.75" customHeight="1">
      <c r="A33" s="21">
        <v>4</v>
      </c>
      <c r="B33" s="21">
        <v>5</v>
      </c>
      <c r="C33" s="22">
        <v>0.46713053711091801</v>
      </c>
      <c r="D33" s="22">
        <v>0.21529695118842501</v>
      </c>
      <c r="E33" s="26" t="s">
        <v>36</v>
      </c>
      <c r="F33" s="24">
        <v>3.2</v>
      </c>
      <c r="G33" s="24">
        <v>0.3</v>
      </c>
      <c r="H33" s="25">
        <v>38.075649362838099</v>
      </c>
      <c r="I33" s="24">
        <v>4.1373860595504102</v>
      </c>
      <c r="J33" s="24">
        <v>0.18959585340603999</v>
      </c>
      <c r="K33" s="7"/>
    </row>
    <row r="34" spans="1:11" ht="12.75" customHeight="1">
      <c r="A34" s="21">
        <v>4</v>
      </c>
      <c r="B34" s="21">
        <v>6</v>
      </c>
      <c r="C34" s="22">
        <v>0.47343348617997599</v>
      </c>
      <c r="D34" s="22">
        <v>0.25860403945156701</v>
      </c>
      <c r="E34" s="26" t="s">
        <v>36</v>
      </c>
      <c r="F34" s="24">
        <v>1</v>
      </c>
      <c r="G34" s="24">
        <v>1.1000000000000001</v>
      </c>
      <c r="H34" s="25">
        <v>45.125708073231699</v>
      </c>
      <c r="I34" s="24">
        <v>2.5179054220153398</v>
      </c>
      <c r="J34" s="24">
        <v>1.1308861861544</v>
      </c>
      <c r="K34" s="7"/>
    </row>
    <row r="35" spans="1:11" ht="12.75" customHeight="1">
      <c r="A35" s="21">
        <v>5</v>
      </c>
      <c r="B35" s="21">
        <v>-3</v>
      </c>
      <c r="C35" s="22">
        <v>0.52484443626311095</v>
      </c>
      <c r="D35" s="22">
        <v>-0.131767418689161</v>
      </c>
      <c r="E35" s="26" t="s">
        <v>37</v>
      </c>
      <c r="F35" s="24">
        <v>86.2</v>
      </c>
      <c r="G35" s="24">
        <v>6.8</v>
      </c>
      <c r="H35" s="25">
        <v>20.0839910987516</v>
      </c>
      <c r="I35" s="24">
        <v>15.595741972689099</v>
      </c>
      <c r="J35" s="24">
        <v>0.60346978741545199</v>
      </c>
      <c r="K35" s="7"/>
    </row>
    <row r="36" spans="1:11" ht="12.75" customHeight="1">
      <c r="A36" s="21">
        <v>5</v>
      </c>
      <c r="B36" s="21">
        <v>-2</v>
      </c>
      <c r="C36" s="22">
        <v>0.53165557548445797</v>
      </c>
      <c r="D36" s="22">
        <v>-8.6797763172299494E-2</v>
      </c>
      <c r="E36" s="26" t="s">
        <v>37</v>
      </c>
      <c r="F36" s="24">
        <v>145</v>
      </c>
      <c r="G36" s="24">
        <v>4</v>
      </c>
      <c r="H36" s="25">
        <v>13.0602274462347</v>
      </c>
      <c r="I36" s="24">
        <v>16.311232175326602</v>
      </c>
      <c r="J36" s="24">
        <v>0.223451948645807</v>
      </c>
      <c r="K36" s="7"/>
    </row>
    <row r="37" spans="1:11" ht="12.75" customHeight="1">
      <c r="A37" s="21">
        <v>5</v>
      </c>
      <c r="B37" s="21">
        <v>-1</v>
      </c>
      <c r="C37" s="22">
        <v>0.53846462445250898</v>
      </c>
      <c r="D37" s="22">
        <v>-4.2343560421226403E-2</v>
      </c>
      <c r="E37" s="26" t="s">
        <v>37</v>
      </c>
      <c r="F37" s="24">
        <v>63.4</v>
      </c>
      <c r="G37" s="24">
        <v>3.4</v>
      </c>
      <c r="H37" s="25">
        <v>6.2907550585232999</v>
      </c>
      <c r="I37" s="24">
        <v>7.4855448182685098</v>
      </c>
      <c r="J37" s="24">
        <v>0.19809533213158101</v>
      </c>
      <c r="K37" s="7"/>
    </row>
    <row r="38" spans="1:11" ht="12.75" customHeight="1">
      <c r="A38" s="21">
        <v>5</v>
      </c>
      <c r="B38" s="21">
        <v>0</v>
      </c>
      <c r="C38" s="22">
        <v>0.54370092037490203</v>
      </c>
      <c r="D38" s="22">
        <v>0</v>
      </c>
      <c r="E38" s="26" t="s">
        <v>37</v>
      </c>
      <c r="F38" s="24">
        <v>260</v>
      </c>
      <c r="G38" s="24">
        <v>4</v>
      </c>
      <c r="H38" s="25">
        <v>1.1692492911288199</v>
      </c>
      <c r="I38" s="24">
        <v>6.5353316225534099</v>
      </c>
      <c r="J38" s="24">
        <v>5.0079901887183698E-2</v>
      </c>
      <c r="K38" s="7"/>
    </row>
    <row r="39" spans="1:11" ht="12.75" customHeight="1">
      <c r="A39" s="21">
        <v>5</v>
      </c>
      <c r="B39" s="21">
        <v>1</v>
      </c>
      <c r="C39" s="22">
        <v>0.54998281624360101</v>
      </c>
      <c r="D39" s="22">
        <v>3.9697200926526399E-2</v>
      </c>
      <c r="E39" s="26" t="s">
        <v>37</v>
      </c>
      <c r="F39" s="24">
        <v>50</v>
      </c>
      <c r="G39" s="24">
        <v>2.8</v>
      </c>
      <c r="H39" s="25">
        <v>5.7740872846010696</v>
      </c>
      <c r="I39" s="24">
        <v>6.3687481143033402</v>
      </c>
      <c r="J39" s="24">
        <v>0.17589594674956999</v>
      </c>
      <c r="K39" s="7"/>
    </row>
    <row r="40" spans="1:11" ht="12.75" customHeight="1">
      <c r="A40" s="21">
        <v>6</v>
      </c>
      <c r="B40" s="21">
        <v>-4</v>
      </c>
      <c r="C40" s="22">
        <v>0.62834761511346404</v>
      </c>
      <c r="D40" s="22">
        <v>-0.17513012297194699</v>
      </c>
      <c r="E40" s="26" t="s">
        <v>38</v>
      </c>
      <c r="F40" s="24">
        <v>11.4</v>
      </c>
      <c r="G40" s="24">
        <v>0.8</v>
      </c>
      <c r="H40" s="25">
        <v>21.77781459321</v>
      </c>
      <c r="I40" s="24">
        <v>5.90591200589627</v>
      </c>
      <c r="J40" s="24">
        <v>0.203711685252976</v>
      </c>
      <c r="K40" s="7"/>
    </row>
    <row r="41" spans="1:11" ht="12.75" customHeight="1">
      <c r="A41" s="21">
        <v>6</v>
      </c>
      <c r="B41" s="21">
        <v>-3</v>
      </c>
      <c r="C41" s="22">
        <v>0.63460357429190295</v>
      </c>
      <c r="D41" s="22">
        <v>-0.13070952199493599</v>
      </c>
      <c r="E41" s="26" t="s">
        <v>38</v>
      </c>
      <c r="F41" s="24">
        <v>15.6</v>
      </c>
      <c r="G41" s="24">
        <v>0.9</v>
      </c>
      <c r="H41" s="25">
        <v>16.093782476693999</v>
      </c>
      <c r="I41" s="24">
        <v>5.93907433428536</v>
      </c>
      <c r="J41" s="24">
        <v>0.16891730521887699</v>
      </c>
      <c r="K41" s="7"/>
    </row>
    <row r="42" spans="1:11" ht="12.75" customHeight="1">
      <c r="A42" s="21">
        <v>6</v>
      </c>
      <c r="B42" s="21">
        <v>-2</v>
      </c>
      <c r="C42" s="22">
        <v>0.64085749675345105</v>
      </c>
      <c r="D42" s="22">
        <v>-8.5210304391374406E-2</v>
      </c>
      <c r="E42" s="26" t="s">
        <v>38</v>
      </c>
      <c r="F42" s="24">
        <v>10.1</v>
      </c>
      <c r="G42" s="24">
        <v>1.8</v>
      </c>
      <c r="H42" s="25">
        <v>10.3892467755858</v>
      </c>
      <c r="I42" s="24">
        <v>3.8395481323492602</v>
      </c>
      <c r="J42" s="24">
        <v>0.328117897075073</v>
      </c>
      <c r="K42" s="7"/>
    </row>
    <row r="43" spans="1:11" ht="12.75" customHeight="1">
      <c r="A43" s="21">
        <v>6</v>
      </c>
      <c r="B43" s="21">
        <v>-1</v>
      </c>
      <c r="C43" s="22">
        <v>0.64700000000000002</v>
      </c>
      <c r="D43" s="22">
        <v>4.2999999999999997E-2</v>
      </c>
      <c r="E43" s="26" t="s">
        <v>38</v>
      </c>
      <c r="F43" s="24">
        <v>16.3</v>
      </c>
      <c r="G43" s="24">
        <v>3</v>
      </c>
      <c r="H43" s="25">
        <v>5.1929912334318704</v>
      </c>
      <c r="I43" s="24">
        <v>3.4484981329157001</v>
      </c>
      <c r="J43" s="24">
        <v>0.30395129120532499</v>
      </c>
      <c r="K43" s="7"/>
    </row>
    <row r="44" spans="1:11" ht="12.75" customHeight="1">
      <c r="A44" s="21">
        <v>6</v>
      </c>
      <c r="B44" s="21">
        <v>0</v>
      </c>
      <c r="C44" s="22">
        <v>0.65283842913362999</v>
      </c>
      <c r="D44" s="22">
        <v>0</v>
      </c>
      <c r="E44" s="26" t="s">
        <v>38</v>
      </c>
      <c r="F44" s="24">
        <v>60.2</v>
      </c>
      <c r="G44" s="24">
        <v>4.7</v>
      </c>
      <c r="H44" s="25">
        <v>1.38901793432687</v>
      </c>
      <c r="I44" s="24">
        <v>3.4275166288899399</v>
      </c>
      <c r="J44" s="24">
        <v>0.13128411974197399</v>
      </c>
      <c r="K44" s="7"/>
    </row>
    <row r="45" spans="1:11" ht="12.75" customHeight="1">
      <c r="A45" s="21">
        <v>6</v>
      </c>
      <c r="B45" s="21">
        <v>1</v>
      </c>
      <c r="C45" s="22">
        <v>0.65900000000000003</v>
      </c>
      <c r="D45" s="22">
        <v>4.3999999999999997E-2</v>
      </c>
      <c r="E45" s="26" t="s">
        <v>38</v>
      </c>
      <c r="F45" s="24">
        <v>20.399999999999999</v>
      </c>
      <c r="G45" s="24">
        <v>1.5</v>
      </c>
      <c r="H45" s="25">
        <v>5.2169980743670301</v>
      </c>
      <c r="I45" s="24">
        <v>3.8668098854549999</v>
      </c>
      <c r="J45" s="24">
        <v>0.13964073013032299</v>
      </c>
      <c r="K45" s="7"/>
    </row>
    <row r="46" spans="1:11" ht="12.75" customHeight="1">
      <c r="A46" s="21">
        <v>6</v>
      </c>
      <c r="B46" s="21">
        <v>2</v>
      </c>
      <c r="C46" s="22"/>
      <c r="D46" s="22"/>
      <c r="E46" s="26" t="s">
        <v>38</v>
      </c>
      <c r="F46" s="24">
        <v>0</v>
      </c>
      <c r="G46" s="24">
        <v>0.6</v>
      </c>
      <c r="H46" s="25">
        <v>10.208</v>
      </c>
      <c r="I46" s="24">
        <v>0</v>
      </c>
      <c r="J46" s="24">
        <v>0.92762694274435398</v>
      </c>
      <c r="K46" s="7"/>
    </row>
    <row r="47" spans="1:11" ht="12.75" customHeight="1">
      <c r="A47" s="21">
        <v>6</v>
      </c>
      <c r="B47" s="21">
        <v>3</v>
      </c>
      <c r="C47" s="22">
        <v>0.67209598713936702</v>
      </c>
      <c r="D47" s="22">
        <v>0.1275357632013</v>
      </c>
      <c r="E47" s="26" t="s">
        <v>38</v>
      </c>
      <c r="F47" s="24">
        <v>5.9</v>
      </c>
      <c r="G47" s="24">
        <v>0.3</v>
      </c>
      <c r="H47" s="25">
        <v>14.656602048893101</v>
      </c>
      <c r="I47" s="24">
        <v>3.4855398485408098</v>
      </c>
      <c r="J47" s="24">
        <v>8.7516712742102307E-2</v>
      </c>
      <c r="K47" s="7"/>
    </row>
    <row r="48" spans="1:11" ht="12.75" customHeight="1">
      <c r="A48" s="21">
        <v>6</v>
      </c>
      <c r="B48" s="21">
        <v>4</v>
      </c>
      <c r="C48" s="22">
        <v>0.67937736380160296</v>
      </c>
      <c r="D48" s="22">
        <v>0.16984324749660701</v>
      </c>
      <c r="E48" s="26" t="s">
        <v>38</v>
      </c>
      <c r="F48" s="24">
        <v>4.2</v>
      </c>
      <c r="G48" s="24">
        <v>0.3</v>
      </c>
      <c r="H48" s="25">
        <v>19.309446536195502</v>
      </c>
      <c r="I48" s="24">
        <v>3.3754910156229698</v>
      </c>
      <c r="J48" s="24">
        <v>0.118474128003464</v>
      </c>
      <c r="K48" s="7"/>
    </row>
    <row r="49" spans="1:11" ht="12.75" customHeight="1">
      <c r="A49" s="21">
        <v>7</v>
      </c>
      <c r="B49" s="21">
        <v>-4</v>
      </c>
      <c r="C49" s="22">
        <v>0.73700234565099998</v>
      </c>
      <c r="D49" s="22">
        <v>-0.17407277833337401</v>
      </c>
      <c r="E49" s="26" t="s">
        <v>39</v>
      </c>
      <c r="F49" s="24">
        <v>40</v>
      </c>
      <c r="G49" s="24">
        <v>1.1000000000000001</v>
      </c>
      <c r="H49" s="25">
        <v>17.681984796601601</v>
      </c>
      <c r="I49" s="24">
        <v>9.9683413281095294</v>
      </c>
      <c r="J49" s="24">
        <v>0.13613511189581801</v>
      </c>
      <c r="K49" s="7"/>
    </row>
    <row r="50" spans="1:11" ht="12.75" customHeight="1">
      <c r="A50" s="21">
        <v>7</v>
      </c>
      <c r="B50" s="21">
        <v>-3</v>
      </c>
      <c r="C50" s="22">
        <v>0.743220481007552</v>
      </c>
      <c r="D50" s="22">
        <v>-0.129651613786888</v>
      </c>
      <c r="E50" s="26" t="s">
        <v>39</v>
      </c>
      <c r="F50" s="24">
        <v>36</v>
      </c>
      <c r="G50" s="24">
        <v>1.8</v>
      </c>
      <c r="H50" s="25">
        <v>13.059582090921699</v>
      </c>
      <c r="I50" s="24">
        <v>8.1272438116403602</v>
      </c>
      <c r="J50" s="24">
        <v>0.20070290844249999</v>
      </c>
      <c r="K50" s="7"/>
    </row>
    <row r="51" spans="1:11" ht="12.75" customHeight="1">
      <c r="A51" s="21">
        <v>7</v>
      </c>
      <c r="B51" s="21">
        <v>-2</v>
      </c>
      <c r="C51" s="22">
        <v>0.74943629215009</v>
      </c>
      <c r="D51" s="22">
        <v>-8.5210304391374406E-2</v>
      </c>
      <c r="E51" s="26" t="s">
        <v>39</v>
      </c>
      <c r="F51" s="24">
        <v>15</v>
      </c>
      <c r="G51" s="24">
        <v>7.3</v>
      </c>
      <c r="H51" s="25">
        <v>8.5118981461603997</v>
      </c>
      <c r="I51" s="24">
        <v>4.2353200763011598</v>
      </c>
      <c r="J51" s="24">
        <v>0.92876084300060602</v>
      </c>
      <c r="K51" s="7"/>
    </row>
    <row r="52" spans="1:11" ht="12.75" customHeight="1">
      <c r="A52" s="21">
        <v>7</v>
      </c>
      <c r="B52" s="21">
        <v>-1</v>
      </c>
      <c r="C52" s="22">
        <v>0.75513206308273295</v>
      </c>
      <c r="D52" s="22">
        <v>-4.1814290342365001E-2</v>
      </c>
      <c r="E52" s="26" t="s">
        <v>39</v>
      </c>
      <c r="F52" s="24">
        <v>22</v>
      </c>
      <c r="G52" s="24">
        <v>2.2999999999999998</v>
      </c>
      <c r="H52" s="25">
        <v>4.1454419833182499</v>
      </c>
      <c r="I52" s="24">
        <v>3.5795147752126999</v>
      </c>
      <c r="J52" s="24">
        <v>0.182460663490738</v>
      </c>
      <c r="K52" s="7"/>
    </row>
    <row r="53" spans="1:11" ht="12.75" customHeight="1">
      <c r="A53" s="21">
        <v>7</v>
      </c>
      <c r="B53" s="21">
        <v>0</v>
      </c>
      <c r="C53" s="22">
        <v>0.76030831903585805</v>
      </c>
      <c r="D53" s="22">
        <v>0</v>
      </c>
      <c r="E53" s="26" t="s">
        <v>39</v>
      </c>
      <c r="F53" s="24">
        <v>36</v>
      </c>
      <c r="G53" s="24">
        <v>1.8</v>
      </c>
      <c r="H53" s="25">
        <v>1.5692638163794801</v>
      </c>
      <c r="I53" s="24">
        <v>2.8172580542433199</v>
      </c>
      <c r="J53" s="24">
        <v>6.9572403440123803E-2</v>
      </c>
      <c r="K53" s="7"/>
    </row>
    <row r="54" spans="1:11" ht="12.75" customHeight="1">
      <c r="A54" s="21">
        <v>8</v>
      </c>
      <c r="B54" s="21">
        <v>0</v>
      </c>
      <c r="C54" s="22"/>
      <c r="D54" s="22"/>
      <c r="E54" s="26"/>
      <c r="F54" s="24">
        <v>0</v>
      </c>
      <c r="G54" s="24">
        <v>3</v>
      </c>
      <c r="H54" s="25">
        <v>1.7734080000000001</v>
      </c>
      <c r="I54" s="24">
        <v>0</v>
      </c>
      <c r="J54" s="24">
        <v>0.86455446342818398</v>
      </c>
      <c r="K54" s="7"/>
    </row>
    <row r="55" spans="1:11" ht="12.75" customHeight="1">
      <c r="A55" s="21">
        <v>9</v>
      </c>
      <c r="B55" s="21">
        <v>-5</v>
      </c>
      <c r="C55" s="22">
        <v>0.95099999999999996</v>
      </c>
      <c r="D55" s="22">
        <v>-0.215</v>
      </c>
      <c r="E55" s="26" t="s">
        <v>39</v>
      </c>
      <c r="F55" s="24">
        <v>16</v>
      </c>
      <c r="G55" s="24">
        <v>3</v>
      </c>
      <c r="H55" s="25">
        <v>16.548823633110398</v>
      </c>
      <c r="I55" s="24">
        <v>6.0991730181380701</v>
      </c>
      <c r="J55" s="24">
        <v>0.54724668817038402</v>
      </c>
      <c r="K55" s="7"/>
    </row>
    <row r="56" spans="1:11" ht="12.75" customHeight="1">
      <c r="A56" s="21">
        <v>9</v>
      </c>
      <c r="B56" s="21">
        <v>-4</v>
      </c>
      <c r="C56" s="22">
        <v>0.95699999999999996</v>
      </c>
      <c r="D56" s="22">
        <v>-0.17299999999999999</v>
      </c>
      <c r="E56" s="26" t="s">
        <v>39</v>
      </c>
      <c r="F56" s="24">
        <v>16.899999999999999</v>
      </c>
      <c r="G56" s="24">
        <v>3</v>
      </c>
      <c r="H56" s="25">
        <v>13.232544096572299</v>
      </c>
      <c r="I56" s="24">
        <v>5.6052169358775901</v>
      </c>
      <c r="J56" s="24">
        <v>0.47719194282833</v>
      </c>
      <c r="K56" s="7"/>
    </row>
    <row r="57" spans="1:11" ht="12.75" customHeight="1">
      <c r="A57" s="21">
        <v>9</v>
      </c>
      <c r="B57" s="21">
        <v>-3</v>
      </c>
      <c r="C57" s="22"/>
      <c r="D57" s="22"/>
      <c r="E57" s="26" t="s">
        <v>39</v>
      </c>
      <c r="F57" s="24">
        <v>0</v>
      </c>
      <c r="G57" s="24">
        <v>8</v>
      </c>
      <c r="H57" s="25">
        <v>9.7902000000000005</v>
      </c>
      <c r="I57" s="24">
        <v>0</v>
      </c>
      <c r="J57" s="24">
        <v>3.3171733965774801</v>
      </c>
      <c r="K57" s="7"/>
    </row>
    <row r="58" spans="1:11" ht="12.75" customHeight="1">
      <c r="A58" s="21">
        <v>9</v>
      </c>
      <c r="B58" s="21">
        <v>-2</v>
      </c>
      <c r="C58" s="22">
        <v>0.96899999999999997</v>
      </c>
      <c r="D58" s="22">
        <v>-8.5999999999999993E-2</v>
      </c>
      <c r="E58" s="26" t="s">
        <v>39</v>
      </c>
      <c r="F58" s="24">
        <v>10</v>
      </c>
      <c r="G58" s="24">
        <v>2.9</v>
      </c>
      <c r="H58" s="25">
        <v>6.4965660578278701</v>
      </c>
      <c r="I58" s="24">
        <v>3.0211294029395401</v>
      </c>
      <c r="J58" s="24">
        <v>0.41021399307965101</v>
      </c>
      <c r="K58" s="7"/>
    </row>
    <row r="59" spans="1:11" ht="12.75" customHeight="1">
      <c r="A59" s="21">
        <v>9</v>
      </c>
      <c r="B59" s="21">
        <v>-1</v>
      </c>
      <c r="C59" s="22"/>
      <c r="D59" s="22"/>
      <c r="E59" s="26" t="s">
        <v>39</v>
      </c>
      <c r="F59" s="24">
        <v>0</v>
      </c>
      <c r="G59" s="24">
        <v>6</v>
      </c>
      <c r="H59" s="25">
        <v>3.2633999999999999</v>
      </c>
      <c r="I59" s="24">
        <v>0</v>
      </c>
      <c r="J59" s="24">
        <v>1.6585866982887401</v>
      </c>
      <c r="K59" s="7"/>
    </row>
    <row r="60" spans="1:11" ht="12.75" customHeight="1">
      <c r="A60" s="21">
        <v>9</v>
      </c>
      <c r="B60" s="21">
        <v>0</v>
      </c>
      <c r="C60" s="22">
        <v>0.98099999999999998</v>
      </c>
      <c r="D60" s="22">
        <v>0</v>
      </c>
      <c r="E60" s="26" t="s">
        <v>39</v>
      </c>
      <c r="F60" s="24">
        <v>17</v>
      </c>
      <c r="G60" s="24">
        <v>10</v>
      </c>
      <c r="H60" s="25">
        <v>2.0004705882352898</v>
      </c>
      <c r="I60" s="24">
        <v>2.1858378616109801</v>
      </c>
      <c r="J60" s="24">
        <v>0.56886884046442499</v>
      </c>
      <c r="K60" s="7"/>
    </row>
    <row r="61" spans="1:11" ht="12.75" customHeight="1"/>
    <row r="62" spans="1:11" ht="12.75" customHeight="1"/>
    <row r="63" spans="1:11" ht="12.75" customHeight="1"/>
    <row r="64" spans="1:1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5536"/>
  <sheetViews>
    <sheetView zoomScaleNormal="100" workbookViewId="0">
      <selection activeCell="J15" sqref="J15"/>
    </sheetView>
  </sheetViews>
  <sheetFormatPr defaultRowHeight="15"/>
  <cols>
    <col min="1" max="1" width="2"/>
    <col min="2" max="2" width="2.42578125"/>
    <col min="3" max="3" width="5.28515625"/>
    <col min="4" max="4" width="6.140625"/>
    <col min="5" max="5" width="5.7109375"/>
    <col min="6" max="6" width="6.5703125"/>
    <col min="7" max="7" width="5.7109375"/>
    <col min="8" max="8" width="7.5703125"/>
    <col min="9" max="10" width="10"/>
    <col min="11" max="11" width="6.28515625"/>
    <col min="12" max="12" width="10.42578125"/>
    <col min="13" max="14" width="6.5703125"/>
    <col min="15" max="17" width="8.7109375"/>
    <col min="18" max="18" width="2"/>
    <col min="19" max="19" width="2.42578125"/>
    <col min="20" max="20" width="7.5703125"/>
    <col min="21" max="22" width="10"/>
    <col min="23" max="1025" width="8.7109375"/>
  </cols>
  <sheetData>
    <row r="1" spans="1:22" ht="12.75" customHeight="1">
      <c r="A1" s="3" t="s">
        <v>1</v>
      </c>
      <c r="B1" s="3" t="s">
        <v>2</v>
      </c>
      <c r="C1" s="3" t="s">
        <v>5</v>
      </c>
      <c r="D1" s="3" t="s">
        <v>6</v>
      </c>
      <c r="E1" s="3" t="s">
        <v>22</v>
      </c>
      <c r="F1" s="3" t="s">
        <v>6</v>
      </c>
      <c r="G1" s="3" t="s">
        <v>22</v>
      </c>
      <c r="H1" s="3" t="s">
        <v>23</v>
      </c>
      <c r="I1" s="3" t="s">
        <v>24</v>
      </c>
      <c r="J1" s="3" t="s">
        <v>25</v>
      </c>
      <c r="K1" s="4" t="s">
        <v>26</v>
      </c>
      <c r="L1" s="4" t="s">
        <v>27</v>
      </c>
      <c r="M1" s="3" t="s">
        <v>28</v>
      </c>
      <c r="N1" s="3" t="s">
        <v>46</v>
      </c>
      <c r="P1" t="s">
        <v>43</v>
      </c>
      <c r="R1" s="3" t="s">
        <v>1</v>
      </c>
      <c r="S1" s="3" t="s">
        <v>2</v>
      </c>
      <c r="T1" s="3" t="s">
        <v>23</v>
      </c>
      <c r="U1" s="3" t="s">
        <v>24</v>
      </c>
      <c r="V1" s="3" t="s">
        <v>25</v>
      </c>
    </row>
    <row r="2" spans="1:22" ht="12.75" customHeight="1">
      <c r="A2" s="2">
        <v>1</v>
      </c>
      <c r="B2" s="2">
        <v>-1</v>
      </c>
      <c r="C2" s="7">
        <v>0.11069326989478601</v>
      </c>
      <c r="D2" s="2">
        <v>726</v>
      </c>
      <c r="E2" s="9">
        <v>63</v>
      </c>
      <c r="F2" s="9">
        <f t="shared" ref="F2:F33" si="0">D2/7.118</f>
        <v>101.99494239955042</v>
      </c>
      <c r="G2" s="9">
        <f t="shared" ref="G2:G33" si="1">E2/7.118</f>
        <v>8.8508007867378478</v>
      </c>
      <c r="H2" s="8">
        <v>1.9607843137254899</v>
      </c>
      <c r="I2" s="8">
        <v>2.6315789473684199</v>
      </c>
      <c r="J2" s="8">
        <v>14.1641381475792</v>
      </c>
      <c r="K2" s="17">
        <f t="shared" ref="K2:K33" si="2">F2*$H2*$I2*$J2</f>
        <v>7454.4399097090536</v>
      </c>
      <c r="L2" s="17">
        <f t="shared" ref="L2:L33" si="3">G2*$H2*$I2*$J2</f>
        <v>646.87288472681882</v>
      </c>
      <c r="M2" s="7">
        <f>L2/K2</f>
        <v>8.6776859504132248E-2</v>
      </c>
      <c r="N2" s="9">
        <f t="shared" ref="N2:N33" si="4">SQRT(K2)</f>
        <v>86.339098383693198</v>
      </c>
      <c r="P2" s="19">
        <f t="shared" ref="P2:P33" si="5">H2*I2*J2</f>
        <v>73.086368150563416</v>
      </c>
      <c r="R2" s="2">
        <v>1</v>
      </c>
      <c r="S2" s="2">
        <v>-1</v>
      </c>
      <c r="T2" s="8">
        <v>1.9607843137254899</v>
      </c>
      <c r="U2" s="8">
        <v>2.6315789473684199</v>
      </c>
      <c r="V2" s="8">
        <v>14.1641381475792</v>
      </c>
    </row>
    <row r="3" spans="1:22" ht="12.75" customHeight="1">
      <c r="A3" s="2">
        <v>1</v>
      </c>
      <c r="B3" s="2">
        <v>0</v>
      </c>
      <c r="C3" s="7">
        <v>0.109</v>
      </c>
      <c r="D3" s="2">
        <v>180818</v>
      </c>
      <c r="E3" s="9">
        <v>1759</v>
      </c>
      <c r="F3" s="9">
        <f t="shared" si="0"/>
        <v>25402.922169148635</v>
      </c>
      <c r="G3" s="9">
        <f t="shared" si="1"/>
        <v>247.11997752177578</v>
      </c>
      <c r="H3" s="8">
        <v>1.40845070422535</v>
      </c>
      <c r="I3" s="8">
        <v>2.5641025641025599</v>
      </c>
      <c r="J3" s="8">
        <v>0.109</v>
      </c>
      <c r="K3" s="17">
        <f t="shared" si="2"/>
        <v>9999.705729278412</v>
      </c>
      <c r="L3" s="17">
        <f t="shared" si="3"/>
        <v>97.277275369712811</v>
      </c>
      <c r="M3" s="7">
        <f>L3/K3</f>
        <v>9.7280138039354518E-3</v>
      </c>
      <c r="N3" s="9">
        <f t="shared" si="4"/>
        <v>99.998528635567496</v>
      </c>
      <c r="P3" s="19">
        <f t="shared" si="5"/>
        <v>0.39364391477067412</v>
      </c>
      <c r="R3" s="2">
        <v>1</v>
      </c>
      <c r="S3" s="2">
        <v>0</v>
      </c>
      <c r="T3" s="8">
        <v>1.40845070422535</v>
      </c>
      <c r="U3" s="8">
        <v>2.5641025641025599</v>
      </c>
      <c r="V3" s="8">
        <v>0.109</v>
      </c>
    </row>
    <row r="4" spans="1:22" ht="12.75" customHeight="1">
      <c r="A4" s="2">
        <v>1</v>
      </c>
      <c r="B4" s="2">
        <v>1</v>
      </c>
      <c r="C4" s="7">
        <v>0.121840059093879</v>
      </c>
      <c r="D4" s="2">
        <v>228</v>
      </c>
      <c r="E4" s="9">
        <v>28</v>
      </c>
      <c r="F4" s="9">
        <f t="shared" si="0"/>
        <v>32.031469513908398</v>
      </c>
      <c r="G4" s="9">
        <f t="shared" si="1"/>
        <v>3.9336892385501545</v>
      </c>
      <c r="H4" s="8">
        <v>1.78571428571429</v>
      </c>
      <c r="I4" s="8">
        <v>2.5641025641025599</v>
      </c>
      <c r="J4" s="8">
        <v>12.6731762373077</v>
      </c>
      <c r="K4" s="17">
        <f t="shared" si="2"/>
        <v>1858.701732095743</v>
      </c>
      <c r="L4" s="17">
        <f t="shared" si="3"/>
        <v>228.26161622228423</v>
      </c>
      <c r="M4" s="7">
        <f>L4/K4</f>
        <v>0.12280701754385966</v>
      </c>
      <c r="N4" s="9">
        <f t="shared" si="4"/>
        <v>43.112663245219991</v>
      </c>
      <c r="P4" s="19">
        <f t="shared" si="5"/>
        <v>58.027363723936396</v>
      </c>
      <c r="R4" s="2">
        <v>1</v>
      </c>
      <c r="S4" s="2">
        <v>1</v>
      </c>
      <c r="T4" s="8">
        <v>1.78571428571429</v>
      </c>
      <c r="U4" s="8">
        <v>2.5641025641025599</v>
      </c>
      <c r="V4" s="8">
        <v>12.6731762373077</v>
      </c>
    </row>
    <row r="5" spans="1:22" ht="12.75" customHeight="1">
      <c r="A5" s="2">
        <v>1</v>
      </c>
      <c r="B5" s="2">
        <v>2</v>
      </c>
      <c r="C5" s="7">
        <v>0</v>
      </c>
      <c r="D5" s="2">
        <v>0</v>
      </c>
      <c r="E5" s="9">
        <v>1</v>
      </c>
      <c r="F5" s="9">
        <f t="shared" si="0"/>
        <v>0</v>
      </c>
      <c r="G5" s="9">
        <f t="shared" si="1"/>
        <v>0.14048890137679124</v>
      </c>
      <c r="H5" s="8">
        <v>1.74</v>
      </c>
      <c r="I5" s="8">
        <v>2.5299999999999998</v>
      </c>
      <c r="J5" s="8">
        <v>25</v>
      </c>
      <c r="K5" s="17">
        <f t="shared" si="2"/>
        <v>0</v>
      </c>
      <c r="L5" s="17">
        <f t="shared" si="3"/>
        <v>15.46150604102276</v>
      </c>
      <c r="M5" s="7"/>
      <c r="N5" s="9">
        <f t="shared" si="4"/>
        <v>0</v>
      </c>
      <c r="P5" s="19">
        <f t="shared" si="5"/>
        <v>110.05499999999999</v>
      </c>
      <c r="R5" s="2">
        <v>1</v>
      </c>
      <c r="S5" s="2">
        <v>2</v>
      </c>
      <c r="T5" s="8">
        <v>1.74</v>
      </c>
      <c r="U5" s="8">
        <v>2.5299999999999998</v>
      </c>
      <c r="V5" s="8">
        <v>25</v>
      </c>
    </row>
    <row r="6" spans="1:22" ht="12.75" customHeight="1">
      <c r="A6" s="2">
        <v>1</v>
      </c>
      <c r="B6" s="2">
        <v>3</v>
      </c>
      <c r="C6" s="7">
        <v>0.182439030911699</v>
      </c>
      <c r="D6" s="2">
        <v>3.8</v>
      </c>
      <c r="E6" s="9">
        <v>0.2</v>
      </c>
      <c r="F6" s="9">
        <f t="shared" si="0"/>
        <v>0.53385782523180669</v>
      </c>
      <c r="G6" s="9">
        <f t="shared" si="1"/>
        <v>2.8097780275358246E-2</v>
      </c>
      <c r="H6" s="8">
        <v>1.6949152542372901</v>
      </c>
      <c r="I6" s="8">
        <v>2.5</v>
      </c>
      <c r="J6" s="8">
        <v>34.123632237808899</v>
      </c>
      <c r="K6" s="17">
        <f t="shared" si="2"/>
        <v>77.19139023511292</v>
      </c>
      <c r="L6" s="17">
        <f t="shared" si="3"/>
        <v>4.0627047492164685</v>
      </c>
      <c r="M6" s="7">
        <f t="shared" ref="M6:M18" si="6">L6/K6</f>
        <v>5.2631578947368411E-2</v>
      </c>
      <c r="N6" s="9">
        <f t="shared" si="4"/>
        <v>8.7858630899367487</v>
      </c>
      <c r="P6" s="19">
        <f t="shared" si="5"/>
        <v>144.59166202461412</v>
      </c>
      <c r="R6" s="2">
        <v>1</v>
      </c>
      <c r="S6" s="2">
        <v>3</v>
      </c>
      <c r="T6" s="8">
        <v>1.6949152542372901</v>
      </c>
      <c r="U6" s="8">
        <v>2.5</v>
      </c>
      <c r="V6" s="8">
        <v>34.123632237808899</v>
      </c>
    </row>
    <row r="7" spans="1:22" ht="12.75" customHeight="1">
      <c r="A7" s="2">
        <v>2</v>
      </c>
      <c r="B7" s="2">
        <v>-2</v>
      </c>
      <c r="C7" s="7">
        <v>0.22361797781037199</v>
      </c>
      <c r="D7" s="2">
        <v>49.2</v>
      </c>
      <c r="E7" s="9">
        <v>3.5</v>
      </c>
      <c r="F7" s="9">
        <f t="shared" si="0"/>
        <v>6.9120539477381291</v>
      </c>
      <c r="G7" s="9">
        <f t="shared" si="1"/>
        <v>0.49171115481876931</v>
      </c>
      <c r="H7" s="8">
        <v>1.4492753623188399</v>
      </c>
      <c r="I7" s="8">
        <v>2.2727272727272698</v>
      </c>
      <c r="J7" s="8">
        <v>14.189722501876</v>
      </c>
      <c r="K7" s="17">
        <f t="shared" si="2"/>
        <v>323.05707324242553</v>
      </c>
      <c r="L7" s="17">
        <f t="shared" si="3"/>
        <v>22.981702364806697</v>
      </c>
      <c r="M7" s="7">
        <f t="shared" si="6"/>
        <v>7.1138211382113833E-2</v>
      </c>
      <c r="N7" s="9">
        <f t="shared" si="4"/>
        <v>17.973788505555124</v>
      </c>
      <c r="P7" s="19">
        <f t="shared" si="5"/>
        <v>46.738216409341156</v>
      </c>
      <c r="R7" s="2">
        <v>2</v>
      </c>
      <c r="S7" s="2">
        <v>-2</v>
      </c>
      <c r="T7" s="8">
        <v>1.4492753623188399</v>
      </c>
      <c r="U7" s="8">
        <v>2.2727272727272698</v>
      </c>
      <c r="V7" s="8">
        <v>14.189722501876</v>
      </c>
    </row>
    <row r="8" spans="1:22" ht="12.75" customHeight="1">
      <c r="A8" s="2">
        <v>2</v>
      </c>
      <c r="B8" s="2">
        <v>-1</v>
      </c>
      <c r="C8" s="7">
        <v>0.21651789764359</v>
      </c>
      <c r="D8" s="2">
        <v>1818</v>
      </c>
      <c r="E8" s="9">
        <v>20</v>
      </c>
      <c r="F8" s="9">
        <f t="shared" si="0"/>
        <v>255.40882270300645</v>
      </c>
      <c r="G8" s="9">
        <f t="shared" si="1"/>
        <v>2.8097780275358244</v>
      </c>
      <c r="H8" s="8">
        <v>1.4285714285714299</v>
      </c>
      <c r="I8" s="8">
        <v>2.2727272727272698</v>
      </c>
      <c r="J8" s="8">
        <v>6.9733053977989803</v>
      </c>
      <c r="K8" s="17">
        <f t="shared" si="2"/>
        <v>5782.609487014146</v>
      </c>
      <c r="L8" s="17">
        <f t="shared" si="3"/>
        <v>63.615065863741975</v>
      </c>
      <c r="M8" s="7">
        <f t="shared" si="6"/>
        <v>1.1001100110011E-2</v>
      </c>
      <c r="N8" s="9">
        <f t="shared" si="4"/>
        <v>76.04347103475844</v>
      </c>
      <c r="P8" s="19">
        <f t="shared" si="5"/>
        <v>22.640601940905775</v>
      </c>
      <c r="R8" s="2">
        <v>2</v>
      </c>
      <c r="S8" s="2">
        <v>-1</v>
      </c>
      <c r="T8" s="8">
        <v>1.4285714285714299</v>
      </c>
      <c r="U8" s="8">
        <v>2.2727272727272698</v>
      </c>
      <c r="V8" s="8">
        <v>6.9733053977989803</v>
      </c>
    </row>
    <row r="9" spans="1:22" ht="12.75" customHeight="1">
      <c r="A9" s="2">
        <v>2</v>
      </c>
      <c r="B9" s="2">
        <v>0</v>
      </c>
      <c r="C9" s="7">
        <v>0.218</v>
      </c>
      <c r="D9" s="2">
        <v>10200</v>
      </c>
      <c r="E9" s="9">
        <v>174</v>
      </c>
      <c r="F9" s="9">
        <f t="shared" si="0"/>
        <v>1432.9867940432705</v>
      </c>
      <c r="G9" s="9">
        <f t="shared" si="1"/>
        <v>24.445068839561674</v>
      </c>
      <c r="H9" s="8">
        <v>1.19047619047619</v>
      </c>
      <c r="I9" s="8">
        <v>2.2222222222222201</v>
      </c>
      <c r="J9" s="8">
        <v>0.218</v>
      </c>
      <c r="K9" s="17">
        <f t="shared" si="2"/>
        <v>826.43153730537711</v>
      </c>
      <c r="L9" s="17">
        <f t="shared" si="3"/>
        <v>14.097949754032904</v>
      </c>
      <c r="M9" s="7">
        <f t="shared" si="6"/>
        <v>1.7058823529411765E-2</v>
      </c>
      <c r="N9" s="9">
        <f t="shared" si="4"/>
        <v>28.747722297694771</v>
      </c>
      <c r="P9" s="19">
        <f t="shared" si="5"/>
        <v>0.57671957671957597</v>
      </c>
      <c r="R9" s="2">
        <v>2</v>
      </c>
      <c r="S9" s="2">
        <v>0</v>
      </c>
      <c r="T9" s="8">
        <v>1.19047619047619</v>
      </c>
      <c r="U9" s="8">
        <v>2.2222222222222201</v>
      </c>
      <c r="V9" s="8">
        <v>0.218</v>
      </c>
    </row>
    <row r="10" spans="1:22" ht="12.75" customHeight="1">
      <c r="A10" s="2">
        <v>2</v>
      </c>
      <c r="B10" s="2">
        <v>1</v>
      </c>
      <c r="C10" s="7">
        <v>0.228089894559141</v>
      </c>
      <c r="D10" s="2">
        <v>550</v>
      </c>
      <c r="E10" s="9">
        <v>10</v>
      </c>
      <c r="F10" s="9">
        <f t="shared" si="0"/>
        <v>77.268895757235171</v>
      </c>
      <c r="G10" s="9">
        <f t="shared" si="1"/>
        <v>1.4048890137679122</v>
      </c>
      <c r="H10" s="8">
        <v>1.40845070422535</v>
      </c>
      <c r="I10" s="8">
        <v>2.2222222222222201</v>
      </c>
      <c r="J10" s="8">
        <v>6.4497414779155404</v>
      </c>
      <c r="K10" s="17">
        <f t="shared" si="2"/>
        <v>1559.8259840944306</v>
      </c>
      <c r="L10" s="17">
        <f t="shared" si="3"/>
        <v>28.360472438080553</v>
      </c>
      <c r="M10" s="7">
        <f t="shared" si="6"/>
        <v>1.8181818181818181E-2</v>
      </c>
      <c r="N10" s="9">
        <f t="shared" si="4"/>
        <v>39.494632345350816</v>
      </c>
      <c r="P10" s="19">
        <f t="shared" si="5"/>
        <v>20.186984281425744</v>
      </c>
      <c r="R10" s="2">
        <v>2</v>
      </c>
      <c r="S10" s="2">
        <v>1</v>
      </c>
      <c r="T10" s="8">
        <v>1.40845070422535</v>
      </c>
      <c r="U10" s="8">
        <v>2.2222222222222201</v>
      </c>
      <c r="V10" s="8">
        <v>6.4497414779155404</v>
      </c>
    </row>
    <row r="11" spans="1:22" ht="12.75" customHeight="1">
      <c r="A11" s="2">
        <v>2</v>
      </c>
      <c r="B11" s="2">
        <v>2</v>
      </c>
      <c r="C11" s="7">
        <v>0.246489350682742</v>
      </c>
      <c r="D11" s="2">
        <v>112</v>
      </c>
      <c r="E11" s="9">
        <v>3</v>
      </c>
      <c r="F11" s="9">
        <f t="shared" si="0"/>
        <v>15.734756954200618</v>
      </c>
      <c r="G11" s="9">
        <f t="shared" si="1"/>
        <v>0.42146670413037368</v>
      </c>
      <c r="H11" s="8">
        <v>1.3888888888888899</v>
      </c>
      <c r="I11" s="8">
        <v>2.2222222222222201</v>
      </c>
      <c r="J11" s="8">
        <v>12.5085895329271</v>
      </c>
      <c r="K11" s="17">
        <f t="shared" si="2"/>
        <v>607.46795105082015</v>
      </c>
      <c r="L11" s="17">
        <f t="shared" si="3"/>
        <v>16.271462974575535</v>
      </c>
      <c r="M11" s="7">
        <f t="shared" si="6"/>
        <v>2.6785714285714277E-2</v>
      </c>
      <c r="N11" s="9">
        <f t="shared" si="4"/>
        <v>24.646864933512745</v>
      </c>
      <c r="P11" s="19">
        <f t="shared" si="5"/>
        <v>38.606757817676232</v>
      </c>
      <c r="R11" s="2">
        <v>2</v>
      </c>
      <c r="S11" s="2">
        <v>2</v>
      </c>
      <c r="T11" s="8">
        <v>1.3888888888888899</v>
      </c>
      <c r="U11" s="8">
        <v>2.2222222222222201</v>
      </c>
      <c r="V11" s="8">
        <v>12.5085895329271</v>
      </c>
    </row>
    <row r="12" spans="1:22" ht="12.75" customHeight="1">
      <c r="A12" s="2">
        <v>2</v>
      </c>
      <c r="B12" s="2">
        <v>3</v>
      </c>
      <c r="C12" s="7">
        <v>0.26983328186122602</v>
      </c>
      <c r="D12" s="2">
        <v>27</v>
      </c>
      <c r="E12" s="9">
        <v>0.2</v>
      </c>
      <c r="F12" s="9">
        <f t="shared" si="0"/>
        <v>3.7932003371733631</v>
      </c>
      <c r="G12" s="9">
        <f t="shared" si="1"/>
        <v>2.8097780275358246E-2</v>
      </c>
      <c r="H12" s="8">
        <v>1.3888888888888899</v>
      </c>
      <c r="I12" s="8">
        <v>2.2222222222222201</v>
      </c>
      <c r="J12" s="8">
        <v>18.2878745702922</v>
      </c>
      <c r="K12" s="17">
        <f t="shared" si="2"/>
        <v>214.10361724140901</v>
      </c>
      <c r="L12" s="17">
        <f t="shared" si="3"/>
        <v>1.5859527203067336</v>
      </c>
      <c r="M12" s="7">
        <f t="shared" si="6"/>
        <v>7.4074074074074086E-3</v>
      </c>
      <c r="N12" s="9">
        <f t="shared" si="4"/>
        <v>14.632279974132842</v>
      </c>
      <c r="P12" s="19">
        <f t="shared" si="5"/>
        <v>56.444057315716655</v>
      </c>
      <c r="R12" s="2">
        <v>2</v>
      </c>
      <c r="S12" s="2">
        <v>3</v>
      </c>
      <c r="T12" s="8">
        <v>1.3888888888888899</v>
      </c>
      <c r="U12" s="8">
        <v>2.2222222222222201</v>
      </c>
      <c r="V12" s="8">
        <v>18.2878745702922</v>
      </c>
    </row>
    <row r="13" spans="1:22" ht="12.75" customHeight="1">
      <c r="A13" s="2">
        <v>2</v>
      </c>
      <c r="B13" s="2">
        <v>4</v>
      </c>
      <c r="C13" s="7">
        <v>0.29829180344085898</v>
      </c>
      <c r="D13" s="2">
        <v>8.1999999999999993</v>
      </c>
      <c r="E13" s="9">
        <v>0.4</v>
      </c>
      <c r="F13" s="9">
        <f t="shared" si="0"/>
        <v>1.152008991289688</v>
      </c>
      <c r="G13" s="9">
        <f t="shared" si="1"/>
        <v>5.6195560550716492E-2</v>
      </c>
      <c r="H13" s="8">
        <v>1.3888888888888899</v>
      </c>
      <c r="I13" s="8">
        <v>2.2222222222222201</v>
      </c>
      <c r="J13" s="8">
        <v>23.920028878570498</v>
      </c>
      <c r="K13" s="17">
        <f t="shared" si="2"/>
        <v>85.049655370438899</v>
      </c>
      <c r="L13" s="17">
        <f t="shared" si="3"/>
        <v>4.1487636766067748</v>
      </c>
      <c r="M13" s="7">
        <f t="shared" si="6"/>
        <v>4.8780487804878044E-2</v>
      </c>
      <c r="N13" s="9">
        <f t="shared" si="4"/>
        <v>9.222237004677277</v>
      </c>
      <c r="P13" s="19">
        <f t="shared" si="5"/>
        <v>73.827249625217576</v>
      </c>
      <c r="R13" s="2">
        <v>2</v>
      </c>
      <c r="S13" s="2">
        <v>4</v>
      </c>
      <c r="T13" s="8">
        <v>1.3888888888888899</v>
      </c>
      <c r="U13" s="8">
        <v>2.2222222222222201</v>
      </c>
      <c r="V13" s="8">
        <v>23.920028878570498</v>
      </c>
    </row>
    <row r="14" spans="1:22" ht="12.75" customHeight="1">
      <c r="A14" s="2">
        <v>2</v>
      </c>
      <c r="B14" s="2">
        <v>5</v>
      </c>
      <c r="C14" s="7">
        <v>0.32908357601071497</v>
      </c>
      <c r="D14" s="2">
        <v>2.6</v>
      </c>
      <c r="E14" s="9">
        <v>0.7</v>
      </c>
      <c r="F14" s="9">
        <f t="shared" si="0"/>
        <v>0.36527114357965718</v>
      </c>
      <c r="G14" s="9">
        <f t="shared" si="1"/>
        <v>9.8342230963753857E-2</v>
      </c>
      <c r="H14" s="8">
        <v>1.3888888888888899</v>
      </c>
      <c r="I14" s="8">
        <v>2.1739130434782599</v>
      </c>
      <c r="J14" s="8">
        <v>28.760447207940398</v>
      </c>
      <c r="K14" s="17">
        <f t="shared" si="2"/>
        <v>31.719086477979317</v>
      </c>
      <c r="L14" s="17">
        <f t="shared" si="3"/>
        <v>8.5397540517636639</v>
      </c>
      <c r="M14" s="7">
        <f t="shared" si="6"/>
        <v>0.26923076923076927</v>
      </c>
      <c r="N14" s="9">
        <f t="shared" si="4"/>
        <v>5.6319700352522579</v>
      </c>
      <c r="P14" s="19">
        <f t="shared" si="5"/>
        <v>86.837099057791079</v>
      </c>
      <c r="R14" s="2">
        <v>2</v>
      </c>
      <c r="S14" s="2">
        <v>5</v>
      </c>
      <c r="T14" s="8">
        <v>1.3888888888888899</v>
      </c>
      <c r="U14" s="8">
        <v>2.1739130434782599</v>
      </c>
      <c r="V14" s="8">
        <v>28.760447207940398</v>
      </c>
    </row>
    <row r="15" spans="1:22" ht="12.75" customHeight="1">
      <c r="A15" s="2">
        <v>2</v>
      </c>
      <c r="B15" s="2">
        <v>6</v>
      </c>
      <c r="C15" s="7">
        <v>0.36274646793594001</v>
      </c>
      <c r="D15" s="2">
        <v>1.2</v>
      </c>
      <c r="E15" s="9">
        <v>0.2</v>
      </c>
      <c r="F15" s="9">
        <f t="shared" si="0"/>
        <v>0.16858668165214946</v>
      </c>
      <c r="G15" s="9">
        <f t="shared" si="1"/>
        <v>2.8097780275358246E-2</v>
      </c>
      <c r="H15" s="8">
        <v>1.3698630136986301</v>
      </c>
      <c r="I15" s="8">
        <v>2.1739130434782599</v>
      </c>
      <c r="J15" s="8">
        <v>33.729898019680398</v>
      </c>
      <c r="K15" s="17">
        <f t="shared" si="2"/>
        <v>16.933923703404773</v>
      </c>
      <c r="L15" s="17">
        <f t="shared" si="3"/>
        <v>2.8223206172341291</v>
      </c>
      <c r="M15" s="7">
        <f t="shared" si="6"/>
        <v>0.16666666666666669</v>
      </c>
      <c r="N15" s="9">
        <f t="shared" si="4"/>
        <v>4.1150848962572777</v>
      </c>
      <c r="P15" s="19">
        <f t="shared" si="5"/>
        <v>100.44639076736266</v>
      </c>
      <c r="R15" s="2">
        <v>2</v>
      </c>
      <c r="S15" s="2">
        <v>6</v>
      </c>
      <c r="T15" s="8">
        <v>1.3698630136986301</v>
      </c>
      <c r="U15" s="8">
        <v>2.1739130434782599</v>
      </c>
      <c r="V15" s="8">
        <v>33.729898019680398</v>
      </c>
    </row>
    <row r="16" spans="1:22" ht="12.75" customHeight="1">
      <c r="A16" s="2">
        <v>3</v>
      </c>
      <c r="B16" s="2">
        <v>-2</v>
      </c>
      <c r="C16" s="7">
        <v>0.32582971012478301</v>
      </c>
      <c r="D16" s="2">
        <v>305</v>
      </c>
      <c r="E16" s="9">
        <v>15</v>
      </c>
      <c r="F16" s="9">
        <f t="shared" si="0"/>
        <v>42.849114919921327</v>
      </c>
      <c r="G16" s="9">
        <f t="shared" si="1"/>
        <v>2.1073335206518684</v>
      </c>
      <c r="H16" s="8">
        <v>1.2987012987013</v>
      </c>
      <c r="I16" s="8">
        <v>2.1276595744680802</v>
      </c>
      <c r="J16" s="8">
        <v>9.3091810044154908</v>
      </c>
      <c r="K16" s="17">
        <f t="shared" si="2"/>
        <v>1102.2110159396173</v>
      </c>
      <c r="L16" s="17">
        <f t="shared" si="3"/>
        <v>54.207099144571345</v>
      </c>
      <c r="M16" s="7">
        <f t="shared" si="6"/>
        <v>4.9180327868852465E-2</v>
      </c>
      <c r="N16" s="9">
        <f t="shared" si="4"/>
        <v>33.199563490196937</v>
      </c>
      <c r="P16" s="19">
        <f t="shared" si="5"/>
        <v>25.723075447403922</v>
      </c>
      <c r="R16" s="2">
        <v>3</v>
      </c>
      <c r="S16" s="2">
        <v>-2</v>
      </c>
      <c r="T16" s="8">
        <v>1.2987012987013</v>
      </c>
      <c r="U16" s="8">
        <v>2.1276595744680802</v>
      </c>
      <c r="V16" s="8">
        <v>9.3091810044154908</v>
      </c>
    </row>
    <row r="17" spans="1:22" ht="12.75" customHeight="1">
      <c r="A17" s="2">
        <v>3</v>
      </c>
      <c r="B17" s="2">
        <v>-1</v>
      </c>
      <c r="C17" s="7">
        <v>0.32386725675807398</v>
      </c>
      <c r="D17" s="2">
        <v>1205</v>
      </c>
      <c r="E17" s="9">
        <v>22</v>
      </c>
      <c r="F17" s="9">
        <f t="shared" si="0"/>
        <v>169.28912615903343</v>
      </c>
      <c r="G17" s="9">
        <f t="shared" si="1"/>
        <v>3.0907558302894071</v>
      </c>
      <c r="H17" s="8">
        <v>1.2987012987013</v>
      </c>
      <c r="I17" s="8">
        <v>2.1276595744680802</v>
      </c>
      <c r="J17" s="8">
        <v>4.5007541777354501</v>
      </c>
      <c r="K17" s="17">
        <f t="shared" si="2"/>
        <v>2105.357120214016</v>
      </c>
      <c r="L17" s="17">
        <f t="shared" si="3"/>
        <v>38.438055306811911</v>
      </c>
      <c r="M17" s="7">
        <f t="shared" si="6"/>
        <v>1.8257261410788383E-2</v>
      </c>
      <c r="N17" s="9">
        <f t="shared" si="4"/>
        <v>45.884170693323163</v>
      </c>
      <c r="P17" s="19">
        <f t="shared" si="5"/>
        <v>12.436458076085781</v>
      </c>
      <c r="R17" s="2">
        <v>3</v>
      </c>
      <c r="S17" s="2">
        <v>-1</v>
      </c>
      <c r="T17" s="8">
        <v>1.2987012987013</v>
      </c>
      <c r="U17" s="8">
        <v>2.1276595744680802</v>
      </c>
      <c r="V17" s="8">
        <v>4.5007541777354501</v>
      </c>
    </row>
    <row r="18" spans="1:22" ht="12.75" customHeight="1">
      <c r="A18" s="2">
        <v>3</v>
      </c>
      <c r="B18" s="2">
        <v>0</v>
      </c>
      <c r="C18" s="7">
        <v>0.32600000000000001</v>
      </c>
      <c r="D18" s="2">
        <v>1566</v>
      </c>
      <c r="E18" s="9">
        <v>110</v>
      </c>
      <c r="F18" s="9">
        <f t="shared" si="0"/>
        <v>220.00561955605505</v>
      </c>
      <c r="G18" s="9">
        <f t="shared" si="1"/>
        <v>15.453779151447035</v>
      </c>
      <c r="H18" s="8">
        <v>1.13636363636364</v>
      </c>
      <c r="I18" s="8">
        <v>2.1276595744680802</v>
      </c>
      <c r="J18" s="8">
        <v>0.32600000000000001</v>
      </c>
      <c r="K18" s="17">
        <f t="shared" si="2"/>
        <v>173.40868465975342</v>
      </c>
      <c r="L18" s="17">
        <f t="shared" si="3"/>
        <v>12.180686661923932</v>
      </c>
      <c r="M18" s="7">
        <f t="shared" si="6"/>
        <v>7.0242656449553006E-2</v>
      </c>
      <c r="N18" s="9">
        <f t="shared" si="4"/>
        <v>13.168473133197843</v>
      </c>
      <c r="P18" s="19">
        <f t="shared" si="5"/>
        <v>0.78820116054158684</v>
      </c>
      <c r="R18" s="2">
        <v>3</v>
      </c>
      <c r="S18" s="2">
        <v>0</v>
      </c>
      <c r="T18" s="8">
        <v>1.13636363636364</v>
      </c>
      <c r="U18" s="8">
        <v>2.1276595744680802</v>
      </c>
      <c r="V18" s="8">
        <v>0.32600000000000001</v>
      </c>
    </row>
    <row r="19" spans="1:22" ht="12.75" customHeight="1">
      <c r="A19" s="2">
        <v>3</v>
      </c>
      <c r="B19" s="2">
        <v>1</v>
      </c>
      <c r="C19" s="7">
        <v>0</v>
      </c>
      <c r="D19" s="2">
        <v>0</v>
      </c>
      <c r="E19" s="9">
        <v>31</v>
      </c>
      <c r="F19" s="9">
        <f t="shared" si="0"/>
        <v>0</v>
      </c>
      <c r="G19" s="9">
        <f t="shared" si="1"/>
        <v>4.3551559426805282</v>
      </c>
      <c r="H19" s="8">
        <v>1.28</v>
      </c>
      <c r="I19" s="8">
        <v>2.08</v>
      </c>
      <c r="J19" s="8">
        <v>4.3516328043767496</v>
      </c>
      <c r="K19" s="17">
        <f t="shared" si="2"/>
        <v>0</v>
      </c>
      <c r="L19" s="17">
        <f t="shared" si="3"/>
        <v>50.457909880521555</v>
      </c>
      <c r="M19" s="7"/>
      <c r="N19" s="9">
        <f t="shared" si="4"/>
        <v>0</v>
      </c>
      <c r="P19" s="19">
        <f t="shared" si="5"/>
        <v>11.585787178372659</v>
      </c>
      <c r="R19" s="2">
        <v>3</v>
      </c>
      <c r="S19" s="2">
        <v>1</v>
      </c>
      <c r="T19" s="8">
        <v>1.28</v>
      </c>
      <c r="U19" s="8">
        <v>2.08</v>
      </c>
      <c r="V19" s="8">
        <v>4.3516328043767496</v>
      </c>
    </row>
    <row r="20" spans="1:22" ht="12.75" customHeight="1">
      <c r="A20" s="2">
        <v>3</v>
      </c>
      <c r="B20" s="2">
        <v>2</v>
      </c>
      <c r="C20" s="7">
        <v>0.34973847372000699</v>
      </c>
      <c r="D20" s="2">
        <v>32.4</v>
      </c>
      <c r="E20" s="9">
        <v>1.6</v>
      </c>
      <c r="F20" s="9">
        <f t="shared" si="0"/>
        <v>4.5518404046080354</v>
      </c>
      <c r="G20" s="9">
        <f t="shared" si="1"/>
        <v>0.22478224220286597</v>
      </c>
      <c r="H20" s="8">
        <v>1.2820512820512799</v>
      </c>
      <c r="I20" s="8">
        <v>2.0833333333333299</v>
      </c>
      <c r="J20" s="8">
        <v>8.52355215960519</v>
      </c>
      <c r="K20" s="17">
        <f t="shared" si="2"/>
        <v>103.62673373631105</v>
      </c>
      <c r="L20" s="17">
        <f t="shared" si="3"/>
        <v>5.1173695672252375</v>
      </c>
      <c r="M20" s="7">
        <f t="shared" ref="M20:M30" si="7">L20/K20</f>
        <v>4.938271604938272E-2</v>
      </c>
      <c r="N20" s="9">
        <f t="shared" si="4"/>
        <v>10.179721692478191</v>
      </c>
      <c r="P20" s="19">
        <f t="shared" si="5"/>
        <v>22.765897862193277</v>
      </c>
      <c r="R20" s="2">
        <v>3</v>
      </c>
      <c r="S20" s="2">
        <v>2</v>
      </c>
      <c r="T20" s="8">
        <v>1.2820512820512799</v>
      </c>
      <c r="U20" s="8">
        <v>2.0833333333333299</v>
      </c>
      <c r="V20" s="8">
        <v>8.52355215960519</v>
      </c>
    </row>
    <row r="21" spans="1:22" ht="12.75" customHeight="1">
      <c r="A21" s="2">
        <v>3</v>
      </c>
      <c r="B21" s="2">
        <v>3</v>
      </c>
      <c r="C21" s="7">
        <v>0.368328657587215</v>
      </c>
      <c r="D21" s="2">
        <v>39.1</v>
      </c>
      <c r="E21" s="9">
        <v>0.9</v>
      </c>
      <c r="F21" s="9">
        <f t="shared" si="0"/>
        <v>5.4931160438325373</v>
      </c>
      <c r="G21" s="9">
        <f t="shared" si="1"/>
        <v>0.12644001123911211</v>
      </c>
      <c r="H21" s="8">
        <v>1.2820512820512799</v>
      </c>
      <c r="I21" s="8">
        <v>2.0833333333333299</v>
      </c>
      <c r="J21" s="8">
        <v>12.562974704809401</v>
      </c>
      <c r="K21" s="17">
        <f t="shared" si="2"/>
        <v>184.32125509949421</v>
      </c>
      <c r="L21" s="17">
        <f t="shared" si="3"/>
        <v>4.2426887363054924</v>
      </c>
      <c r="M21" s="7">
        <f t="shared" si="7"/>
        <v>2.3017902813299226E-2</v>
      </c>
      <c r="N21" s="9">
        <f t="shared" si="4"/>
        <v>13.57649642210737</v>
      </c>
      <c r="P21" s="19">
        <f t="shared" si="5"/>
        <v>33.554953805580553</v>
      </c>
      <c r="R21" s="2">
        <v>3</v>
      </c>
      <c r="S21" s="2">
        <v>3</v>
      </c>
      <c r="T21" s="8">
        <v>1.2820512820512799</v>
      </c>
      <c r="U21" s="8">
        <v>2.0833333333333299</v>
      </c>
      <c r="V21" s="8">
        <v>12.562974704809401</v>
      </c>
    </row>
    <row r="22" spans="1:22" ht="12.75" customHeight="1">
      <c r="A22" s="2">
        <v>3</v>
      </c>
      <c r="B22" s="2">
        <v>4</v>
      </c>
      <c r="C22" s="7">
        <v>0.39177544588705399</v>
      </c>
      <c r="D22" s="2">
        <v>27.7</v>
      </c>
      <c r="E22" s="9">
        <v>0.7</v>
      </c>
      <c r="F22" s="9">
        <f t="shared" si="0"/>
        <v>3.8915425681371167</v>
      </c>
      <c r="G22" s="9">
        <f t="shared" si="1"/>
        <v>9.8342230963753857E-2</v>
      </c>
      <c r="H22" s="8">
        <v>1.26582278481013</v>
      </c>
      <c r="I22" s="8">
        <v>2.0833333333333299</v>
      </c>
      <c r="J22" s="8">
        <v>16.417523761966802</v>
      </c>
      <c r="K22" s="17">
        <f t="shared" si="2"/>
        <v>168.48494879508567</v>
      </c>
      <c r="L22" s="17">
        <f t="shared" si="3"/>
        <v>4.2577423883234653</v>
      </c>
      <c r="M22" s="7">
        <f t="shared" si="7"/>
        <v>2.5270758122743688E-2</v>
      </c>
      <c r="N22" s="9">
        <f t="shared" si="4"/>
        <v>12.980175222048649</v>
      </c>
      <c r="P22" s="19">
        <f t="shared" si="5"/>
        <v>43.295157600123467</v>
      </c>
      <c r="R22" s="2">
        <v>3</v>
      </c>
      <c r="S22" s="2">
        <v>4</v>
      </c>
      <c r="T22" s="8">
        <v>1.26582278481013</v>
      </c>
      <c r="U22" s="8">
        <v>2.0833333333333299</v>
      </c>
      <c r="V22" s="8">
        <v>16.417523761966802</v>
      </c>
    </row>
    <row r="23" spans="1:22" ht="12.75" customHeight="1">
      <c r="A23" s="2">
        <v>3</v>
      </c>
      <c r="B23" s="2">
        <v>5</v>
      </c>
      <c r="C23" s="7">
        <v>0.41759909003732298</v>
      </c>
      <c r="D23" s="2">
        <v>12.2</v>
      </c>
      <c r="E23" s="9">
        <v>0.3</v>
      </c>
      <c r="F23" s="9">
        <f t="shared" si="0"/>
        <v>1.7139645967968529</v>
      </c>
      <c r="G23" s="9">
        <f t="shared" si="1"/>
        <v>4.2146670413037365E-2</v>
      </c>
      <c r="H23" s="8">
        <v>1.26582278481013</v>
      </c>
      <c r="I23" s="8">
        <v>2.0833333333333299</v>
      </c>
      <c r="J23" s="8">
        <v>20.1779621655458</v>
      </c>
      <c r="K23" s="17">
        <f t="shared" si="2"/>
        <v>91.20335650646598</v>
      </c>
      <c r="L23" s="17">
        <f t="shared" si="3"/>
        <v>2.2427054878639172</v>
      </c>
      <c r="M23" s="7">
        <f t="shared" si="7"/>
        <v>2.4590163934426226E-2</v>
      </c>
      <c r="N23" s="9">
        <f t="shared" si="4"/>
        <v>9.5500448431651872</v>
      </c>
      <c r="P23" s="19">
        <f t="shared" si="5"/>
        <v>53.211925542051212</v>
      </c>
      <c r="R23" s="2">
        <v>3</v>
      </c>
      <c r="S23" s="2">
        <v>5</v>
      </c>
      <c r="T23" s="8">
        <v>1.26582278481013</v>
      </c>
      <c r="U23" s="8">
        <v>2.0833333333333299</v>
      </c>
      <c r="V23" s="8">
        <v>20.1779621655458</v>
      </c>
    </row>
    <row r="24" spans="1:22" ht="12.75" customHeight="1">
      <c r="A24" s="2">
        <v>3</v>
      </c>
      <c r="B24" s="2">
        <v>6</v>
      </c>
      <c r="C24" s="7">
        <v>0.44616140577149899</v>
      </c>
      <c r="D24" s="2">
        <v>3.5</v>
      </c>
      <c r="E24" s="9">
        <v>0.5</v>
      </c>
      <c r="F24" s="9">
        <f t="shared" si="0"/>
        <v>0.49171115481876931</v>
      </c>
      <c r="G24" s="9">
        <f t="shared" si="1"/>
        <v>7.0244450688395618E-2</v>
      </c>
      <c r="H24" s="8">
        <v>1.26582278481013</v>
      </c>
      <c r="I24" s="8">
        <v>2.0833333333333299</v>
      </c>
      <c r="J24" s="8">
        <v>23.814430072303502</v>
      </c>
      <c r="K24" s="17">
        <f t="shared" si="2"/>
        <v>30.88032940981855</v>
      </c>
      <c r="L24" s="17">
        <f t="shared" si="3"/>
        <v>4.4114756299740794</v>
      </c>
      <c r="M24" s="7">
        <f t="shared" si="7"/>
        <v>0.14285714285714288</v>
      </c>
      <c r="N24" s="9">
        <f t="shared" si="4"/>
        <v>5.557007234997859</v>
      </c>
      <c r="P24" s="19">
        <f t="shared" si="5"/>
        <v>62.801767068310987</v>
      </c>
      <c r="R24" s="2">
        <v>3</v>
      </c>
      <c r="S24" s="2">
        <v>6</v>
      </c>
      <c r="T24" s="8">
        <v>1.26582278481013</v>
      </c>
      <c r="U24" s="8">
        <v>2.0833333333333299</v>
      </c>
      <c r="V24" s="8">
        <v>23.814430072303502</v>
      </c>
    </row>
    <row r="25" spans="1:22" ht="12.75" customHeight="1">
      <c r="A25" s="2">
        <v>4</v>
      </c>
      <c r="B25" s="2">
        <v>-3</v>
      </c>
      <c r="C25" s="7">
        <v>0.43667048184201501</v>
      </c>
      <c r="D25" s="2">
        <v>142</v>
      </c>
      <c r="E25" s="9">
        <v>8</v>
      </c>
      <c r="F25" s="9">
        <f t="shared" si="0"/>
        <v>19.949423995504354</v>
      </c>
      <c r="G25" s="9">
        <f t="shared" si="1"/>
        <v>1.1239112110143299</v>
      </c>
      <c r="H25" s="8">
        <v>1.2345679012345701</v>
      </c>
      <c r="I25" s="8">
        <v>2.0408163265306101</v>
      </c>
      <c r="J25" s="8">
        <v>10.540448150267601</v>
      </c>
      <c r="K25" s="17">
        <f t="shared" si="2"/>
        <v>529.7955889451199</v>
      </c>
      <c r="L25" s="17">
        <f t="shared" si="3"/>
        <v>29.847638813809574</v>
      </c>
      <c r="M25" s="7">
        <f t="shared" si="7"/>
        <v>5.6338028169014086E-2</v>
      </c>
      <c r="N25" s="9">
        <f t="shared" si="4"/>
        <v>23.017288913882101</v>
      </c>
      <c r="P25" s="19">
        <f t="shared" si="5"/>
        <v>26.556936634587071</v>
      </c>
      <c r="R25" s="2">
        <v>4</v>
      </c>
      <c r="S25" s="2">
        <v>-3</v>
      </c>
      <c r="T25" s="8">
        <v>1.2345679012345701</v>
      </c>
      <c r="U25" s="8">
        <v>2.0408163265306101</v>
      </c>
      <c r="V25" s="8">
        <v>10.540448150267601</v>
      </c>
    </row>
    <row r="26" spans="1:22" ht="12.75" customHeight="1">
      <c r="A26" s="2">
        <v>4</v>
      </c>
      <c r="B26" s="2">
        <v>-2</v>
      </c>
      <c r="C26" s="7">
        <v>0.431885340770433</v>
      </c>
      <c r="D26" s="2">
        <v>755.4</v>
      </c>
      <c r="E26" s="9">
        <v>19</v>
      </c>
      <c r="F26" s="9">
        <f t="shared" si="0"/>
        <v>106.12531610002809</v>
      </c>
      <c r="G26" s="9">
        <f t="shared" si="1"/>
        <v>2.6692891261590335</v>
      </c>
      <c r="H26" s="8">
        <v>1.2195121951219501</v>
      </c>
      <c r="I26" s="8">
        <v>2.0408163265306101</v>
      </c>
      <c r="J26" s="8">
        <v>6.9369101485017399</v>
      </c>
      <c r="K26" s="17">
        <f t="shared" si="2"/>
        <v>1832.2095128602252</v>
      </c>
      <c r="L26" s="17">
        <f t="shared" si="3"/>
        <v>46.084168313932068</v>
      </c>
      <c r="M26" s="7">
        <f t="shared" si="7"/>
        <v>2.5152237225311097E-2</v>
      </c>
      <c r="N26" s="9">
        <f t="shared" si="4"/>
        <v>42.804316521353606</v>
      </c>
      <c r="P26" s="19">
        <f t="shared" si="5"/>
        <v>17.264584739924654</v>
      </c>
      <c r="R26" s="2">
        <v>4</v>
      </c>
      <c r="S26" s="2">
        <v>-2</v>
      </c>
      <c r="T26" s="8">
        <v>1.2195121951219501</v>
      </c>
      <c r="U26" s="8">
        <v>2.0408163265306101</v>
      </c>
      <c r="V26" s="8">
        <v>6.9369101485017399</v>
      </c>
    </row>
    <row r="27" spans="1:22" ht="12.75" customHeight="1">
      <c r="A27" s="2">
        <v>4</v>
      </c>
      <c r="B27" s="2">
        <v>-1</v>
      </c>
      <c r="C27" s="7">
        <v>0.43146721383800901</v>
      </c>
      <c r="D27" s="2">
        <v>429.6</v>
      </c>
      <c r="E27" s="9">
        <v>34</v>
      </c>
      <c r="F27" s="9">
        <f t="shared" si="0"/>
        <v>60.354032031469515</v>
      </c>
      <c r="G27" s="9">
        <f t="shared" si="1"/>
        <v>4.7766226468109014</v>
      </c>
      <c r="H27" s="8">
        <v>1.2195121951219501</v>
      </c>
      <c r="I27" s="8">
        <v>2.0408163265306101</v>
      </c>
      <c r="J27" s="8">
        <v>3.3969819281450802</v>
      </c>
      <c r="K27" s="17">
        <f t="shared" si="2"/>
        <v>510.25773046687618</v>
      </c>
      <c r="L27" s="17">
        <f t="shared" si="3"/>
        <v>40.383526154268587</v>
      </c>
      <c r="M27" s="7">
        <f t="shared" si="7"/>
        <v>7.9143389199255093E-2</v>
      </c>
      <c r="N27" s="9">
        <f t="shared" si="4"/>
        <v>22.588885108983934</v>
      </c>
      <c r="P27" s="19">
        <f t="shared" si="5"/>
        <v>8.4544099754730553</v>
      </c>
      <c r="R27" s="2">
        <v>4</v>
      </c>
      <c r="S27" s="2">
        <v>-1</v>
      </c>
      <c r="T27" s="8">
        <v>1.2195121951219501</v>
      </c>
      <c r="U27" s="8">
        <v>2.0408163265306101</v>
      </c>
      <c r="V27" s="8">
        <v>3.3969819281450802</v>
      </c>
    </row>
    <row r="28" spans="1:22" ht="12.75" customHeight="1">
      <c r="A28" s="2">
        <v>4</v>
      </c>
      <c r="B28" s="2">
        <v>0</v>
      </c>
      <c r="C28" s="7">
        <v>0.43506536697007098</v>
      </c>
      <c r="D28" s="2">
        <v>1917</v>
      </c>
      <c r="E28" s="9">
        <v>23</v>
      </c>
      <c r="F28" s="9">
        <f t="shared" si="0"/>
        <v>269.3172239393088</v>
      </c>
      <c r="G28" s="9">
        <f t="shared" si="1"/>
        <v>3.2312447316661981</v>
      </c>
      <c r="H28" s="8">
        <v>1.0989010989011001</v>
      </c>
      <c r="I28" s="8">
        <v>2.0408163265306101</v>
      </c>
      <c r="J28" s="8">
        <v>0.43506536697007098</v>
      </c>
      <c r="K28" s="17">
        <f t="shared" si="2"/>
        <v>262.77326051696832</v>
      </c>
      <c r="L28" s="17">
        <f t="shared" si="3"/>
        <v>3.152730825190543</v>
      </c>
      <c r="M28" s="7">
        <f t="shared" si="7"/>
        <v>1.199791340636411E-2</v>
      </c>
      <c r="N28" s="9">
        <f t="shared" si="4"/>
        <v>16.210282555124333</v>
      </c>
      <c r="P28" s="19">
        <f t="shared" si="5"/>
        <v>0.97570165276983856</v>
      </c>
      <c r="R28" s="2">
        <v>4</v>
      </c>
      <c r="S28" s="2">
        <v>0</v>
      </c>
      <c r="T28" s="8">
        <v>1.0989010989011001</v>
      </c>
      <c r="U28" s="8">
        <v>2.0408163265306101</v>
      </c>
      <c r="V28" s="8">
        <v>0.43506536697007098</v>
      </c>
    </row>
    <row r="29" spans="1:22" ht="12.75" customHeight="1">
      <c r="A29" s="2">
        <v>4</v>
      </c>
      <c r="B29" s="2">
        <v>1</v>
      </c>
      <c r="C29" s="7">
        <v>0.44309141269042901</v>
      </c>
      <c r="D29" s="2">
        <v>45.3</v>
      </c>
      <c r="E29" s="9">
        <v>7.2</v>
      </c>
      <c r="F29" s="9">
        <f t="shared" si="0"/>
        <v>6.3641472323686425</v>
      </c>
      <c r="G29" s="9">
        <f t="shared" si="1"/>
        <v>1.0115200899128969</v>
      </c>
      <c r="H29" s="8">
        <v>1.2195121951219501</v>
      </c>
      <c r="I29" s="8">
        <v>2.0408163265306101</v>
      </c>
      <c r="J29" s="8">
        <v>3.2760591633856699</v>
      </c>
      <c r="K29" s="17">
        <f t="shared" si="2"/>
        <v>51.889803030703838</v>
      </c>
      <c r="L29" s="17">
        <f t="shared" si="3"/>
        <v>8.2473859121648481</v>
      </c>
      <c r="M29" s="7">
        <f t="shared" si="7"/>
        <v>0.15894039735099336</v>
      </c>
      <c r="N29" s="9">
        <f t="shared" si="4"/>
        <v>7.2034577135361761</v>
      </c>
      <c r="P29" s="19">
        <f t="shared" si="5"/>
        <v>8.1534573503874164</v>
      </c>
      <c r="R29" s="2">
        <v>4</v>
      </c>
      <c r="S29" s="2">
        <v>1</v>
      </c>
      <c r="T29" s="8">
        <v>1.2195121951219501</v>
      </c>
      <c r="U29" s="8">
        <v>2.0408163265306101</v>
      </c>
      <c r="V29" s="8">
        <v>3.2760591633856699</v>
      </c>
    </row>
    <row r="30" spans="1:22" ht="12.75" customHeight="1">
      <c r="A30" s="2">
        <v>4</v>
      </c>
      <c r="B30" s="2">
        <v>2</v>
      </c>
      <c r="C30" s="7">
        <v>0.45623971631770199</v>
      </c>
      <c r="D30" s="2">
        <v>43.6</v>
      </c>
      <c r="E30" s="9">
        <v>2.4</v>
      </c>
      <c r="F30" s="9">
        <f t="shared" si="0"/>
        <v>6.1253161000280976</v>
      </c>
      <c r="G30" s="9">
        <f t="shared" si="1"/>
        <v>0.33717336330429892</v>
      </c>
      <c r="H30" s="8">
        <v>1.2195121951219501</v>
      </c>
      <c r="I30" s="8">
        <v>2.0408163265306101</v>
      </c>
      <c r="J30" s="8">
        <v>6.3874958428084501</v>
      </c>
      <c r="K30" s="17">
        <f t="shared" si="2"/>
        <v>97.375388563506874</v>
      </c>
      <c r="L30" s="17">
        <f t="shared" si="3"/>
        <v>5.3601131319361581</v>
      </c>
      <c r="M30" s="7">
        <f t="shared" si="7"/>
        <v>5.5045871559633024E-2</v>
      </c>
      <c r="N30" s="9">
        <f t="shared" si="4"/>
        <v>9.8678968662783895</v>
      </c>
      <c r="P30" s="19">
        <f t="shared" si="5"/>
        <v>15.897202197133991</v>
      </c>
      <c r="R30" s="2">
        <v>4</v>
      </c>
      <c r="S30" s="2">
        <v>2</v>
      </c>
      <c r="T30" s="8">
        <v>1.2195121951219501</v>
      </c>
      <c r="U30" s="8">
        <v>2.0408163265306101</v>
      </c>
      <c r="V30" s="8">
        <v>6.3874958428084501</v>
      </c>
    </row>
    <row r="31" spans="1:22" ht="12.75" customHeight="1">
      <c r="A31" s="2">
        <v>4</v>
      </c>
      <c r="B31" s="2">
        <v>3</v>
      </c>
      <c r="C31" s="7">
        <v>0</v>
      </c>
      <c r="D31" s="2">
        <v>0</v>
      </c>
      <c r="E31" s="9">
        <v>1.3</v>
      </c>
      <c r="F31" s="9">
        <f t="shared" si="0"/>
        <v>0</v>
      </c>
      <c r="G31" s="9">
        <f t="shared" si="1"/>
        <v>0.18263557178982859</v>
      </c>
      <c r="H31" s="8">
        <v>1.21</v>
      </c>
      <c r="I31" s="8">
        <v>2.04</v>
      </c>
      <c r="J31" s="8">
        <v>9.5</v>
      </c>
      <c r="K31" s="17">
        <f t="shared" si="2"/>
        <v>0</v>
      </c>
      <c r="L31" s="17">
        <f t="shared" si="3"/>
        <v>4.2827676313571228</v>
      </c>
      <c r="M31" s="7"/>
      <c r="N31" s="9">
        <f t="shared" si="4"/>
        <v>0</v>
      </c>
      <c r="P31" s="19">
        <f t="shared" si="5"/>
        <v>23.4498</v>
      </c>
      <c r="R31" s="2">
        <v>4</v>
      </c>
      <c r="S31" s="2">
        <v>3</v>
      </c>
      <c r="T31" s="8">
        <v>1.21</v>
      </c>
      <c r="U31" s="8">
        <v>2.04</v>
      </c>
      <c r="V31" s="8">
        <v>9.5</v>
      </c>
    </row>
    <row r="32" spans="1:22" ht="12.75" customHeight="1">
      <c r="A32" s="2">
        <v>4</v>
      </c>
      <c r="B32" s="2">
        <v>4</v>
      </c>
      <c r="C32" s="7">
        <v>0.49272653618550699</v>
      </c>
      <c r="D32" s="2">
        <v>2.1</v>
      </c>
      <c r="E32" s="9">
        <v>0.4</v>
      </c>
      <c r="F32" s="9">
        <f t="shared" si="0"/>
        <v>0.2950266928912616</v>
      </c>
      <c r="G32" s="9">
        <f t="shared" si="1"/>
        <v>5.6195560550716492E-2</v>
      </c>
      <c r="H32" s="8">
        <v>1.2048192771084301</v>
      </c>
      <c r="I32" s="8">
        <v>2.0408163265306101</v>
      </c>
      <c r="J32" s="8">
        <v>12.600124738168599</v>
      </c>
      <c r="K32" s="17">
        <f t="shared" si="2"/>
        <v>9.1403322633863784</v>
      </c>
      <c r="L32" s="17">
        <f t="shared" si="3"/>
        <v>1.7410156692164529</v>
      </c>
      <c r="M32" s="7">
        <f t="shared" ref="M32:M45" si="8">L32/K32</f>
        <v>0.19047619047619047</v>
      </c>
      <c r="N32" s="9">
        <f t="shared" si="4"/>
        <v>3.0232982425467685</v>
      </c>
      <c r="P32" s="19">
        <f t="shared" si="5"/>
        <v>30.981373833706776</v>
      </c>
      <c r="R32" s="2">
        <v>4</v>
      </c>
      <c r="S32" s="2">
        <v>4</v>
      </c>
      <c r="T32" s="8">
        <v>1.2048192771084301</v>
      </c>
      <c r="U32" s="8">
        <v>2.0408163265306101</v>
      </c>
      <c r="V32" s="8">
        <v>12.600124738168599</v>
      </c>
    </row>
    <row r="33" spans="1:22" ht="12.75" customHeight="1">
      <c r="A33" s="2">
        <v>4</v>
      </c>
      <c r="B33" s="2">
        <v>5</v>
      </c>
      <c r="C33" s="7">
        <v>0.51435757590665099</v>
      </c>
      <c r="D33" s="2">
        <v>3.2</v>
      </c>
      <c r="E33" s="9">
        <v>0.3</v>
      </c>
      <c r="F33" s="9">
        <f t="shared" si="0"/>
        <v>0.44956448440573193</v>
      </c>
      <c r="G33" s="9">
        <f t="shared" si="1"/>
        <v>4.2146670413037365E-2</v>
      </c>
      <c r="H33" s="8">
        <v>1.2048192771084301</v>
      </c>
      <c r="I33" s="8">
        <v>2.0408163265306101</v>
      </c>
      <c r="J33" s="8">
        <v>15.485366595866299</v>
      </c>
      <c r="K33" s="17">
        <f t="shared" si="2"/>
        <v>17.117459674217724</v>
      </c>
      <c r="L33" s="17">
        <f t="shared" si="3"/>
        <v>1.6047618444579115</v>
      </c>
      <c r="M33" s="7">
        <f t="shared" si="8"/>
        <v>9.375E-2</v>
      </c>
      <c r="N33" s="9">
        <f t="shared" si="4"/>
        <v>4.1373251835234957</v>
      </c>
      <c r="P33" s="19">
        <f t="shared" si="5"/>
        <v>38.07564936283805</v>
      </c>
      <c r="R33" s="2">
        <v>4</v>
      </c>
      <c r="S33" s="2">
        <v>5</v>
      </c>
      <c r="T33" s="8">
        <v>1.2048192771084301</v>
      </c>
      <c r="U33" s="8">
        <v>2.0408163265306101</v>
      </c>
      <c r="V33" s="8">
        <v>15.485366595866299</v>
      </c>
    </row>
    <row r="34" spans="1:22" ht="12.75" customHeight="1">
      <c r="A34" s="2">
        <v>4</v>
      </c>
      <c r="B34" s="2">
        <v>6</v>
      </c>
      <c r="C34" s="7">
        <v>0.53945835340384996</v>
      </c>
      <c r="D34" s="2">
        <v>1</v>
      </c>
      <c r="E34" s="9">
        <v>1.1000000000000001</v>
      </c>
      <c r="F34" s="9">
        <f t="shared" ref="F34:F60" si="9">D34/7.118</f>
        <v>0.14048890137679124</v>
      </c>
      <c r="G34" s="9">
        <f t="shared" ref="G34:G60" si="10">E34/7.118</f>
        <v>0.15453779151447036</v>
      </c>
      <c r="H34" s="8">
        <v>1.2048192771084301</v>
      </c>
      <c r="I34" s="8">
        <v>2.0408163265306101</v>
      </c>
      <c r="J34" s="8">
        <v>18.352625473383299</v>
      </c>
      <c r="K34" s="17">
        <f t="shared" ref="K34:K60" si="11">F34*$H34*$I34*$J34</f>
        <v>6.339661151058082</v>
      </c>
      <c r="L34" s="17">
        <f t="shared" ref="L34:L60" si="12">G34*$H34*$I34*$J34</f>
        <v>6.9736272661638905</v>
      </c>
      <c r="M34" s="7">
        <f t="shared" si="8"/>
        <v>1.1000000000000001</v>
      </c>
      <c r="N34" s="9">
        <f t="shared" ref="N34:N60" si="13">SQRT(K34)</f>
        <v>2.5178683744505155</v>
      </c>
      <c r="P34" s="19">
        <f t="shared" ref="P34:P60" si="14">H34*I34*J34</f>
        <v>45.125708073231429</v>
      </c>
      <c r="R34" s="2">
        <v>4</v>
      </c>
      <c r="S34" s="2">
        <v>6</v>
      </c>
      <c r="T34" s="8">
        <v>1.2048192771084301</v>
      </c>
      <c r="U34" s="8">
        <v>2.0408163265306101</v>
      </c>
      <c r="V34" s="8">
        <v>18.352625473383299</v>
      </c>
    </row>
    <row r="35" spans="1:22" ht="12.75" customHeight="1">
      <c r="A35" s="2">
        <v>5</v>
      </c>
      <c r="B35" s="2">
        <v>-3</v>
      </c>
      <c r="C35" s="7">
        <v>0.54113245597020598</v>
      </c>
      <c r="D35" s="2">
        <v>86.2</v>
      </c>
      <c r="E35" s="9">
        <v>6.8</v>
      </c>
      <c r="F35" s="9">
        <f t="shared" si="9"/>
        <v>12.110143298679404</v>
      </c>
      <c r="G35" s="9">
        <f t="shared" si="10"/>
        <v>0.95532452936218026</v>
      </c>
      <c r="H35" s="8">
        <v>1.19047619047619</v>
      </c>
      <c r="I35" s="8">
        <v>2</v>
      </c>
      <c r="J35" s="8">
        <v>8.4352762614756607</v>
      </c>
      <c r="K35" s="17">
        <f t="shared" si="11"/>
        <v>243.22001021528308</v>
      </c>
      <c r="L35" s="17">
        <f t="shared" si="12"/>
        <v>19.186729344129059</v>
      </c>
      <c r="M35" s="7">
        <f t="shared" si="8"/>
        <v>7.8886310904872387E-2</v>
      </c>
      <c r="N35" s="9">
        <f t="shared" si="13"/>
        <v>15.595512502488756</v>
      </c>
      <c r="P35" s="19">
        <f t="shared" si="14"/>
        <v>20.083991098751564</v>
      </c>
      <c r="R35" s="2">
        <v>5</v>
      </c>
      <c r="S35" s="2">
        <v>-3</v>
      </c>
      <c r="T35" s="8">
        <v>1.19047619047619</v>
      </c>
      <c r="U35" s="8">
        <v>2</v>
      </c>
      <c r="V35" s="8">
        <v>8.4352762614756607</v>
      </c>
    </row>
    <row r="36" spans="1:22" ht="12.75" customHeight="1">
      <c r="A36" s="2">
        <v>5</v>
      </c>
      <c r="B36" s="2">
        <v>-2</v>
      </c>
      <c r="C36" s="7">
        <v>0.53869425710269503</v>
      </c>
      <c r="D36" s="2">
        <v>145</v>
      </c>
      <c r="E36" s="9">
        <v>4</v>
      </c>
      <c r="F36" s="9">
        <f t="shared" si="9"/>
        <v>20.370890699634728</v>
      </c>
      <c r="G36" s="9">
        <f t="shared" si="10"/>
        <v>0.56195560550716495</v>
      </c>
      <c r="H36" s="8">
        <v>1.19047619047619</v>
      </c>
      <c r="I36" s="8">
        <v>2</v>
      </c>
      <c r="J36" s="8">
        <v>5.4852955274185797</v>
      </c>
      <c r="K36" s="17">
        <f t="shared" si="11"/>
        <v>266.04846581961681</v>
      </c>
      <c r="L36" s="17">
        <f t="shared" si="12"/>
        <v>7.3392680226101206</v>
      </c>
      <c r="M36" s="7">
        <f t="shared" si="8"/>
        <v>2.7586206896551731E-2</v>
      </c>
      <c r="N36" s="9">
        <f t="shared" si="13"/>
        <v>16.310992177657887</v>
      </c>
      <c r="P36" s="19">
        <f t="shared" si="14"/>
        <v>13.060227446234709</v>
      </c>
      <c r="R36" s="2">
        <v>5</v>
      </c>
      <c r="S36" s="2">
        <v>-2</v>
      </c>
      <c r="T36" s="8">
        <v>1.19047619047619</v>
      </c>
      <c r="U36" s="8">
        <v>2</v>
      </c>
      <c r="V36" s="8">
        <v>5.4852955274185797</v>
      </c>
    </row>
    <row r="37" spans="1:22" ht="12.75" customHeight="1">
      <c r="A37" s="2">
        <v>5</v>
      </c>
      <c r="B37" s="2">
        <v>-1</v>
      </c>
      <c r="C37" s="7">
        <v>0.54012695627595497</v>
      </c>
      <c r="D37" s="2">
        <v>63.4</v>
      </c>
      <c r="E37" s="9">
        <v>3.4</v>
      </c>
      <c r="F37" s="9">
        <f t="shared" si="9"/>
        <v>8.9069963472885636</v>
      </c>
      <c r="G37" s="9">
        <f t="shared" si="10"/>
        <v>0.47766226468109013</v>
      </c>
      <c r="H37" s="8">
        <v>1.19047619047619</v>
      </c>
      <c r="I37" s="8">
        <v>2</v>
      </c>
      <c r="J37" s="8">
        <v>2.6421171245797899</v>
      </c>
      <c r="K37" s="17">
        <f t="shared" si="11"/>
        <v>56.031732327954145</v>
      </c>
      <c r="L37" s="17">
        <f t="shared" si="12"/>
        <v>3.0048563078082666</v>
      </c>
      <c r="M37" s="7">
        <f t="shared" si="8"/>
        <v>5.362776025236593E-2</v>
      </c>
      <c r="N37" s="9">
        <f t="shared" si="13"/>
        <v>7.4854346786244914</v>
      </c>
      <c r="P37" s="19">
        <f t="shared" si="14"/>
        <v>6.290755058523307</v>
      </c>
      <c r="R37" s="2">
        <v>5</v>
      </c>
      <c r="S37" s="2">
        <v>-1</v>
      </c>
      <c r="T37" s="8">
        <v>1.19047619047619</v>
      </c>
      <c r="U37" s="8">
        <v>2</v>
      </c>
      <c r="V37" s="8">
        <v>2.6421171245797899</v>
      </c>
    </row>
    <row r="38" spans="1:22" ht="12.75" customHeight="1">
      <c r="A38" s="2">
        <v>5</v>
      </c>
      <c r="B38" s="2">
        <v>0</v>
      </c>
      <c r="C38" s="7">
        <v>0.54370092037490203</v>
      </c>
      <c r="D38" s="2">
        <v>260</v>
      </c>
      <c r="E38" s="9">
        <v>4</v>
      </c>
      <c r="F38" s="9">
        <f t="shared" si="9"/>
        <v>36.527114357965722</v>
      </c>
      <c r="G38" s="9">
        <f t="shared" si="10"/>
        <v>0.56195560550716495</v>
      </c>
      <c r="H38" s="8">
        <v>1.0752688172042999</v>
      </c>
      <c r="I38" s="8">
        <v>2</v>
      </c>
      <c r="J38" s="8">
        <v>0.54370092037490203</v>
      </c>
      <c r="K38" s="17">
        <f t="shared" si="11"/>
        <v>42.709302570032769</v>
      </c>
      <c r="L38" s="17">
        <f t="shared" si="12"/>
        <v>0.65706619338511962</v>
      </c>
      <c r="M38" s="7">
        <f t="shared" si="8"/>
        <v>1.5384615384615387E-2</v>
      </c>
      <c r="N38" s="9">
        <f t="shared" si="13"/>
        <v>6.5352354640083758</v>
      </c>
      <c r="P38" s="19">
        <f t="shared" si="14"/>
        <v>1.1692492911288204</v>
      </c>
      <c r="R38" s="2">
        <v>5</v>
      </c>
      <c r="S38" s="2">
        <v>0</v>
      </c>
      <c r="T38" s="8">
        <v>1.0752688172042999</v>
      </c>
      <c r="U38" s="8">
        <v>2</v>
      </c>
      <c r="V38" s="8">
        <v>0.54370092037490203</v>
      </c>
    </row>
    <row r="39" spans="1:22" ht="12.75" customHeight="1">
      <c r="A39" s="2">
        <v>5</v>
      </c>
      <c r="B39" s="2">
        <v>1</v>
      </c>
      <c r="C39" s="7">
        <v>0.55141360694549701</v>
      </c>
      <c r="D39" s="2">
        <v>50</v>
      </c>
      <c r="E39" s="9">
        <v>2.8</v>
      </c>
      <c r="F39" s="9">
        <f t="shared" si="9"/>
        <v>7.0244450688395617</v>
      </c>
      <c r="G39" s="9">
        <f t="shared" si="10"/>
        <v>0.39336892385501543</v>
      </c>
      <c r="H39" s="8">
        <v>1.19047619047619</v>
      </c>
      <c r="I39" s="8">
        <v>2</v>
      </c>
      <c r="J39" s="8">
        <v>2.42511665953245</v>
      </c>
      <c r="K39" s="17">
        <f t="shared" si="11"/>
        <v>40.55975895336519</v>
      </c>
      <c r="L39" s="17">
        <f t="shared" si="12"/>
        <v>2.2713465013884511</v>
      </c>
      <c r="M39" s="7">
        <f t="shared" si="8"/>
        <v>5.6000000000000008E-2</v>
      </c>
      <c r="N39" s="9">
        <f t="shared" si="13"/>
        <v>6.3686544068088029</v>
      </c>
      <c r="P39" s="19">
        <f t="shared" si="14"/>
        <v>5.7740872846010696</v>
      </c>
      <c r="R39" s="2">
        <v>5</v>
      </c>
      <c r="S39" s="2">
        <v>1</v>
      </c>
      <c r="T39" s="8">
        <v>1.19047619047619</v>
      </c>
      <c r="U39" s="8">
        <v>2</v>
      </c>
      <c r="V39" s="8">
        <v>2.42511665953245</v>
      </c>
    </row>
    <row r="40" spans="1:22" ht="12.75" customHeight="1">
      <c r="A40" s="2">
        <v>6</v>
      </c>
      <c r="B40" s="2">
        <v>-4</v>
      </c>
      <c r="C40" s="7">
        <v>0.65229693038596104</v>
      </c>
      <c r="D40" s="2">
        <v>11.4</v>
      </c>
      <c r="E40" s="9">
        <v>0.8</v>
      </c>
      <c r="F40" s="9">
        <f t="shared" si="9"/>
        <v>1.6015734756954201</v>
      </c>
      <c r="G40" s="9">
        <f t="shared" si="10"/>
        <v>0.11239112110143298</v>
      </c>
      <c r="H40" s="8">
        <v>1.16279069767442</v>
      </c>
      <c r="I40" s="8">
        <v>2</v>
      </c>
      <c r="J40" s="8">
        <v>9.3644602750803099</v>
      </c>
      <c r="K40" s="17">
        <f t="shared" si="11"/>
        <v>34.878770211097859</v>
      </c>
      <c r="L40" s="17">
        <f t="shared" si="12"/>
        <v>2.4476329972700253</v>
      </c>
      <c r="M40" s="7">
        <f t="shared" si="8"/>
        <v>7.0175438596491224E-2</v>
      </c>
      <c r="N40" s="9">
        <f t="shared" si="13"/>
        <v>5.9058251084076181</v>
      </c>
      <c r="P40" s="19">
        <f t="shared" si="14"/>
        <v>21.777814593210049</v>
      </c>
      <c r="R40" s="2">
        <v>6</v>
      </c>
      <c r="S40" s="2">
        <v>-4</v>
      </c>
      <c r="T40" s="8">
        <v>1.16279069767442</v>
      </c>
      <c r="U40" s="8">
        <v>2</v>
      </c>
      <c r="V40" s="8">
        <v>9.3644602750803099</v>
      </c>
    </row>
    <row r="41" spans="1:22" ht="12.75" customHeight="1">
      <c r="A41" s="2">
        <v>6</v>
      </c>
      <c r="B41" s="2">
        <v>-3</v>
      </c>
      <c r="C41" s="7">
        <v>0.64792489969455802</v>
      </c>
      <c r="D41" s="2">
        <v>15.6</v>
      </c>
      <c r="E41" s="9">
        <v>0.9</v>
      </c>
      <c r="F41" s="9">
        <f t="shared" si="9"/>
        <v>2.1916268614779431</v>
      </c>
      <c r="G41" s="9">
        <f t="shared" si="10"/>
        <v>0.12644001123911211</v>
      </c>
      <c r="H41" s="8">
        <v>1.16279069767442</v>
      </c>
      <c r="I41" s="8">
        <v>2</v>
      </c>
      <c r="J41" s="8">
        <v>6.9203264649784098</v>
      </c>
      <c r="K41" s="17">
        <f t="shared" si="11"/>
        <v>35.271565978705581</v>
      </c>
      <c r="L41" s="17">
        <f t="shared" si="12"/>
        <v>2.0348980372330145</v>
      </c>
      <c r="M41" s="7">
        <f t="shared" si="8"/>
        <v>5.7692307692307702E-2</v>
      </c>
      <c r="N41" s="9">
        <f t="shared" si="13"/>
        <v>5.9389869488579938</v>
      </c>
      <c r="P41" s="19">
        <f t="shared" si="14"/>
        <v>16.093782476693995</v>
      </c>
      <c r="R41" s="2">
        <v>6</v>
      </c>
      <c r="S41" s="2">
        <v>-3</v>
      </c>
      <c r="T41" s="8">
        <v>1.16279069767442</v>
      </c>
      <c r="U41" s="8">
        <v>2</v>
      </c>
      <c r="V41" s="8">
        <v>6.9203264649784098</v>
      </c>
    </row>
    <row r="42" spans="1:22" ht="12.75" customHeight="1">
      <c r="A42" s="2">
        <v>6</v>
      </c>
      <c r="B42" s="2">
        <v>-2</v>
      </c>
      <c r="C42" s="7">
        <v>0.64649758477473895</v>
      </c>
      <c r="D42" s="2">
        <v>10.1</v>
      </c>
      <c r="E42" s="9">
        <v>1.8</v>
      </c>
      <c r="F42" s="9">
        <f t="shared" si="9"/>
        <v>1.4189379039055914</v>
      </c>
      <c r="G42" s="9">
        <f t="shared" si="10"/>
        <v>0.25288002247822422</v>
      </c>
      <c r="H42" s="8">
        <v>1.16279069767442</v>
      </c>
      <c r="I42" s="8">
        <v>2</v>
      </c>
      <c r="J42" s="8">
        <v>4.4673761135018699</v>
      </c>
      <c r="K42" s="17">
        <f t="shared" si="11"/>
        <v>14.741696042907577</v>
      </c>
      <c r="L42" s="17">
        <f t="shared" si="12"/>
        <v>2.6272329581419447</v>
      </c>
      <c r="M42" s="7">
        <f t="shared" si="8"/>
        <v>0.17821782178217824</v>
      </c>
      <c r="N42" s="9">
        <f t="shared" si="13"/>
        <v>3.8394916386036808</v>
      </c>
      <c r="P42" s="19">
        <f t="shared" si="14"/>
        <v>10.389246775585757</v>
      </c>
      <c r="R42" s="2">
        <v>6</v>
      </c>
      <c r="S42" s="2">
        <v>-2</v>
      </c>
      <c r="T42" s="8">
        <v>1.16279069767442</v>
      </c>
      <c r="U42" s="8">
        <v>2</v>
      </c>
      <c r="V42" s="8">
        <v>4.4673761135018699</v>
      </c>
    </row>
    <row r="43" spans="1:22" ht="12.75" customHeight="1">
      <c r="A43" s="2">
        <v>6</v>
      </c>
      <c r="B43" s="2">
        <v>-1</v>
      </c>
      <c r="C43" s="7">
        <v>0.64842732823347304</v>
      </c>
      <c r="D43" s="2">
        <v>16.3</v>
      </c>
      <c r="E43" s="9">
        <v>3</v>
      </c>
      <c r="F43" s="9">
        <f t="shared" si="9"/>
        <v>2.2899690924416971</v>
      </c>
      <c r="G43" s="9">
        <f t="shared" si="10"/>
        <v>0.42146670413037368</v>
      </c>
      <c r="H43" s="8">
        <v>1.16279069767442</v>
      </c>
      <c r="I43" s="8">
        <v>2</v>
      </c>
      <c r="J43" s="8">
        <v>2.2329862303757002</v>
      </c>
      <c r="K43" s="17">
        <f t="shared" si="11"/>
        <v>11.891789421879663</v>
      </c>
      <c r="L43" s="17">
        <f t="shared" si="12"/>
        <v>2.1886728997324529</v>
      </c>
      <c r="M43" s="7">
        <f t="shared" si="8"/>
        <v>0.18404907975460119</v>
      </c>
      <c r="N43" s="9">
        <f t="shared" si="13"/>
        <v>3.448447392940722</v>
      </c>
      <c r="P43" s="19">
        <f t="shared" si="14"/>
        <v>5.1929912334318669</v>
      </c>
      <c r="R43" s="2">
        <v>6</v>
      </c>
      <c r="S43" s="2">
        <v>-1</v>
      </c>
      <c r="T43" s="8">
        <v>1.16279069767442</v>
      </c>
      <c r="U43" s="8">
        <v>2</v>
      </c>
      <c r="V43" s="8">
        <v>2.2329862303757002</v>
      </c>
    </row>
    <row r="44" spans="1:22" ht="12.75" customHeight="1">
      <c r="A44" s="2">
        <v>6</v>
      </c>
      <c r="B44" s="2">
        <v>0</v>
      </c>
      <c r="C44" s="7">
        <v>0.65283842913362999</v>
      </c>
      <c r="D44" s="2">
        <v>60.2</v>
      </c>
      <c r="E44" s="9">
        <v>4.7</v>
      </c>
      <c r="F44" s="9">
        <f t="shared" si="9"/>
        <v>8.4574318628828316</v>
      </c>
      <c r="G44" s="9">
        <f t="shared" si="10"/>
        <v>0.66029783647091878</v>
      </c>
      <c r="H44" s="8">
        <v>1.0638297872340401</v>
      </c>
      <c r="I44" s="8">
        <v>2</v>
      </c>
      <c r="J44" s="8">
        <v>0.65283842913362999</v>
      </c>
      <c r="K44" s="17">
        <f t="shared" si="11"/>
        <v>11.747524535891754</v>
      </c>
      <c r="L44" s="17">
        <f t="shared" si="12"/>
        <v>0.91716553685533642</v>
      </c>
      <c r="M44" s="7">
        <f t="shared" si="8"/>
        <v>7.807308970099669E-2</v>
      </c>
      <c r="N44" s="9">
        <f t="shared" si="13"/>
        <v>3.4274661976293443</v>
      </c>
      <c r="P44" s="19">
        <f t="shared" si="14"/>
        <v>1.3890179343268692</v>
      </c>
      <c r="R44" s="2">
        <v>6</v>
      </c>
      <c r="S44" s="2">
        <v>0</v>
      </c>
      <c r="T44" s="8">
        <v>1.0638297872340401</v>
      </c>
      <c r="U44" s="8">
        <v>2</v>
      </c>
      <c r="V44" s="8">
        <v>0.65283842913362999</v>
      </c>
    </row>
    <row r="45" spans="1:22" ht="12.75" customHeight="1">
      <c r="A45" s="2">
        <v>6</v>
      </c>
      <c r="B45" s="2">
        <v>1</v>
      </c>
      <c r="C45" s="7">
        <v>0.66046725884028501</v>
      </c>
      <c r="D45" s="2">
        <v>20.399999999999999</v>
      </c>
      <c r="E45" s="9">
        <v>1.5</v>
      </c>
      <c r="F45" s="9">
        <f t="shared" si="9"/>
        <v>2.8659735880865407</v>
      </c>
      <c r="G45" s="9">
        <f t="shared" si="10"/>
        <v>0.21073335206518684</v>
      </c>
      <c r="H45" s="8">
        <v>1.16279069767442</v>
      </c>
      <c r="I45" s="8">
        <v>2</v>
      </c>
      <c r="J45" s="8">
        <v>2.24330917197782</v>
      </c>
      <c r="K45" s="17">
        <f t="shared" si="11"/>
        <v>14.951778690234249</v>
      </c>
      <c r="L45" s="17">
        <f t="shared" si="12"/>
        <v>1.099395491928989</v>
      </c>
      <c r="M45" s="7">
        <f t="shared" si="8"/>
        <v>7.3529411764705885E-2</v>
      </c>
      <c r="N45" s="9">
        <f t="shared" si="13"/>
        <v>3.8667529905896818</v>
      </c>
      <c r="P45" s="19">
        <f t="shared" si="14"/>
        <v>5.2169980743670292</v>
      </c>
      <c r="R45" s="2">
        <v>6</v>
      </c>
      <c r="S45" s="2">
        <v>1</v>
      </c>
      <c r="T45" s="8">
        <v>1.16279069767442</v>
      </c>
      <c r="U45" s="8">
        <v>2</v>
      </c>
      <c r="V45" s="8">
        <v>2.24330917197782</v>
      </c>
    </row>
    <row r="46" spans="1:22" ht="12.75" customHeight="1">
      <c r="A46" s="2">
        <v>6</v>
      </c>
      <c r="B46" s="2">
        <v>2</v>
      </c>
      <c r="C46" s="7">
        <v>0</v>
      </c>
      <c r="D46" s="2">
        <v>0</v>
      </c>
      <c r="E46" s="9">
        <v>0.6</v>
      </c>
      <c r="F46" s="9">
        <f t="shared" si="9"/>
        <v>0</v>
      </c>
      <c r="G46" s="9">
        <f t="shared" si="10"/>
        <v>8.4293340826074731E-2</v>
      </c>
      <c r="H46" s="8">
        <v>1.1599999999999999</v>
      </c>
      <c r="I46" s="8">
        <v>2</v>
      </c>
      <c r="J46" s="8">
        <v>4.4000000000000004</v>
      </c>
      <c r="K46" s="17">
        <f t="shared" si="11"/>
        <v>0</v>
      </c>
      <c r="L46" s="17">
        <f t="shared" si="12"/>
        <v>0.86046642315257083</v>
      </c>
      <c r="M46" s="7"/>
      <c r="N46" s="9">
        <f t="shared" si="13"/>
        <v>0</v>
      </c>
      <c r="P46" s="19">
        <f t="shared" si="14"/>
        <v>10.208</v>
      </c>
      <c r="R46" s="2">
        <v>6</v>
      </c>
      <c r="S46" s="2">
        <v>2</v>
      </c>
      <c r="T46" s="8">
        <v>1.1599999999999999</v>
      </c>
      <c r="U46" s="8">
        <v>2</v>
      </c>
      <c r="V46" s="8">
        <v>4.4000000000000004</v>
      </c>
    </row>
    <row r="47" spans="1:22" ht="12.75" customHeight="1">
      <c r="A47" s="2">
        <v>6</v>
      </c>
      <c r="B47" s="2">
        <v>3</v>
      </c>
      <c r="C47" s="7">
        <v>0.684089458202784</v>
      </c>
      <c r="D47" s="2">
        <v>5.9</v>
      </c>
      <c r="E47" s="9">
        <v>0.3</v>
      </c>
      <c r="F47" s="9">
        <f t="shared" si="9"/>
        <v>0.82888451812306829</v>
      </c>
      <c r="G47" s="9">
        <f t="shared" si="10"/>
        <v>4.2146670413037365E-2</v>
      </c>
      <c r="H47" s="8">
        <v>1.14942528735632</v>
      </c>
      <c r="I47" s="8">
        <v>2</v>
      </c>
      <c r="J47" s="8">
        <v>6.3756218912684997</v>
      </c>
      <c r="K47" s="17">
        <f t="shared" si="11"/>
        <v>12.148630526618314</v>
      </c>
      <c r="L47" s="17">
        <f t="shared" si="12"/>
        <v>0.61772697592974479</v>
      </c>
      <c r="M47" s="7">
        <f t="shared" ref="M47:M53" si="15">L47/K47</f>
        <v>5.0847457627118647E-2</v>
      </c>
      <c r="N47" s="9">
        <f t="shared" si="13"/>
        <v>3.4854885635471988</v>
      </c>
      <c r="P47" s="19">
        <f t="shared" si="14"/>
        <v>14.656602048893079</v>
      </c>
      <c r="R47" s="2">
        <v>6</v>
      </c>
      <c r="S47" s="2">
        <v>3</v>
      </c>
      <c r="T47" s="8">
        <v>1.14942528735632</v>
      </c>
      <c r="U47" s="8">
        <v>2</v>
      </c>
      <c r="V47" s="8">
        <v>6.3756218912684997</v>
      </c>
    </row>
    <row r="48" spans="1:22" ht="12.75" customHeight="1">
      <c r="A48" s="2">
        <v>6</v>
      </c>
      <c r="B48" s="2">
        <v>4</v>
      </c>
      <c r="C48" s="7">
        <v>0.70028589245122597</v>
      </c>
      <c r="D48" s="2">
        <v>4.2</v>
      </c>
      <c r="E48" s="9">
        <v>0.3</v>
      </c>
      <c r="F48" s="9">
        <f t="shared" si="9"/>
        <v>0.5900533857825232</v>
      </c>
      <c r="G48" s="9">
        <f t="shared" si="10"/>
        <v>4.2146670413037365E-2</v>
      </c>
      <c r="H48" s="8">
        <v>1.14942528735632</v>
      </c>
      <c r="I48" s="8">
        <v>2</v>
      </c>
      <c r="J48" s="8">
        <v>8.39960924324504</v>
      </c>
      <c r="K48" s="17">
        <f t="shared" si="11"/>
        <v>11.393604306268747</v>
      </c>
      <c r="L48" s="17">
        <f t="shared" si="12"/>
        <v>0.81382887901919621</v>
      </c>
      <c r="M48" s="7">
        <f t="shared" si="15"/>
        <v>7.1428571428571425E-2</v>
      </c>
      <c r="N48" s="9">
        <f t="shared" si="13"/>
        <v>3.3754413498487494</v>
      </c>
      <c r="P48" s="19">
        <f t="shared" si="14"/>
        <v>19.309446536195463</v>
      </c>
      <c r="R48" s="2">
        <v>6</v>
      </c>
      <c r="S48" s="2">
        <v>4</v>
      </c>
      <c r="T48" s="8">
        <v>1.14942528735632</v>
      </c>
      <c r="U48" s="8">
        <v>2</v>
      </c>
      <c r="V48" s="8">
        <v>8.39960924324504</v>
      </c>
    </row>
    <row r="49" spans="1:22" ht="12.75" customHeight="1">
      <c r="A49" s="2">
        <v>7</v>
      </c>
      <c r="B49" s="2">
        <v>-4</v>
      </c>
      <c r="C49" s="7">
        <v>0.75728052242994903</v>
      </c>
      <c r="D49" s="2">
        <v>40</v>
      </c>
      <c r="E49" s="9">
        <v>1.1000000000000001</v>
      </c>
      <c r="F49" s="9">
        <f t="shared" si="9"/>
        <v>5.6195560550716488</v>
      </c>
      <c r="G49" s="9">
        <f t="shared" si="10"/>
        <v>0.15453779151447036</v>
      </c>
      <c r="H49" s="8">
        <v>1.13636363636364</v>
      </c>
      <c r="I49" s="8">
        <v>1.9607843137254899</v>
      </c>
      <c r="J49" s="8">
        <v>7.9356747767147997</v>
      </c>
      <c r="K49" s="17">
        <f t="shared" si="11"/>
        <v>99.364904729427693</v>
      </c>
      <c r="L49" s="17">
        <f t="shared" si="12"/>
        <v>2.7325348800592613</v>
      </c>
      <c r="M49" s="7">
        <f t="shared" si="15"/>
        <v>2.7499999999999997E-2</v>
      </c>
      <c r="N49" s="9">
        <f t="shared" si="13"/>
        <v>9.9681946574807458</v>
      </c>
      <c r="P49" s="19">
        <f t="shared" si="14"/>
        <v>17.681984796601657</v>
      </c>
      <c r="R49" s="2">
        <v>7</v>
      </c>
      <c r="S49" s="2">
        <v>-4</v>
      </c>
      <c r="T49" s="8">
        <v>1.13636363636364</v>
      </c>
      <c r="U49" s="8">
        <v>1.9607843137254899</v>
      </c>
      <c r="V49" s="8">
        <v>7.9356747767147997</v>
      </c>
    </row>
    <row r="50" spans="1:22" ht="12.75" customHeight="1">
      <c r="A50" s="2">
        <v>7</v>
      </c>
      <c r="B50" s="2">
        <v>-3</v>
      </c>
      <c r="C50" s="7">
        <v>0.75444431494089803</v>
      </c>
      <c r="D50" s="2">
        <v>36</v>
      </c>
      <c r="E50" s="9">
        <v>1.8</v>
      </c>
      <c r="F50" s="9">
        <f t="shared" si="9"/>
        <v>5.0576004495644842</v>
      </c>
      <c r="G50" s="9">
        <f t="shared" si="10"/>
        <v>0.25288002247822422</v>
      </c>
      <c r="H50" s="8">
        <v>1.13636363636364</v>
      </c>
      <c r="I50" s="8">
        <v>1.9607843137254899</v>
      </c>
      <c r="J50" s="8">
        <v>5.8611404424056701</v>
      </c>
      <c r="K50" s="17">
        <f t="shared" si="11"/>
        <v>66.05014825417021</v>
      </c>
      <c r="L50" s="17">
        <f t="shared" si="12"/>
        <v>3.3025074127085103</v>
      </c>
      <c r="M50" s="7">
        <f t="shared" si="15"/>
        <v>4.9999999999999996E-2</v>
      </c>
      <c r="N50" s="9">
        <f t="shared" si="13"/>
        <v>8.1271242302655988</v>
      </c>
      <c r="P50" s="19">
        <f t="shared" si="14"/>
        <v>13.059582090921765</v>
      </c>
      <c r="R50" s="2">
        <v>7</v>
      </c>
      <c r="S50" s="2">
        <v>-3</v>
      </c>
      <c r="T50" s="8">
        <v>1.13636363636364</v>
      </c>
      <c r="U50" s="8">
        <v>1.9607843137254899</v>
      </c>
      <c r="V50" s="8">
        <v>5.8611404424056701</v>
      </c>
    </row>
    <row r="51" spans="1:22" ht="12.75" customHeight="1">
      <c r="A51" s="2">
        <v>7</v>
      </c>
      <c r="B51" s="2">
        <v>-2</v>
      </c>
      <c r="C51" s="7">
        <v>0.75426490834861604</v>
      </c>
      <c r="D51" s="2">
        <v>15</v>
      </c>
      <c r="E51" s="9">
        <v>7.3</v>
      </c>
      <c r="F51" s="9">
        <f t="shared" si="9"/>
        <v>2.1073335206518684</v>
      </c>
      <c r="G51" s="9">
        <f t="shared" si="10"/>
        <v>1.0255689800505758</v>
      </c>
      <c r="H51" s="8">
        <v>1.13636363636364</v>
      </c>
      <c r="I51" s="8">
        <v>1.9607843137254899</v>
      </c>
      <c r="J51" s="8">
        <v>3.8201398879967901</v>
      </c>
      <c r="K51" s="17">
        <f t="shared" si="11"/>
        <v>17.937408287778375</v>
      </c>
      <c r="L51" s="17">
        <f t="shared" si="12"/>
        <v>8.7295387000521405</v>
      </c>
      <c r="M51" s="7">
        <f t="shared" si="15"/>
        <v>0.48666666666666658</v>
      </c>
      <c r="N51" s="9">
        <f t="shared" si="13"/>
        <v>4.235257759307971</v>
      </c>
      <c r="P51" s="19">
        <f t="shared" si="14"/>
        <v>8.5118981461604317</v>
      </c>
      <c r="R51" s="2">
        <v>7</v>
      </c>
      <c r="S51" s="2">
        <v>-2</v>
      </c>
      <c r="T51" s="8">
        <v>1.13636363636364</v>
      </c>
      <c r="U51" s="8">
        <v>1.9607843137254899</v>
      </c>
      <c r="V51" s="8">
        <v>3.8201398879967901</v>
      </c>
    </row>
    <row r="52" spans="1:22" ht="12.75" customHeight="1">
      <c r="A52" s="2">
        <v>7</v>
      </c>
      <c r="B52" s="2">
        <v>-1</v>
      </c>
      <c r="C52" s="7">
        <v>0.75628887838736603</v>
      </c>
      <c r="D52" s="2">
        <v>22</v>
      </c>
      <c r="E52" s="9">
        <v>2.2999999999999998</v>
      </c>
      <c r="F52" s="9">
        <f t="shared" si="9"/>
        <v>3.0907558302894071</v>
      </c>
      <c r="G52" s="9">
        <f t="shared" si="10"/>
        <v>0.3231244731666198</v>
      </c>
      <c r="H52" s="8">
        <v>1.13636363636364</v>
      </c>
      <c r="I52" s="8">
        <v>1.9607843137254899</v>
      </c>
      <c r="J52" s="8">
        <v>1.86047436211323</v>
      </c>
      <c r="K52" s="17">
        <f t="shared" si="11"/>
        <v>12.812548979067399</v>
      </c>
      <c r="L52" s="17">
        <f t="shared" si="12"/>
        <v>1.3394937569025007</v>
      </c>
      <c r="M52" s="7">
        <f t="shared" si="15"/>
        <v>0.10454545454545454</v>
      </c>
      <c r="N52" s="9">
        <f t="shared" si="13"/>
        <v>3.579462107505456</v>
      </c>
      <c r="P52" s="19">
        <f t="shared" si="14"/>
        <v>4.1454419833182614</v>
      </c>
      <c r="R52" s="2">
        <v>7</v>
      </c>
      <c r="S52" s="2">
        <v>-1</v>
      </c>
      <c r="T52" s="8">
        <v>1.13636363636364</v>
      </c>
      <c r="U52" s="8">
        <v>1.9607843137254899</v>
      </c>
      <c r="V52" s="8">
        <v>1.86047436211323</v>
      </c>
    </row>
    <row r="53" spans="1:22" ht="12.75" customHeight="1">
      <c r="A53" s="2">
        <v>7</v>
      </c>
      <c r="B53" s="2">
        <v>0</v>
      </c>
      <c r="C53" s="7">
        <v>0.76030831903585805</v>
      </c>
      <c r="D53" s="2">
        <v>36</v>
      </c>
      <c r="E53" s="9">
        <v>1.8</v>
      </c>
      <c r="F53" s="9">
        <f t="shared" si="9"/>
        <v>5.0576004495644842</v>
      </c>
      <c r="G53" s="9">
        <f t="shared" si="10"/>
        <v>0.25288002247822422</v>
      </c>
      <c r="H53" s="8">
        <v>1.0526315789473699</v>
      </c>
      <c r="I53" s="8">
        <v>1.9607843137254899</v>
      </c>
      <c r="J53" s="8">
        <v>0.76030831903585805</v>
      </c>
      <c r="K53" s="17">
        <f t="shared" si="11"/>
        <v>7.9367093832061464</v>
      </c>
      <c r="L53" s="17">
        <f t="shared" si="12"/>
        <v>0.39683546916030737</v>
      </c>
      <c r="M53" s="7">
        <f t="shared" si="15"/>
        <v>5.000000000000001E-2</v>
      </c>
      <c r="N53" s="9">
        <f t="shared" si="13"/>
        <v>2.8172166021103431</v>
      </c>
      <c r="P53" s="19">
        <f t="shared" si="14"/>
        <v>1.5692638163794821</v>
      </c>
      <c r="R53" s="2">
        <v>7</v>
      </c>
      <c r="S53" s="2">
        <v>0</v>
      </c>
      <c r="T53" s="8">
        <v>1.0526315789473699</v>
      </c>
      <c r="U53" s="8">
        <v>1.9607843137254899</v>
      </c>
      <c r="V53" s="8">
        <v>0.76030831903585805</v>
      </c>
    </row>
    <row r="54" spans="1:22" ht="12.75" customHeight="1">
      <c r="A54" s="2">
        <v>8</v>
      </c>
      <c r="B54" s="2">
        <v>0</v>
      </c>
      <c r="C54" s="7">
        <v>0</v>
      </c>
      <c r="D54" s="2">
        <v>0</v>
      </c>
      <c r="E54" s="9">
        <v>3</v>
      </c>
      <c r="F54" s="9">
        <f t="shared" si="9"/>
        <v>0</v>
      </c>
      <c r="G54" s="9">
        <f t="shared" si="10"/>
        <v>0.42146670413037368</v>
      </c>
      <c r="H54" s="8">
        <v>1.04</v>
      </c>
      <c r="I54" s="8">
        <v>1.96</v>
      </c>
      <c r="J54" s="8">
        <v>0.87</v>
      </c>
      <c r="K54" s="17">
        <f t="shared" si="11"/>
        <v>0</v>
      </c>
      <c r="L54" s="17">
        <f t="shared" si="12"/>
        <v>0.74743242483843775</v>
      </c>
      <c r="M54" s="7"/>
      <c r="N54" s="9">
        <f t="shared" si="13"/>
        <v>0</v>
      </c>
      <c r="P54" s="19">
        <f t="shared" si="14"/>
        <v>1.7734080000000001</v>
      </c>
      <c r="R54" s="2">
        <v>8</v>
      </c>
      <c r="S54" s="2">
        <v>0</v>
      </c>
      <c r="T54" s="8">
        <v>1.04</v>
      </c>
      <c r="U54" s="8">
        <v>1.96</v>
      </c>
      <c r="V54" s="8">
        <v>0.87</v>
      </c>
    </row>
    <row r="55" spans="1:22" ht="12.75" customHeight="1">
      <c r="A55" s="2">
        <v>9</v>
      </c>
      <c r="B55" s="2">
        <v>-5</v>
      </c>
      <c r="C55" s="7">
        <v>0.97500051282037803</v>
      </c>
      <c r="D55" s="2">
        <v>16</v>
      </c>
      <c r="E55" s="9">
        <v>3</v>
      </c>
      <c r="F55" s="9">
        <f t="shared" si="9"/>
        <v>2.2478224220286598</v>
      </c>
      <c r="G55" s="9">
        <f t="shared" si="10"/>
        <v>0.42146670413037368</v>
      </c>
      <c r="H55" s="8">
        <v>1.1111111111111101</v>
      </c>
      <c r="I55" s="8">
        <v>1.9607843137254899</v>
      </c>
      <c r="J55" s="8">
        <v>7.5959100475976902</v>
      </c>
      <c r="K55" s="17">
        <f t="shared" si="11"/>
        <v>37.198816820703385</v>
      </c>
      <c r="L55" s="17">
        <f t="shared" si="12"/>
        <v>6.9747781538818838</v>
      </c>
      <c r="M55" s="7">
        <f>L55/K55</f>
        <v>0.18749999999999997</v>
      </c>
      <c r="N55" s="9">
        <f t="shared" si="13"/>
        <v>6.0990832770756116</v>
      </c>
      <c r="P55" s="19">
        <f t="shared" si="14"/>
        <v>16.54882363311042</v>
      </c>
      <c r="R55" s="2">
        <v>9</v>
      </c>
      <c r="S55" s="2">
        <v>-5</v>
      </c>
      <c r="T55" s="8">
        <v>1.1111111111111101</v>
      </c>
      <c r="U55" s="8">
        <v>1.9607843137254899</v>
      </c>
      <c r="V55" s="8">
        <v>7.5959100475976902</v>
      </c>
    </row>
    <row r="56" spans="1:22" ht="12.75" customHeight="1">
      <c r="A56" s="2">
        <v>9</v>
      </c>
      <c r="B56" s="2">
        <v>-4</v>
      </c>
      <c r="C56" s="7">
        <v>0.97251118245498802</v>
      </c>
      <c r="D56" s="2">
        <v>16.899999999999999</v>
      </c>
      <c r="E56" s="9">
        <v>3</v>
      </c>
      <c r="F56" s="9">
        <f t="shared" si="9"/>
        <v>2.3742624332677718</v>
      </c>
      <c r="G56" s="9">
        <f t="shared" si="10"/>
        <v>0.42146670413037368</v>
      </c>
      <c r="H56" s="8">
        <v>1.1111111111111101</v>
      </c>
      <c r="I56" s="8">
        <v>1.9607843137254899</v>
      </c>
      <c r="J56" s="8">
        <v>6.0737377403266697</v>
      </c>
      <c r="K56" s="17">
        <f t="shared" si="11"/>
        <v>31.41753234505072</v>
      </c>
      <c r="L56" s="17">
        <f t="shared" si="12"/>
        <v>5.5770767476421392</v>
      </c>
      <c r="M56" s="7">
        <f>L56/K56</f>
        <v>0.17751479289940827</v>
      </c>
      <c r="N56" s="9">
        <f t="shared" si="13"/>
        <v>5.6051344627092332</v>
      </c>
      <c r="P56" s="19">
        <f t="shared" si="14"/>
        <v>13.232544096572251</v>
      </c>
      <c r="R56" s="2">
        <v>9</v>
      </c>
      <c r="S56" s="2">
        <v>-4</v>
      </c>
      <c r="T56" s="8">
        <v>1.1111111111111101</v>
      </c>
      <c r="U56" s="8">
        <v>1.9607843137254899</v>
      </c>
      <c r="V56" s="8">
        <v>6.0737377403266697</v>
      </c>
    </row>
    <row r="57" spans="1:22" ht="12.75" customHeight="1">
      <c r="A57" s="2">
        <v>9</v>
      </c>
      <c r="B57" s="2">
        <v>-3</v>
      </c>
      <c r="C57" s="7">
        <v>0</v>
      </c>
      <c r="D57" s="2">
        <v>0</v>
      </c>
      <c r="E57" s="9">
        <v>8</v>
      </c>
      <c r="F57" s="9">
        <f t="shared" si="9"/>
        <v>0</v>
      </c>
      <c r="G57" s="9">
        <f t="shared" si="10"/>
        <v>1.1239112110143299</v>
      </c>
      <c r="H57" s="8">
        <v>1.1100000000000001</v>
      </c>
      <c r="I57" s="8">
        <v>1.96</v>
      </c>
      <c r="J57" s="8">
        <v>4.5</v>
      </c>
      <c r="K57" s="17">
        <f t="shared" si="11"/>
        <v>0</v>
      </c>
      <c r="L57" s="17">
        <f t="shared" si="12"/>
        <v>11.003315538072494</v>
      </c>
      <c r="M57" s="7"/>
      <c r="N57" s="9">
        <f t="shared" si="13"/>
        <v>0</v>
      </c>
      <c r="P57" s="19">
        <f t="shared" si="14"/>
        <v>9.7902000000000005</v>
      </c>
      <c r="R57" s="2">
        <v>9</v>
      </c>
      <c r="S57" s="2">
        <v>-3</v>
      </c>
      <c r="T57" s="8">
        <v>1.1100000000000001</v>
      </c>
      <c r="U57" s="8">
        <v>1.96</v>
      </c>
      <c r="V57" s="8">
        <v>4.5</v>
      </c>
    </row>
    <row r="58" spans="1:22" ht="12.75" customHeight="1">
      <c r="A58" s="2">
        <v>9</v>
      </c>
      <c r="B58" s="2">
        <v>-2</v>
      </c>
      <c r="C58" s="7">
        <v>0.97280881986133305</v>
      </c>
      <c r="D58" s="2">
        <v>10</v>
      </c>
      <c r="E58" s="9">
        <v>2.9</v>
      </c>
      <c r="F58" s="9">
        <f t="shared" si="9"/>
        <v>1.4048890137679122</v>
      </c>
      <c r="G58" s="9">
        <f t="shared" si="10"/>
        <v>0.40741781399269456</v>
      </c>
      <c r="H58" s="8">
        <v>1.1111111111111101</v>
      </c>
      <c r="I58" s="8">
        <v>1.9607843137254899</v>
      </c>
      <c r="J58" s="8">
        <v>2.9819238205429901</v>
      </c>
      <c r="K58" s="17">
        <f t="shared" si="11"/>
        <v>9.1269542818598737</v>
      </c>
      <c r="L58" s="17">
        <f t="shared" si="12"/>
        <v>2.6468167417393631</v>
      </c>
      <c r="M58" s="7">
        <f>L58/K58</f>
        <v>0.28999999999999998</v>
      </c>
      <c r="N58" s="9">
        <f t="shared" si="13"/>
        <v>3.0210849511160514</v>
      </c>
      <c r="P58" s="19">
        <f t="shared" si="14"/>
        <v>6.4965660578278586</v>
      </c>
      <c r="R58" s="2">
        <v>9</v>
      </c>
      <c r="S58" s="2">
        <v>-2</v>
      </c>
      <c r="T58" s="8">
        <v>1.1111111111111101</v>
      </c>
      <c r="U58" s="8">
        <v>1.9607843137254899</v>
      </c>
      <c r="V58" s="8">
        <v>2.9819238205429901</v>
      </c>
    </row>
    <row r="59" spans="1:22" ht="12.75" customHeight="1">
      <c r="A59" s="2">
        <v>9</v>
      </c>
      <c r="B59" s="2">
        <v>-1</v>
      </c>
      <c r="C59" s="7">
        <v>0</v>
      </c>
      <c r="D59" s="2">
        <v>0</v>
      </c>
      <c r="E59" s="9">
        <v>6</v>
      </c>
      <c r="F59" s="9">
        <f t="shared" si="9"/>
        <v>0</v>
      </c>
      <c r="G59" s="9">
        <f t="shared" si="10"/>
        <v>0.84293340826074736</v>
      </c>
      <c r="H59" s="8">
        <v>1.1100000000000001</v>
      </c>
      <c r="I59" s="12">
        <v>1.96</v>
      </c>
      <c r="J59" s="12">
        <v>1.5</v>
      </c>
      <c r="K59" s="17">
        <f t="shared" si="11"/>
        <v>0</v>
      </c>
      <c r="L59" s="17">
        <f t="shared" si="12"/>
        <v>2.750828884518123</v>
      </c>
      <c r="M59" s="7"/>
      <c r="N59" s="9">
        <f t="shared" si="13"/>
        <v>0</v>
      </c>
      <c r="P59" s="19">
        <f t="shared" si="14"/>
        <v>3.2634000000000003</v>
      </c>
      <c r="R59" s="2">
        <v>9</v>
      </c>
      <c r="S59" s="2">
        <v>-1</v>
      </c>
      <c r="T59" s="8">
        <v>1.1100000000000001</v>
      </c>
      <c r="U59" s="12">
        <v>1.96</v>
      </c>
      <c r="V59" s="12">
        <v>1.5</v>
      </c>
    </row>
    <row r="60" spans="1:22" ht="12.75" customHeight="1">
      <c r="A60" s="2">
        <v>9</v>
      </c>
      <c r="B60" s="2">
        <v>0</v>
      </c>
      <c r="C60" s="2">
        <v>0.98099999999999998</v>
      </c>
      <c r="D60" s="2">
        <v>17</v>
      </c>
      <c r="E60" s="9">
        <v>10</v>
      </c>
      <c r="F60" s="9">
        <f t="shared" si="9"/>
        <v>2.3883113234054507</v>
      </c>
      <c r="G60" s="9">
        <f t="shared" si="10"/>
        <v>1.4048890137679122</v>
      </c>
      <c r="H60" s="8">
        <v>1.04</v>
      </c>
      <c r="I60" s="12">
        <v>1.9607843137254899</v>
      </c>
      <c r="J60" s="12">
        <v>0.98099999999999998</v>
      </c>
      <c r="K60" s="17">
        <f t="shared" si="11"/>
        <v>4.7777465580219154</v>
      </c>
      <c r="L60" s="17">
        <f t="shared" si="12"/>
        <v>2.8104391517775968</v>
      </c>
      <c r="M60" s="7">
        <f>L60/K60</f>
        <v>0.58823529411764697</v>
      </c>
      <c r="N60" s="9">
        <f t="shared" si="13"/>
        <v>2.1858056999701314</v>
      </c>
      <c r="P60" s="19">
        <f t="shared" si="14"/>
        <v>2.0004705882352938</v>
      </c>
      <c r="R60" s="2">
        <v>9</v>
      </c>
      <c r="S60" s="2">
        <v>0</v>
      </c>
      <c r="T60" s="8">
        <v>1.04</v>
      </c>
      <c r="U60" s="12">
        <v>1.9607843137254899</v>
      </c>
      <c r="V60" s="12">
        <v>0.98099999999999998</v>
      </c>
    </row>
    <row r="61" spans="1:22" ht="12.75" customHeight="1"/>
    <row r="62" spans="1:22" ht="12.75" customHeight="1"/>
    <row r="63" spans="1:22" ht="12.75" customHeight="1"/>
    <row r="64" spans="1:22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37983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everything</vt:lpstr>
      <vt:lpstr>cleaned up</vt:lpstr>
      <vt:lpstr>085_ver4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 </dc:creator>
  <cp:lastModifiedBy>kiyo</cp:lastModifiedBy>
  <cp:revision>32</cp:revision>
  <cp:lastPrinted>2014-07-10T17:59:47Z</cp:lastPrinted>
  <dcterms:created xsi:type="dcterms:W3CDTF">2014-06-28T20:24:59Z</dcterms:created>
  <dcterms:modified xsi:type="dcterms:W3CDTF">2014-07-22T22:02:30Z</dcterms:modified>
</cp:coreProperties>
</file>