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355" windowHeight="7425"/>
  </bookViews>
  <sheets>
    <sheet name="Classic Human Inhibitor" sheetId="1" r:id="rId1"/>
    <sheet name="Formulas" sheetId="3" r:id="rId2"/>
    <sheet name="Explanati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  <c r="D41" i="1"/>
  <c r="D34" i="1"/>
  <c r="D33" i="1"/>
  <c r="D32" i="1"/>
  <c r="D31" i="1"/>
  <c r="D30" i="1"/>
  <c r="E30" i="1" s="1"/>
  <c r="D28" i="1"/>
  <c r="E3" i="3" s="1" a="1"/>
  <c r="E3" i="3" s="1"/>
  <c r="F3" i="3" s="1"/>
  <c r="D40" i="1"/>
  <c r="D39" i="1"/>
  <c r="D38" i="1"/>
  <c r="D37" i="1"/>
  <c r="D36" i="1"/>
  <c r="D35" i="1"/>
  <c r="E41" i="1" l="1"/>
  <c r="E40" i="1"/>
  <c r="E39" i="1"/>
  <c r="E6" i="3" l="1" a="1"/>
  <c r="E6" i="3" s="1"/>
  <c r="F6" i="3" s="1"/>
  <c r="G6" i="3" s="1"/>
  <c r="E31" i="1" s="1"/>
  <c r="E12" i="3" a="1"/>
  <c r="E12" i="3" s="1"/>
  <c r="F12" i="3" s="1"/>
  <c r="G12" i="3" s="1"/>
  <c r="E37" i="1" s="1"/>
  <c r="E7" i="3" a="1"/>
  <c r="E7" i="3" s="1"/>
  <c r="F7" i="3" s="1"/>
  <c r="G7" i="3" s="1"/>
  <c r="E32" i="1" s="1"/>
  <c r="E13" i="3" a="1"/>
  <c r="E13" i="3" s="1"/>
  <c r="F13" i="3" s="1"/>
  <c r="G13" i="3" s="1"/>
  <c r="E38" i="1" s="1"/>
  <c r="E8" i="3" a="1"/>
  <c r="E8" i="3" s="1"/>
  <c r="F8" i="3" s="1"/>
  <c r="G8" i="3" s="1"/>
  <c r="E33" i="1" s="1"/>
  <c r="E14" i="3" a="1"/>
  <c r="E14" i="3" s="1"/>
  <c r="F14" i="3" s="1"/>
  <c r="G14" i="3" s="1"/>
  <c r="E9" i="3" a="1"/>
  <c r="E9" i="3" s="1"/>
  <c r="F9" i="3" s="1"/>
  <c r="G9" i="3" s="1"/>
  <c r="E34" i="1" s="1"/>
  <c r="E15" i="3" a="1"/>
  <c r="E15" i="3" s="1"/>
  <c r="F15" i="3" s="1"/>
  <c r="G15" i="3" s="1"/>
  <c r="E4" i="3" a="1"/>
  <c r="E4" i="3" s="1"/>
  <c r="F4" i="3" s="1"/>
  <c r="G4" i="3" s="1"/>
  <c r="E29" i="1" s="1"/>
  <c r="E10" i="3" a="1"/>
  <c r="E10" i="3" s="1"/>
  <c r="F10" i="3" s="1"/>
  <c r="G10" i="3" s="1"/>
  <c r="E35" i="1" s="1"/>
  <c r="E16" i="3" a="1"/>
  <c r="E16" i="3" s="1"/>
  <c r="F16" i="3" s="1"/>
  <c r="G16" i="3" s="1"/>
  <c r="E5" i="3" a="1"/>
  <c r="E5" i="3" s="1"/>
  <c r="F5" i="3" s="1"/>
  <c r="G5" i="3" s="1"/>
  <c r="E11" i="3" a="1"/>
  <c r="E11" i="3" s="1"/>
  <c r="F11" i="3" s="1"/>
  <c r="G11" i="3" s="1"/>
  <c r="E36" i="1" s="1"/>
  <c r="E28" i="1"/>
  <c r="G3" i="3"/>
</calcChain>
</file>

<file path=xl/sharedStrings.xml><?xml version="1.0" encoding="utf-8"?>
<sst xmlns="http://schemas.openxmlformats.org/spreadsheetml/2006/main" count="42" uniqueCount="41">
  <si>
    <t>Sample ID</t>
  </si>
  <si>
    <t>Neat</t>
  </si>
  <si>
    <t>x2</t>
  </si>
  <si>
    <t>x4</t>
  </si>
  <si>
    <t>x8</t>
  </si>
  <si>
    <t>x16</t>
  </si>
  <si>
    <t>x32</t>
  </si>
  <si>
    <t>x64</t>
  </si>
  <si>
    <t>x128</t>
  </si>
  <si>
    <t>x256</t>
  </si>
  <si>
    <t>x512</t>
  </si>
  <si>
    <t>x1024</t>
  </si>
  <si>
    <t>x2048</t>
  </si>
  <si>
    <t>x4096</t>
  </si>
  <si>
    <t>x8192</t>
  </si>
  <si>
    <t>Closest % Residual</t>
  </si>
  <si>
    <t>BU</t>
  </si>
  <si>
    <t>% Residual FVIII</t>
  </si>
  <si>
    <t>BU Factor</t>
  </si>
  <si>
    <t>Closest BU Factor</t>
  </si>
  <si>
    <t>Result:</t>
  </si>
  <si>
    <t>200  µl</t>
  </si>
  <si>
    <t xml:space="preserve">Correction (Control A): (&gt;10%) / 100 = X / 200 </t>
  </si>
  <si>
    <t>Control A</t>
  </si>
  <si>
    <t>Control B</t>
  </si>
  <si>
    <t xml:space="preserve">% Residual </t>
  </si>
  <si>
    <t>Result (U/ml)</t>
  </si>
  <si>
    <r>
      <t>Vol. of normal plasma (</t>
    </r>
    <r>
      <rPr>
        <b/>
        <i/>
        <sz val="10"/>
        <color theme="1"/>
        <rFont val="Arial"/>
        <family val="2"/>
      </rPr>
      <t>X</t>
    </r>
    <r>
      <rPr>
        <b/>
        <sz val="10"/>
        <color theme="1"/>
        <rFont val="Arial"/>
        <family val="2"/>
      </rPr>
      <t>):</t>
    </r>
  </si>
  <si>
    <t>Date:</t>
  </si>
  <si>
    <t>Technologist:</t>
  </si>
  <si>
    <t>Factor:</t>
  </si>
  <si>
    <t>Factor Result:</t>
  </si>
  <si>
    <t>Factor Deficient Lot #:</t>
  </si>
  <si>
    <t>Factor Deficient Exp:</t>
  </si>
  <si>
    <t>Vol. factor deficient plasma:</t>
  </si>
  <si>
    <t>Lab #:</t>
  </si>
  <si>
    <t>Patient Name:</t>
  </si>
  <si>
    <t>Bethesda Units                                                                    (% residual x dil'n factor)</t>
  </si>
  <si>
    <r>
      <t xml:space="preserve">                   </t>
    </r>
    <r>
      <rPr>
        <b/>
        <sz val="12"/>
        <color theme="1"/>
        <rFont val="Arial"/>
        <family val="2"/>
      </rPr>
      <t xml:space="preserve">    Quantitative Inhibitor Assay - Bethesda Worksheet</t>
    </r>
  </si>
  <si>
    <t>+</t>
  </si>
  <si>
    <t>Total volume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</si>
</sst>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/>
    <xf numFmtId="0" fontId="3" fillId="3" borderId="1" xfId="0" applyFont="1" applyFill="1" applyBorder="1" applyProtection="1"/>
    <xf numFmtId="0" fontId="0" fillId="0" borderId="1" xfId="0" applyBorder="1" applyProtection="1"/>
    <xf numFmtId="0" fontId="0" fillId="0" borderId="1" xfId="0" applyFill="1" applyBorder="1" applyProtection="1"/>
    <xf numFmtId="0" fontId="0" fillId="0" borderId="0" xfId="0" applyBorder="1"/>
    <xf numFmtId="0" fontId="4" fillId="0" borderId="0" xfId="0" applyFont="1" applyProtection="1"/>
    <xf numFmtId="2" fontId="0" fillId="0" borderId="0" xfId="0" applyNumberFormat="1"/>
    <xf numFmtId="0" fontId="4" fillId="0" borderId="0" xfId="0" applyFont="1"/>
    <xf numFmtId="0" fontId="0" fillId="0" borderId="0" xfId="0" applyFill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Border="1"/>
    <xf numFmtId="43" fontId="6" fillId="0" borderId="0" xfId="1" applyFont="1"/>
    <xf numFmtId="0" fontId="6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8" fillId="0" borderId="4" xfId="0" applyFont="1" applyBorder="1" applyAlignment="1">
      <alignment horizontal="left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Alignment="1">
      <alignment horizontal="center"/>
    </xf>
    <xf numFmtId="0" fontId="8" fillId="0" borderId="0" xfId="1" applyNumberFormat="1" applyFont="1" applyAlignment="1">
      <alignment vertical="center"/>
    </xf>
    <xf numFmtId="0" fontId="8" fillId="0" borderId="0" xfId="1" applyNumberFormat="1" applyFon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65" fontId="6" fillId="0" borderId="4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8" fillId="0" borderId="0" xfId="1" applyNumberFormat="1" applyFont="1" applyAlignment="1">
      <alignment horizontal="right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</cellXfs>
  <cellStyles count="2">
    <cellStyle name="Comma" xfId="1" builtinId="3"/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66676</xdr:rowOff>
    </xdr:from>
    <xdr:ext cx="2905125" cy="3905250"/>
    <xdr:sp macro="" textlink="">
      <xdr:nvSpPr>
        <xdr:cNvPr id="2" name="TextBox 1"/>
        <xdr:cNvSpPr txBox="1"/>
      </xdr:nvSpPr>
      <xdr:spPr>
        <a:xfrm>
          <a:off x="628650" y="257176"/>
          <a:ext cx="2905125" cy="39052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How does the Bethesda Calculation formula works?</a:t>
          </a:r>
        </a:p>
        <a:p>
          <a:endParaRPr lang="en-US" sz="1100"/>
        </a:p>
        <a:p>
          <a:r>
            <a:rPr lang="en-US" sz="1100"/>
            <a:t>The</a:t>
          </a:r>
          <a:r>
            <a:rPr lang="en-US" sz="1100" baseline="0"/>
            <a:t> calculation will only move forward if the entered % residual is &gt;=25 and &lt;=75.</a:t>
          </a:r>
        </a:p>
        <a:p>
          <a:endParaRPr lang="en-US" sz="1100" baseline="0"/>
        </a:p>
        <a:p>
          <a:r>
            <a:rPr lang="en-US" sz="1100" baseline="0"/>
            <a:t>% residual information will feed into the column "Closest % residual" for calculation.</a:t>
          </a:r>
        </a:p>
        <a:p>
          <a:endParaRPr lang="en-US" sz="1100" baseline="0"/>
        </a:p>
        <a:p>
          <a:r>
            <a:rPr lang="en-US" sz="1100" baseline="0"/>
            <a:t>The closest % residual is obtained by using the entered % residual to subtract the array of % residual (25-75), find the minimum value, then use that to match the location of the % residual (25-75).</a:t>
          </a:r>
        </a:p>
        <a:p>
          <a:endParaRPr lang="en-US" sz="1100" baseline="0"/>
        </a:p>
        <a:p>
          <a:r>
            <a:rPr lang="en-US" sz="1100" baseline="0"/>
            <a:t>Once the closest % residual is determined, the matching BU factor will be determined.</a:t>
          </a:r>
        </a:p>
        <a:p>
          <a:endParaRPr lang="en-US" sz="1100" baseline="0"/>
        </a:p>
        <a:p>
          <a:r>
            <a:rPr lang="en-US" sz="1100" baseline="0"/>
            <a:t>BU calculation will then performed.</a:t>
          </a:r>
        </a:p>
        <a:p>
          <a:endParaRPr lang="en-US" sz="1100" baseline="0"/>
        </a:p>
        <a:p>
          <a:r>
            <a:rPr lang="en-US" sz="1100" baseline="0"/>
            <a:t>BU results will appear in the final table.</a:t>
          </a:r>
        </a:p>
        <a:p>
          <a:endParaRPr lang="en-US" sz="1100" baseline="0"/>
        </a:p>
      </xdr:txBody>
    </xdr:sp>
    <xdr:clientData/>
  </xdr:oneCellAnchor>
  <xdr:oneCellAnchor>
    <xdr:from>
      <xdr:col>6</xdr:col>
      <xdr:colOff>266699</xdr:colOff>
      <xdr:row>1</xdr:row>
      <xdr:rowOff>28575</xdr:rowOff>
    </xdr:from>
    <xdr:ext cx="5476875" cy="5267325"/>
    <xdr:sp macro="" textlink="">
      <xdr:nvSpPr>
        <xdr:cNvPr id="3" name="TextBox 2"/>
        <xdr:cNvSpPr txBox="1"/>
      </xdr:nvSpPr>
      <xdr:spPr>
        <a:xfrm>
          <a:off x="3924299" y="219075"/>
          <a:ext cx="5476875" cy="52673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How</a:t>
          </a:r>
          <a:r>
            <a:rPr lang="en-US" sz="1100" baseline="0"/>
            <a:t> does the volume correction formula (how much normal/deficient plasma do you need?) works?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C7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 the location where you put FVIII level.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D12</a:t>
          </a:r>
        </a:p>
        <a:p>
          <a:r>
            <a:rPr lang="en-US" sz="1100"/>
            <a:t>If the logical test is &gt;=20</a:t>
          </a:r>
        </a:p>
        <a:p>
          <a:r>
            <a:rPr lang="en-US" sz="1100"/>
            <a:t>Based on:</a:t>
          </a:r>
        </a:p>
        <a:p>
          <a:r>
            <a:rPr lang="en-US" sz="1100"/>
            <a:t>If C7 is less than 1, then C7*2*100 (vol. for</a:t>
          </a:r>
          <a:r>
            <a:rPr lang="en-US" sz="1100" baseline="0"/>
            <a:t> normal plasma)</a:t>
          </a:r>
          <a:endParaRPr lang="en-US" sz="1100"/>
        </a:p>
        <a:p>
          <a:r>
            <a:rPr lang="en-US" sz="1100"/>
            <a:t>If C7 is greater than or equal to 1, then fill 200 (all</a:t>
          </a:r>
          <a:r>
            <a:rPr lang="en-US" sz="1100" baseline="0"/>
            <a:t> normal plasma)</a:t>
          </a:r>
          <a:endParaRPr lang="en-US" sz="1100"/>
        </a:p>
        <a:p>
          <a:r>
            <a:rPr lang="en-US" sz="1100"/>
            <a:t>Overall, both of the above is &gt;=20, logical test is true</a:t>
          </a:r>
        </a:p>
        <a:p>
          <a:r>
            <a:rPr lang="en-US" sz="1100"/>
            <a:t>But if C7 is less than 0.1 (less than the correction</a:t>
          </a:r>
          <a:r>
            <a:rPr lang="en-US" sz="1100" baseline="0"/>
            <a:t> threshold)</a:t>
          </a:r>
          <a:r>
            <a:rPr lang="en-US" sz="1100"/>
            <a:t>, then &lt;0.1*2*100 will be less than 20, logical test is false (no need for correction)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If true:</a:t>
          </a:r>
        </a:p>
        <a:p>
          <a:r>
            <a:rPr lang="en-US" sz="1100"/>
            <a:t>If C7 is less than 1, then C7*2*100 </a:t>
          </a:r>
        </a:p>
        <a:p>
          <a:r>
            <a:rPr lang="en-US" sz="1100"/>
            <a:t>If C7 is greater than 1, then fill 200</a:t>
          </a:r>
        </a:p>
        <a:p>
          <a:endParaRPr lang="en-US" sz="1100"/>
        </a:p>
        <a:p>
          <a:r>
            <a:rPr lang="en-US" sz="1100"/>
            <a:t>If false:</a:t>
          </a:r>
        </a:p>
        <a:p>
          <a:r>
            <a:rPr lang="en-US" sz="1100"/>
            <a:t>If C7 has nothing, leave cell blank (blank worksheet, asethetically</a:t>
          </a:r>
          <a:r>
            <a:rPr lang="en-US" sz="1100" baseline="0"/>
            <a:t> pleasing)</a:t>
          </a:r>
          <a:endParaRPr lang="en-US" sz="1100"/>
        </a:p>
        <a:p>
          <a:r>
            <a:rPr lang="en-US" sz="1100"/>
            <a:t>If C7 has numerical values, fill 0 (we don't do correction when FVIII level is less than 0.1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D13</a:t>
          </a:r>
        </a:p>
        <a:p>
          <a:r>
            <a:rPr lang="en-US" sz="1100"/>
            <a:t>Based on: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C7 has nothing, leave cell blank (blank worksheet, asethetically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pleasing)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C7 has numerical values, use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200-D12, D12 is the vol of normal plasma needed for correction)</a:t>
          </a:r>
          <a:endParaRPr lang="en-US" sz="110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abSelected="1" zoomScaleNormal="100" workbookViewId="0">
      <selection activeCell="D21" sqref="D21"/>
    </sheetView>
  </sheetViews>
  <sheetFormatPr defaultRowHeight="12.75" x14ac:dyDescent="0.2"/>
  <cols>
    <col min="1" max="1" width="6.28515625" style="12" customWidth="1"/>
    <col min="2" max="2" width="14.7109375" style="12" customWidth="1"/>
    <col min="3" max="3" width="16.85546875" style="12" customWidth="1"/>
    <col min="4" max="4" width="17.5703125" style="12" customWidth="1"/>
    <col min="5" max="5" width="32.28515625" style="12" customWidth="1"/>
    <col min="6" max="6" width="25.140625" style="12" bestFit="1" customWidth="1"/>
    <col min="7" max="7" width="20.42578125" style="12" customWidth="1"/>
    <col min="8" max="8" width="19.7109375" style="12" bestFit="1" customWidth="1"/>
    <col min="9" max="16384" width="9.140625" style="12"/>
  </cols>
  <sheetData>
    <row r="2" spans="2:6" ht="15.75" x14ac:dyDescent="0.25">
      <c r="B2" s="24" t="s">
        <v>38</v>
      </c>
      <c r="C2" s="23"/>
      <c r="D2" s="23"/>
      <c r="E2" s="13"/>
    </row>
    <row r="3" spans="2:6" ht="15" x14ac:dyDescent="0.25">
      <c r="B3" s="24"/>
      <c r="C3" s="23"/>
      <c r="D3" s="23"/>
      <c r="E3" s="13"/>
    </row>
    <row r="5" spans="2:6" x14ac:dyDescent="0.2">
      <c r="B5" s="13" t="s">
        <v>28</v>
      </c>
      <c r="C5" s="15"/>
      <c r="D5" s="32" t="s">
        <v>36</v>
      </c>
      <c r="E5" s="18"/>
    </row>
    <row r="6" spans="2:6" x14ac:dyDescent="0.2">
      <c r="B6" s="13"/>
      <c r="C6" s="14"/>
      <c r="D6" s="32" t="s">
        <v>35</v>
      </c>
      <c r="E6" s="18"/>
    </row>
    <row r="7" spans="2:6" x14ac:dyDescent="0.2">
      <c r="B7" s="13" t="s">
        <v>29</v>
      </c>
      <c r="C7" s="14"/>
      <c r="D7" s="16"/>
      <c r="E7" s="18"/>
      <c r="F7" s="14"/>
    </row>
    <row r="8" spans="2:6" x14ac:dyDescent="0.2">
      <c r="B8" s="13"/>
      <c r="C8" s="14"/>
      <c r="D8" s="16"/>
      <c r="E8" s="18"/>
      <c r="F8" s="14"/>
    </row>
    <row r="9" spans="2:6" x14ac:dyDescent="0.2">
      <c r="B9" s="13" t="s">
        <v>30</v>
      </c>
      <c r="C9" s="14"/>
      <c r="D9" s="32"/>
      <c r="E9" s="16"/>
      <c r="F9" s="14"/>
    </row>
    <row r="10" spans="2:6" x14ac:dyDescent="0.2">
      <c r="B10" s="13"/>
      <c r="C10" s="14"/>
      <c r="D10" s="32"/>
      <c r="E10" s="16"/>
      <c r="F10" s="14"/>
    </row>
    <row r="11" spans="2:6" x14ac:dyDescent="0.2">
      <c r="B11" s="13" t="s">
        <v>31</v>
      </c>
      <c r="C11" s="14"/>
      <c r="D11" s="16"/>
      <c r="E11" s="16"/>
    </row>
    <row r="12" spans="2:6" x14ac:dyDescent="0.2">
      <c r="B12" s="13"/>
      <c r="C12" s="14"/>
    </row>
    <row r="13" spans="2:6" x14ac:dyDescent="0.2">
      <c r="B13" s="13" t="s">
        <v>32</v>
      </c>
      <c r="D13" s="14"/>
    </row>
    <row r="14" spans="2:6" x14ac:dyDescent="0.2">
      <c r="B14" s="13"/>
      <c r="D14" s="14"/>
    </row>
    <row r="15" spans="2:6" x14ac:dyDescent="0.2">
      <c r="B15" s="13" t="s">
        <v>33</v>
      </c>
      <c r="D15" s="15"/>
    </row>
    <row r="17" spans="2:6" x14ac:dyDescent="0.2">
      <c r="B17" s="25" t="s">
        <v>22</v>
      </c>
      <c r="C17" s="25"/>
      <c r="D17" s="25"/>
      <c r="E17" s="16"/>
      <c r="F17" s="17"/>
    </row>
    <row r="18" spans="2:6" ht="5.25" customHeight="1" x14ac:dyDescent="0.2">
      <c r="B18" s="25"/>
      <c r="C18" s="25"/>
      <c r="D18" s="25"/>
      <c r="E18" s="16"/>
      <c r="F18" s="17"/>
    </row>
    <row r="19" spans="2:6" ht="15" x14ac:dyDescent="0.2">
      <c r="B19" s="41" t="s">
        <v>27</v>
      </c>
      <c r="C19" s="41"/>
      <c r="D19" s="38"/>
    </row>
    <row r="20" spans="2:6" x14ac:dyDescent="0.2">
      <c r="B20" s="34"/>
      <c r="C20" s="35" t="s">
        <v>39</v>
      </c>
      <c r="D20" s="36"/>
    </row>
    <row r="21" spans="2:6" x14ac:dyDescent="0.2">
      <c r="B21" s="46" t="s">
        <v>34</v>
      </c>
      <c r="C21" s="46"/>
      <c r="D21" s="37"/>
    </row>
    <row r="22" spans="2:6" x14ac:dyDescent="0.2">
      <c r="B22" s="46" t="s">
        <v>40</v>
      </c>
      <c r="C22" s="46"/>
      <c r="D22" s="33" t="s">
        <v>21</v>
      </c>
    </row>
    <row r="24" spans="2:6" x14ac:dyDescent="0.2">
      <c r="B24" s="44" t="s">
        <v>0</v>
      </c>
      <c r="C24" s="44" t="s">
        <v>26</v>
      </c>
      <c r="D24" s="44" t="s">
        <v>25</v>
      </c>
      <c r="E24" s="42" t="s">
        <v>37</v>
      </c>
    </row>
    <row r="25" spans="2:6" ht="15.75" customHeight="1" thickBot="1" x14ac:dyDescent="0.25">
      <c r="B25" s="45"/>
      <c r="C25" s="45"/>
      <c r="D25" s="45"/>
      <c r="E25" s="43"/>
    </row>
    <row r="26" spans="2:6" ht="13.5" thickTop="1" x14ac:dyDescent="0.2">
      <c r="B26" s="26" t="s">
        <v>23</v>
      </c>
      <c r="C26" s="29"/>
      <c r="D26" s="27"/>
      <c r="E26" s="28"/>
    </row>
    <row r="27" spans="2:6" x14ac:dyDescent="0.2">
      <c r="B27" s="19" t="s">
        <v>24</v>
      </c>
      <c r="C27" s="30"/>
      <c r="D27" s="20"/>
      <c r="E27" s="21"/>
    </row>
    <row r="28" spans="2:6" x14ac:dyDescent="0.2">
      <c r="B28" s="19" t="s">
        <v>1</v>
      </c>
      <c r="C28" s="31"/>
      <c r="D28" s="39" t="str">
        <f>IFERROR((C28/C26)*100,"")</f>
        <v/>
      </c>
      <c r="E28" s="22" t="str">
        <f>IF(AND(25&lt;=D28,D28&lt;=75),Formulas!G3,"")</f>
        <v/>
      </c>
    </row>
    <row r="29" spans="2:6" x14ac:dyDescent="0.2">
      <c r="B29" s="19" t="s">
        <v>2</v>
      </c>
      <c r="C29" s="31"/>
      <c r="D29" s="40" t="str">
        <f>IFERROR((C29/C27)*100,"")</f>
        <v/>
      </c>
      <c r="E29" s="22" t="str">
        <f>IF(AND(25&lt;=D29,D29&lt;=75),Formulas!G4,"")</f>
        <v/>
      </c>
    </row>
    <row r="30" spans="2:6" x14ac:dyDescent="0.2">
      <c r="B30" s="19" t="s">
        <v>3</v>
      </c>
      <c r="C30" s="31"/>
      <c r="D30" s="40" t="str">
        <f>IFERROR((C30/C27)*100,"")</f>
        <v/>
      </c>
      <c r="E30" s="22" t="str">
        <f>IF(AND(25&lt;=D30,D30&lt;=75),Formulas!G5,"")</f>
        <v/>
      </c>
    </row>
    <row r="31" spans="2:6" x14ac:dyDescent="0.2">
      <c r="B31" s="19" t="s">
        <v>4</v>
      </c>
      <c r="C31" s="31"/>
      <c r="D31" s="40" t="str">
        <f>IFERROR((C31/C27)*100,"")</f>
        <v/>
      </c>
      <c r="E31" s="22" t="str">
        <f>IF(AND(25&lt;=D31,D31&lt;=75),Formulas!G6,"")</f>
        <v/>
      </c>
    </row>
    <row r="32" spans="2:6" x14ac:dyDescent="0.2">
      <c r="B32" s="19" t="s">
        <v>5</v>
      </c>
      <c r="C32" s="31"/>
      <c r="D32" s="40" t="str">
        <f>IFERROR((C32/C27)*100,"")</f>
        <v/>
      </c>
      <c r="E32" s="22" t="str">
        <f>IF(AND(25&lt;=D32,D32&lt;=75),Formulas!G7,"")</f>
        <v/>
      </c>
    </row>
    <row r="33" spans="2:5" x14ac:dyDescent="0.2">
      <c r="B33" s="19" t="s">
        <v>6</v>
      </c>
      <c r="C33" s="31"/>
      <c r="D33" s="40" t="str">
        <f>IFERROR((C33/C27)*100,"")</f>
        <v/>
      </c>
      <c r="E33" s="22" t="str">
        <f>IF(AND(25&lt;=D33,D33&lt;=75),Formulas!G8,"")</f>
        <v/>
      </c>
    </row>
    <row r="34" spans="2:5" x14ac:dyDescent="0.2">
      <c r="B34" s="19" t="s">
        <v>7</v>
      </c>
      <c r="C34" s="31"/>
      <c r="D34" s="40" t="str">
        <f>IFERROR((C34/C27)*100,"")</f>
        <v/>
      </c>
      <c r="E34" s="22" t="str">
        <f>IF(AND(25&lt;=D34,D34&lt;=75),Formulas!G9,"")</f>
        <v/>
      </c>
    </row>
    <row r="35" spans="2:5" x14ac:dyDescent="0.2">
      <c r="B35" s="19" t="s">
        <v>8</v>
      </c>
      <c r="C35" s="31"/>
      <c r="D35" s="40" t="str">
        <f>IFERROR((C35/C27)*100,"")</f>
        <v/>
      </c>
      <c r="E35" s="22" t="str">
        <f>IF(AND(25&lt;=D35,D35&lt;=75),Formulas!G10,"")</f>
        <v/>
      </c>
    </row>
    <row r="36" spans="2:5" x14ac:dyDescent="0.2">
      <c r="B36" s="19" t="s">
        <v>9</v>
      </c>
      <c r="C36" s="31"/>
      <c r="D36" s="40" t="str">
        <f>IFERROR((C36/C27)*100,"")</f>
        <v/>
      </c>
      <c r="E36" s="22" t="str">
        <f>IF(AND(25&lt;=D36,D36&lt;=75),Formulas!G11,"")</f>
        <v/>
      </c>
    </row>
    <row r="37" spans="2:5" x14ac:dyDescent="0.2">
      <c r="B37" s="19" t="s">
        <v>10</v>
      </c>
      <c r="C37" s="31"/>
      <c r="D37" s="40" t="str">
        <f>IFERROR((C37/C27)*100,"")</f>
        <v/>
      </c>
      <c r="E37" s="22" t="str">
        <f>IF(AND(25&lt;=D37,D37&lt;=75),Formulas!G12,"")</f>
        <v/>
      </c>
    </row>
    <row r="38" spans="2:5" x14ac:dyDescent="0.2">
      <c r="B38" s="19" t="s">
        <v>11</v>
      </c>
      <c r="C38" s="31"/>
      <c r="D38" s="40" t="str">
        <f>IFERROR((C38/C27)*100,"")</f>
        <v/>
      </c>
      <c r="E38" s="22" t="str">
        <f>IF(AND(25&lt;=D38,D38&lt;=75),Formulas!G13,"")</f>
        <v/>
      </c>
    </row>
    <row r="39" spans="2:5" x14ac:dyDescent="0.2">
      <c r="B39" s="19" t="s">
        <v>12</v>
      </c>
      <c r="C39" s="31"/>
      <c r="D39" s="40" t="str">
        <f>IFERROR((C39/C27)*100,"")</f>
        <v/>
      </c>
      <c r="E39" s="22" t="str">
        <f>IF(AND(25&lt;=D39,D39&lt;=75),Formulas!G14,"")</f>
        <v/>
      </c>
    </row>
    <row r="40" spans="2:5" x14ac:dyDescent="0.2">
      <c r="B40" s="19" t="s">
        <v>13</v>
      </c>
      <c r="C40" s="31"/>
      <c r="D40" s="40" t="str">
        <f>IFERROR((C40/C27)*100,"")</f>
        <v/>
      </c>
      <c r="E40" s="22" t="str">
        <f>IF(AND(25&lt;=D40,D40&lt;=75),Formulas!G15,"")</f>
        <v/>
      </c>
    </row>
    <row r="41" spans="2:5" x14ac:dyDescent="0.2">
      <c r="B41" s="19" t="s">
        <v>14</v>
      </c>
      <c r="C41" s="31"/>
      <c r="D41" s="40" t="str">
        <f>IFERROR((C41/C27)*100,"")</f>
        <v/>
      </c>
      <c r="E41" s="22" t="str">
        <f>IF(AND(25&lt;=D41,D41&lt;=75),Formulas!G16,"")</f>
        <v/>
      </c>
    </row>
    <row r="43" spans="2:5" x14ac:dyDescent="0.2">
      <c r="B43" s="13" t="s">
        <v>20</v>
      </c>
    </row>
    <row r="44" spans="2:5" x14ac:dyDescent="0.2">
      <c r="B44" s="13"/>
    </row>
  </sheetData>
  <mergeCells count="7">
    <mergeCell ref="B19:C19"/>
    <mergeCell ref="E24:E25"/>
    <mergeCell ref="B24:B25"/>
    <mergeCell ref="C24:C25"/>
    <mergeCell ref="D24:D25"/>
    <mergeCell ref="B22:C22"/>
    <mergeCell ref="B21:C21"/>
  </mergeCells>
  <conditionalFormatting sqref="D28:D41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Normal="100" workbookViewId="0">
      <selection activeCell="E6" sqref="E6"/>
    </sheetView>
  </sheetViews>
  <sheetFormatPr defaultRowHeight="15" x14ac:dyDescent="0.25"/>
  <cols>
    <col min="1" max="1" width="15.140625" bestFit="1" customWidth="1"/>
    <col min="2" max="2" width="9.42578125" bestFit="1" customWidth="1"/>
    <col min="4" max="4" width="5.5703125" bestFit="1" customWidth="1"/>
    <col min="5" max="5" width="19" bestFit="1" customWidth="1"/>
    <col min="6" max="6" width="18" bestFit="1" customWidth="1"/>
    <col min="7" max="7" width="9.85546875" customWidth="1"/>
  </cols>
  <sheetData>
    <row r="1" spans="1:10" x14ac:dyDescent="0.25">
      <c r="A1" s="4" t="s">
        <v>17</v>
      </c>
      <c r="B1" s="4" t="s">
        <v>18</v>
      </c>
    </row>
    <row r="2" spans="1:10" ht="15.75" x14ac:dyDescent="0.25">
      <c r="A2" s="6">
        <v>25</v>
      </c>
      <c r="B2" s="5">
        <v>2</v>
      </c>
      <c r="E2" s="8" t="s">
        <v>15</v>
      </c>
      <c r="F2" s="8" t="s">
        <v>19</v>
      </c>
      <c r="G2" s="10" t="s">
        <v>16</v>
      </c>
    </row>
    <row r="3" spans="1:10" ht="15.75" x14ac:dyDescent="0.25">
      <c r="A3" s="6">
        <v>26</v>
      </c>
      <c r="B3" s="5">
        <v>1.9</v>
      </c>
      <c r="D3" s="1" t="s">
        <v>1</v>
      </c>
      <c r="E3" s="2" t="e">
        <f t="array" ref="E3">INDEX(A2:A33,MATCH(MIN(ABS('Classic Human Inhibitor'!D28-A2:A33)),ABS('Classic Human Inhibitor'!D28-A2:A33),0))</f>
        <v>#VALUE!</v>
      </c>
      <c r="F3" s="3" t="e">
        <f>VLOOKUP(E3,A2:B33,2,FALSE)</f>
        <v>#VALUE!</v>
      </c>
      <c r="G3" s="3" t="e">
        <f>F3</f>
        <v>#VALUE!</v>
      </c>
    </row>
    <row r="4" spans="1:10" ht="15.75" x14ac:dyDescent="0.25">
      <c r="A4" s="6">
        <v>27</v>
      </c>
      <c r="B4" s="5">
        <v>1.85</v>
      </c>
      <c r="D4" s="1">
        <v>2</v>
      </c>
      <c r="E4" s="2" t="e">
        <f t="array" ref="E4">INDEX(A2:A33,MATCH(MIN(ABS('Classic Human Inhibitor'!D29-A2:A33)),ABS('Classic Human Inhibitor'!D29-A2:A33),0))</f>
        <v>#VALUE!</v>
      </c>
      <c r="F4" s="3" t="e">
        <f>VLOOKUP(E4,A2:B33,2,FALSE)</f>
        <v>#VALUE!</v>
      </c>
      <c r="G4" s="2" t="e">
        <f>D4*F4</f>
        <v>#VALUE!</v>
      </c>
    </row>
    <row r="5" spans="1:10" ht="15.75" x14ac:dyDescent="0.25">
      <c r="A5" s="6">
        <v>28</v>
      </c>
      <c r="B5" s="5">
        <v>1.8</v>
      </c>
      <c r="D5" s="1">
        <v>4</v>
      </c>
      <c r="E5" s="2" t="e">
        <f t="array" ref="E5">INDEX(A2:A33,MATCH(MIN(ABS('Classic Human Inhibitor'!D30-A2:A33)),ABS('Classic Human Inhibitor'!D30-A2:A33),0))</f>
        <v>#VALUE!</v>
      </c>
      <c r="F5" s="3" t="e">
        <f>VLOOKUP(E5,A2:B33,2,FALSE)</f>
        <v>#VALUE!</v>
      </c>
      <c r="G5" s="2" t="e">
        <f t="shared" ref="G5:G16" si="0">D5*F5</f>
        <v>#VALUE!</v>
      </c>
    </row>
    <row r="6" spans="1:10" ht="15.75" x14ac:dyDescent="0.25">
      <c r="A6" s="6">
        <v>29</v>
      </c>
      <c r="B6" s="5">
        <v>1.75</v>
      </c>
      <c r="D6" s="1">
        <v>8</v>
      </c>
      <c r="E6" s="2" t="e">
        <f t="array" ref="E6">INDEX(A2:A33,MATCH(MIN(ABS('Classic Human Inhibitor'!D31-A2:A33)),ABS('Classic Human Inhibitor'!D31-A2:A33),0))</f>
        <v>#VALUE!</v>
      </c>
      <c r="F6" s="3" t="e">
        <f>VLOOKUP(E6,A2:B33,2,FALSE)</f>
        <v>#VALUE!</v>
      </c>
      <c r="G6" s="2" t="e">
        <f t="shared" si="0"/>
        <v>#VALUE!</v>
      </c>
    </row>
    <row r="7" spans="1:10" ht="15.75" x14ac:dyDescent="0.25">
      <c r="A7" s="6">
        <v>30</v>
      </c>
      <c r="B7" s="5">
        <v>1.7</v>
      </c>
      <c r="D7" s="1">
        <v>16</v>
      </c>
      <c r="E7" s="2" t="e">
        <f t="array" ref="E7">INDEX(A2:A33,MATCH(MIN(ABS('Classic Human Inhibitor'!D32-A2:A33)),ABS('Classic Human Inhibitor'!D32-A2:A33),0))</f>
        <v>#VALUE!</v>
      </c>
      <c r="F7" s="3" t="e">
        <f>VLOOKUP(E7,A2:B33,2,FALSE)</f>
        <v>#VALUE!</v>
      </c>
      <c r="G7" s="2" t="e">
        <f t="shared" si="0"/>
        <v>#VALUE!</v>
      </c>
    </row>
    <row r="8" spans="1:10" ht="15.75" x14ac:dyDescent="0.25">
      <c r="A8" s="6">
        <v>32</v>
      </c>
      <c r="B8" s="5">
        <v>1.65</v>
      </c>
      <c r="D8" s="1">
        <v>32</v>
      </c>
      <c r="E8" s="2" t="e">
        <f t="array" ref="E8">INDEX(A2:A33,MATCH(MIN(ABS('Classic Human Inhibitor'!D33-A2:A33)),ABS('Classic Human Inhibitor'!D33-A2:A33),0))</f>
        <v>#VALUE!</v>
      </c>
      <c r="F8" s="3" t="e">
        <f>VLOOKUP(E8,A2:B33,2,FALSE)</f>
        <v>#VALUE!</v>
      </c>
      <c r="G8" s="2" t="e">
        <f t="shared" si="0"/>
        <v>#VALUE!</v>
      </c>
    </row>
    <row r="9" spans="1:10" ht="15.75" x14ac:dyDescent="0.25">
      <c r="A9" s="6">
        <v>33</v>
      </c>
      <c r="B9" s="5">
        <v>1.6</v>
      </c>
      <c r="D9" s="1">
        <v>64</v>
      </c>
      <c r="E9" s="2" t="e">
        <f t="array" ref="E9">INDEX(A2:A33,MATCH(MIN(ABS('Classic Human Inhibitor'!D34-A2:A33)),ABS('Classic Human Inhibitor'!D34-A2:A33),0))</f>
        <v>#VALUE!</v>
      </c>
      <c r="F9" s="3" t="e">
        <f>VLOOKUP(E9,A2:B33,2,FALSE)</f>
        <v>#VALUE!</v>
      </c>
      <c r="G9" s="2" t="e">
        <f t="shared" si="0"/>
        <v>#VALUE!</v>
      </c>
    </row>
    <row r="10" spans="1:10" ht="15.75" x14ac:dyDescent="0.25">
      <c r="A10" s="6">
        <v>34</v>
      </c>
      <c r="B10" s="5">
        <v>1.55</v>
      </c>
      <c r="D10" s="1">
        <v>128</v>
      </c>
      <c r="E10" s="2" t="e">
        <f t="array" ref="E10">INDEX(A2:A33,MATCH(MIN(ABS('Classic Human Inhibitor'!D35-A2:A33)),ABS('Classic Human Inhibitor'!D35-A2:A33),0))</f>
        <v>#VALUE!</v>
      </c>
      <c r="F10" s="3" t="e">
        <f>VLOOKUP(E10,A2:B33,2,FALSE)</f>
        <v>#VALUE!</v>
      </c>
      <c r="G10" s="2" t="e">
        <f t="shared" si="0"/>
        <v>#VALUE!</v>
      </c>
    </row>
    <row r="11" spans="1:10" ht="15.75" x14ac:dyDescent="0.25">
      <c r="A11" s="6">
        <v>35</v>
      </c>
      <c r="B11" s="5">
        <v>1.5</v>
      </c>
      <c r="D11" s="1">
        <v>256</v>
      </c>
      <c r="E11" s="2" t="e">
        <f t="array" ref="E11">INDEX(A2:A33,MATCH(MIN(ABS('Classic Human Inhibitor'!D36-A2:A33)),ABS('Classic Human Inhibitor'!D36-A2:A33),0))</f>
        <v>#VALUE!</v>
      </c>
      <c r="F11" s="3" t="e">
        <f>VLOOKUP(E11,A2:B33,2,FALSE)</f>
        <v>#VALUE!</v>
      </c>
      <c r="G11" s="2" t="e">
        <f t="shared" si="0"/>
        <v>#VALUE!</v>
      </c>
    </row>
    <row r="12" spans="1:10" ht="15.75" x14ac:dyDescent="0.25">
      <c r="A12" s="6">
        <v>37</v>
      </c>
      <c r="B12" s="5">
        <v>1.45</v>
      </c>
      <c r="D12" s="1">
        <v>512</v>
      </c>
      <c r="E12" s="2" t="e">
        <f t="array" ref="E12">INDEX(A2:A33,MATCH(MIN(ABS('Classic Human Inhibitor'!D37-A2:A33)),ABS('Classic Human Inhibitor'!D37-A2:A33),0))</f>
        <v>#VALUE!</v>
      </c>
      <c r="F12" s="3" t="e">
        <f>VLOOKUP(E12,A2:B33,2,FALSE)</f>
        <v>#VALUE!</v>
      </c>
      <c r="G12" s="2" t="e">
        <f t="shared" si="0"/>
        <v>#VALUE!</v>
      </c>
    </row>
    <row r="13" spans="1:10" ht="15.75" x14ac:dyDescent="0.25">
      <c r="A13" s="6">
        <v>38</v>
      </c>
      <c r="B13" s="5">
        <v>1.4</v>
      </c>
      <c r="D13" s="1">
        <v>1024</v>
      </c>
      <c r="E13" s="2" t="e">
        <f t="array" ref="E13">INDEX(A2:A33,MATCH(MIN(ABS('Classic Human Inhibitor'!D38-A2:A33)),ABS('Classic Human Inhibitor'!D38-A2:A33),0))</f>
        <v>#VALUE!</v>
      </c>
      <c r="F13" s="3" t="e">
        <f>VLOOKUP(E13,A2:B33,2,FALSE)</f>
        <v>#VALUE!</v>
      </c>
      <c r="G13" s="2" t="e">
        <f t="shared" si="0"/>
        <v>#VALUE!</v>
      </c>
    </row>
    <row r="14" spans="1:10" ht="15.75" x14ac:dyDescent="0.25">
      <c r="A14" s="6">
        <v>40</v>
      </c>
      <c r="B14" s="5">
        <v>1.35</v>
      </c>
      <c r="D14" s="1">
        <v>2048</v>
      </c>
      <c r="E14" s="2" t="e">
        <f t="array" ref="E14">INDEX(A2:A33,MATCH(MIN(ABS('Classic Human Inhibitor'!D39-A2:A33)),ABS('Classic Human Inhibitor'!D39-A2:A33),0))</f>
        <v>#VALUE!</v>
      </c>
      <c r="F14" s="3" t="e">
        <f>VLOOKUP(E14,A2:B33,2,FALSE)</f>
        <v>#VALUE!</v>
      </c>
      <c r="G14" s="2" t="e">
        <f t="shared" si="0"/>
        <v>#VALUE!</v>
      </c>
      <c r="H14" s="7"/>
      <c r="I14" s="7"/>
      <c r="J14" s="7"/>
    </row>
    <row r="15" spans="1:10" ht="15.75" x14ac:dyDescent="0.25">
      <c r="A15" s="6">
        <v>41</v>
      </c>
      <c r="B15" s="5">
        <v>1.3</v>
      </c>
      <c r="D15" s="1">
        <v>4096</v>
      </c>
      <c r="E15" s="2" t="e">
        <f t="array" ref="E15">INDEX(A2:A33,MATCH(MIN(ABS('Classic Human Inhibitor'!D40-A2:A33)),ABS('Classic Human Inhibitor'!D40-A2:A33),0))</f>
        <v>#VALUE!</v>
      </c>
      <c r="F15" s="3" t="e">
        <f>VLOOKUP(E15,A2:B33,2,FALSE)</f>
        <v>#VALUE!</v>
      </c>
      <c r="G15" s="2" t="e">
        <f t="shared" si="0"/>
        <v>#VALUE!</v>
      </c>
      <c r="H15" s="7"/>
      <c r="I15" s="7"/>
      <c r="J15" s="7"/>
    </row>
    <row r="16" spans="1:10" ht="15.75" x14ac:dyDescent="0.25">
      <c r="A16" s="6">
        <v>42</v>
      </c>
      <c r="B16" s="5">
        <v>1.25</v>
      </c>
      <c r="D16" s="1">
        <v>8192</v>
      </c>
      <c r="E16" s="2" t="e">
        <f t="array" ref="E16">INDEX(A2:A33,MATCH(MIN(ABS('Classic Human Inhibitor'!D41-A2:A33)),ABS('Classic Human Inhibitor'!D41-A2:A33),0))</f>
        <v>#VALUE!</v>
      </c>
      <c r="F16" s="3" t="e">
        <f>VLOOKUP(E16,A2:B33,2,FALSE)</f>
        <v>#VALUE!</v>
      </c>
      <c r="G16" s="2" t="e">
        <f t="shared" si="0"/>
        <v>#VALUE!</v>
      </c>
    </row>
    <row r="17" spans="1:4" x14ac:dyDescent="0.25">
      <c r="A17" s="6">
        <v>43</v>
      </c>
      <c r="B17" s="5">
        <v>1.2</v>
      </c>
    </row>
    <row r="18" spans="1:4" x14ac:dyDescent="0.25">
      <c r="A18" s="6">
        <v>45</v>
      </c>
      <c r="B18" s="5">
        <v>1.1499999999999999</v>
      </c>
    </row>
    <row r="19" spans="1:4" x14ac:dyDescent="0.25">
      <c r="A19" s="6">
        <v>46</v>
      </c>
      <c r="B19" s="5">
        <v>1.1000000000000001</v>
      </c>
    </row>
    <row r="20" spans="1:4" x14ac:dyDescent="0.25">
      <c r="A20" s="6">
        <v>48</v>
      </c>
      <c r="B20" s="5">
        <v>1.05</v>
      </c>
    </row>
    <row r="21" spans="1:4" x14ac:dyDescent="0.25">
      <c r="A21" s="6">
        <v>50</v>
      </c>
      <c r="B21" s="5">
        <v>1</v>
      </c>
    </row>
    <row r="22" spans="1:4" x14ac:dyDescent="0.25">
      <c r="A22" s="5">
        <v>51</v>
      </c>
      <c r="B22" s="5">
        <v>0.95</v>
      </c>
    </row>
    <row r="23" spans="1:4" x14ac:dyDescent="0.25">
      <c r="A23" s="5">
        <v>53</v>
      </c>
      <c r="B23" s="5">
        <v>0.9</v>
      </c>
      <c r="D23" s="9"/>
    </row>
    <row r="24" spans="1:4" x14ac:dyDescent="0.25">
      <c r="A24" s="5">
        <v>55</v>
      </c>
      <c r="B24" s="5">
        <v>0.85</v>
      </c>
      <c r="D24" s="11"/>
    </row>
    <row r="25" spans="1:4" x14ac:dyDescent="0.25">
      <c r="A25" s="5">
        <v>57</v>
      </c>
      <c r="B25" s="5">
        <v>0.8</v>
      </c>
    </row>
    <row r="26" spans="1:4" x14ac:dyDescent="0.25">
      <c r="A26" s="5">
        <v>59</v>
      </c>
      <c r="B26" s="5">
        <v>0.75</v>
      </c>
    </row>
    <row r="27" spans="1:4" x14ac:dyDescent="0.25">
      <c r="A27" s="5">
        <v>61</v>
      </c>
      <c r="B27" s="5">
        <v>0.7</v>
      </c>
    </row>
    <row r="28" spans="1:4" x14ac:dyDescent="0.25">
      <c r="A28" s="5">
        <v>64</v>
      </c>
      <c r="B28" s="5">
        <v>0.65</v>
      </c>
    </row>
    <row r="29" spans="1:4" x14ac:dyDescent="0.25">
      <c r="A29" s="5">
        <v>66</v>
      </c>
      <c r="B29" s="5">
        <v>0.6</v>
      </c>
    </row>
    <row r="30" spans="1:4" x14ac:dyDescent="0.25">
      <c r="A30" s="5">
        <v>68</v>
      </c>
      <c r="B30" s="5">
        <v>0.55000000000000004</v>
      </c>
    </row>
    <row r="31" spans="1:4" x14ac:dyDescent="0.25">
      <c r="A31" s="5">
        <v>70</v>
      </c>
      <c r="B31" s="5">
        <v>0.5</v>
      </c>
    </row>
    <row r="32" spans="1:4" x14ac:dyDescent="0.25">
      <c r="A32" s="5">
        <v>73</v>
      </c>
      <c r="B32" s="5">
        <v>0.45</v>
      </c>
    </row>
    <row r="33" spans="1:2" x14ac:dyDescent="0.25">
      <c r="A33" s="5">
        <v>75</v>
      </c>
      <c r="B33" s="5">
        <v>0.4</v>
      </c>
    </row>
  </sheetData>
  <sortState ref="A2:B33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8" sqref="S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Classic Human Inhibitor</vt:lpstr>
      <vt:lpstr>Formulas</vt:lpstr>
      <vt:lpstr>Explanation</vt:lpstr>
    </vt:vector>
  </TitlesOfParts>
  <Company>St. Michael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Dharamsey</dc:creator>
  <cp:lastModifiedBy>Mamta Dharamsey</cp:lastModifiedBy>
  <cp:lastPrinted>2020-07-21T14:02:48Z</cp:lastPrinted>
  <dcterms:created xsi:type="dcterms:W3CDTF">2020-06-04T18:20:38Z</dcterms:created>
  <dcterms:modified xsi:type="dcterms:W3CDTF">2020-08-14T12:07:52Z</dcterms:modified>
</cp:coreProperties>
</file>