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562a0ef8288dd4/Desktop/"/>
    </mc:Choice>
  </mc:AlternateContent>
  <xr:revisionPtr revIDLastSave="46" documentId="13_ncr:1_{D3971B65-06A7-4633-A752-B550F474A11D}" xr6:coauthVersionLast="47" xr6:coauthVersionMax="47" xr10:uidLastSave="{9F3906C0-E3D8-4B84-89AE-2987A499377B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2" l="1"/>
  <c r="I35" i="2"/>
  <c r="I32" i="2"/>
  <c r="K11" i="1"/>
  <c r="F35" i="2"/>
  <c r="F32" i="2"/>
  <c r="K12" i="1"/>
  <c r="K13" i="1"/>
  <c r="K14" i="1"/>
  <c r="K15" i="1"/>
  <c r="K4" i="1"/>
  <c r="K5" i="1"/>
  <c r="K7" i="1"/>
  <c r="K3" i="1"/>
  <c r="J15" i="1"/>
  <c r="J14" i="1"/>
  <c r="J13" i="1"/>
  <c r="J12" i="1"/>
  <c r="J11" i="1"/>
  <c r="J3" i="1"/>
  <c r="I37" i="2" l="1"/>
  <c r="I39" i="2"/>
  <c r="I40" i="2" s="1"/>
  <c r="F37" i="2"/>
  <c r="F39" i="2" s="1"/>
  <c r="M15" i="1"/>
  <c r="L12" i="1"/>
  <c r="M11" i="1"/>
  <c r="M3" i="1"/>
  <c r="M12" i="1"/>
  <c r="L3" i="1"/>
  <c r="L14" i="1"/>
  <c r="M14" i="1"/>
  <c r="M13" i="1"/>
  <c r="L15" i="1"/>
  <c r="L11" i="1"/>
  <c r="J4" i="1"/>
  <c r="J5" i="1"/>
  <c r="J6" i="1"/>
  <c r="K6" i="1" s="1"/>
  <c r="J7" i="1"/>
  <c r="I41" i="2" l="1"/>
  <c r="I42" i="2"/>
  <c r="F42" i="2"/>
  <c r="F41" i="2"/>
  <c r="L6" i="1"/>
  <c r="M5" i="1"/>
  <c r="M4" i="1"/>
  <c r="L13" i="1"/>
  <c r="L7" i="1"/>
  <c r="I43" i="2" l="1"/>
  <c r="F43" i="2"/>
  <c r="M7" i="1"/>
  <c r="M6" i="1"/>
  <c r="L5" i="1"/>
  <c r="L4" i="1"/>
</calcChain>
</file>

<file path=xl/sharedStrings.xml><?xml version="1.0" encoding="utf-8"?>
<sst xmlns="http://schemas.openxmlformats.org/spreadsheetml/2006/main" count="99" uniqueCount="50">
  <si>
    <t>UP TO RS 2.50 LAKHS</t>
  </si>
  <si>
    <t>Nil</t>
  </si>
  <si>
    <t>1000001 and above</t>
  </si>
  <si>
    <t>Employe</t>
  </si>
  <si>
    <t>Ajay</t>
  </si>
  <si>
    <t>Anurag</t>
  </si>
  <si>
    <t>Mayank</t>
  </si>
  <si>
    <t>Kakul</t>
  </si>
  <si>
    <t>Akash</t>
  </si>
  <si>
    <t>Total Income</t>
  </si>
  <si>
    <t xml:space="preserve">Deduction </t>
  </si>
  <si>
    <t>Exemption</t>
  </si>
  <si>
    <t>Taxable Income</t>
  </si>
  <si>
    <t>Tax%</t>
  </si>
  <si>
    <t>Tax Amount</t>
  </si>
  <si>
    <t>Income After Tax</t>
  </si>
  <si>
    <t>Income Tax Slab (New Tax Regime)</t>
  </si>
  <si>
    <t xml:space="preserve"> Up to Rs. 3 Lakhs  </t>
  </si>
  <si>
    <t>1500001 and above</t>
  </si>
  <si>
    <t>Income Tax Slab (Old Tax Regime)</t>
  </si>
  <si>
    <t>INCOME TAX CALCULATOR</t>
  </si>
  <si>
    <t>new</t>
  </si>
  <si>
    <t>NAME</t>
  </si>
  <si>
    <t>AGE</t>
  </si>
  <si>
    <t>NPS</t>
  </si>
  <si>
    <t>MEDICAL PREMIUM</t>
  </si>
  <si>
    <t>Below 60 Years</t>
  </si>
  <si>
    <t>Above 60 years</t>
  </si>
  <si>
    <t>DONATION</t>
  </si>
  <si>
    <t>OR</t>
  </si>
  <si>
    <t>Medical Premium</t>
  </si>
  <si>
    <t>(Investments/Expenses)</t>
  </si>
  <si>
    <t>Education Loan</t>
  </si>
  <si>
    <t>Donation</t>
  </si>
  <si>
    <t>Interest on S/A</t>
  </si>
  <si>
    <t>60 Years &amp; Above</t>
  </si>
  <si>
    <t>Interest</t>
  </si>
  <si>
    <t>Deductions</t>
  </si>
  <si>
    <t>Tax %</t>
  </si>
  <si>
    <t>New Tax Regima</t>
  </si>
  <si>
    <t>Old Tax Regima</t>
  </si>
  <si>
    <t>Surcharge Rates</t>
  </si>
  <si>
    <t>* Surcharge of 10%</t>
  </si>
  <si>
    <t>* Surcharge of 25%</t>
  </si>
  <si>
    <t>* Surcharge Of 37% For Income Above 5 Crores</t>
  </si>
  <si>
    <t>* Surcharge of 15%</t>
  </si>
  <si>
    <t>above 60 Years</t>
  </si>
  <si>
    <t>John</t>
  </si>
  <si>
    <t>Olivia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</si>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</sst>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Arial Rounded MT Bold"/>
      <family val="2"/>
    </font>
    <font>
      <sz val="11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Arial"/>
      <family val="2"/>
    </font>
    <font>
      <sz val="48"/>
      <color theme="1"/>
      <name val="Calibri"/>
      <family val="2"/>
      <scheme val="minor"/>
    </font>
    <font>
      <sz val="48"/>
      <color theme="4" tint="-0.499984740745262"/>
      <name val="Arial Narrow"/>
      <family val="2"/>
    </font>
    <font>
      <sz val="11"/>
      <color theme="1"/>
      <name val="Calibri"/>
      <family val="2"/>
      <scheme val="minor"/>
    </font>
    <font>
      <sz val="11"/>
      <color theme="4" tint="-0.499984740745262"/>
      <name val="Arial"/>
      <family val="2"/>
    </font>
    <font>
      <sz val="11"/>
      <color theme="1"/>
      <name val="Arial Rounded MT Bold"/>
      <family val="2"/>
    </font>
    <font>
      <sz val="11"/>
      <color theme="1"/>
      <name val="Bahnschrift"/>
      <family val="2"/>
    </font>
    <font>
      <sz val="14"/>
      <color theme="0"/>
      <name val="Bahnschrift"/>
      <family val="2"/>
    </font>
    <font>
      <u/>
      <sz val="11"/>
      <color theme="0"/>
      <name val="Bahnschrift SemiBold"/>
      <family val="2"/>
    </font>
    <font>
      <u/>
      <sz val="11"/>
      <color theme="1"/>
      <name val="Arial Rounded MT Bold"/>
      <family val="2"/>
    </font>
    <font>
      <b/>
      <u/>
      <sz val="16"/>
      <color theme="1"/>
      <name val="Bahnschrift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499984740745262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medium">
        <color theme="1" tint="0.49998474074526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6" xfId="0" applyNumberFormat="1" applyFont="1" applyFill="1" applyBorder="1" applyAlignment="1">
      <alignment horizontal="center" vertical="center"/>
    </xf>
    <xf numFmtId="9" fontId="3" fillId="2" borderId="6" xfId="0" applyNumberFormat="1" applyFont="1" applyFill="1" applyBorder="1" applyAlignment="1">
      <alignment horizontal="center" vertical="center"/>
    </xf>
    <xf numFmtId="9" fontId="3" fillId="3" borderId="9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9" fontId="2" fillId="3" borderId="6" xfId="0" applyNumberFormat="1" applyFont="1" applyFill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/>
    </xf>
    <xf numFmtId="9" fontId="2" fillId="3" borderId="9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10" fontId="8" fillId="5" borderId="26" xfId="1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6" borderId="32" xfId="0" applyFont="1" applyFill="1" applyBorder="1" applyAlignment="1">
      <alignment horizontal="center" vertical="center"/>
    </xf>
    <xf numFmtId="0" fontId="12" fillId="6" borderId="33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10" fillId="8" borderId="33" xfId="0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9" fontId="3" fillId="9" borderId="6" xfId="0" applyNumberFormat="1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9" fontId="3" fillId="9" borderId="9" xfId="0" applyNumberFormat="1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9" fontId="2" fillId="9" borderId="6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9" fontId="2" fillId="9" borderId="9" xfId="0" applyNumberFormat="1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/>
    </xf>
    <xf numFmtId="0" fontId="9" fillId="8" borderId="33" xfId="0" applyFont="1" applyFill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9" fillId="9" borderId="32" xfId="0" applyFont="1" applyFill="1" applyBorder="1" applyAlignment="1">
      <alignment horizontal="center" vertical="center"/>
    </xf>
    <xf numFmtId="0" fontId="9" fillId="9" borderId="33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9" fontId="3" fillId="9" borderId="31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9" fontId="0" fillId="9" borderId="9" xfId="0" applyNumberForma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10" fillId="9" borderId="32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7" borderId="35" xfId="1" applyNumberFormat="1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14" fillId="10" borderId="4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"/>
  <sheetViews>
    <sheetView tabSelected="1" zoomScale="93" workbookViewId="0">
      <selection activeCell="B23" sqref="B23"/>
    </sheetView>
  </sheetViews>
  <sheetFormatPr defaultRowHeight="14.25" x14ac:dyDescent="0.45"/>
  <cols>
    <col min="1" max="1" width="9" customWidth="1"/>
    <col min="2" max="2" width="13.73046875" customWidth="1"/>
    <col min="3" max="3" width="12.86328125" customWidth="1"/>
    <col min="4" max="4" width="9.1328125" customWidth="1"/>
    <col min="5" max="5" width="14" bestFit="1" customWidth="1"/>
    <col min="6" max="6" width="9.3984375" bestFit="1" customWidth="1"/>
    <col min="7" max="7" width="13.86328125" bestFit="1" customWidth="1"/>
    <col min="8" max="8" width="12.86328125" customWidth="1"/>
    <col min="9" max="9" width="11.265625" bestFit="1" customWidth="1"/>
    <col min="10" max="10" width="16.73046875" bestFit="1" customWidth="1"/>
    <col min="11" max="11" width="11.73046875" bestFit="1" customWidth="1"/>
    <col min="12" max="12" width="12.73046875" bestFit="1" customWidth="1"/>
    <col min="13" max="13" width="18.1328125" bestFit="1" customWidth="1"/>
    <col min="14" max="14" width="14" bestFit="1" customWidth="1"/>
    <col min="15" max="15" width="9.73046875" bestFit="1" customWidth="1"/>
    <col min="16" max="16" width="10.73046875" bestFit="1" customWidth="1"/>
    <col min="17" max="17" width="15.1328125" bestFit="1" customWidth="1"/>
  </cols>
  <sheetData>
    <row r="1" spans="2:15" ht="14.65" thickBot="1" x14ac:dyDescent="0.5"/>
    <row r="2" spans="2:15" x14ac:dyDescent="0.45">
      <c r="B2" s="108" t="s">
        <v>19</v>
      </c>
      <c r="C2" s="109"/>
      <c r="D2" s="110"/>
      <c r="E2" s="1"/>
      <c r="F2" s="95" t="s">
        <v>3</v>
      </c>
      <c r="G2" s="95" t="s">
        <v>9</v>
      </c>
      <c r="H2" s="95" t="s">
        <v>10</v>
      </c>
      <c r="I2" s="95" t="s">
        <v>11</v>
      </c>
      <c r="J2" s="95" t="s">
        <v>12</v>
      </c>
      <c r="K2" s="95" t="s">
        <v>13</v>
      </c>
      <c r="L2" s="95" t="s">
        <v>14</v>
      </c>
      <c r="M2" s="95" t="s">
        <v>15</v>
      </c>
      <c r="O2" s="30" t="s">
        <v>49</v>
      </c>
    </row>
    <row r="3" spans="2:15" x14ac:dyDescent="0.45">
      <c r="B3" s="38" t="s">
        <v>0</v>
      </c>
      <c r="C3" s="39"/>
      <c r="D3" s="6" t="s">
        <v>1</v>
      </c>
      <c r="E3" s="1"/>
      <c r="F3" s="18" t="s">
        <v>4</v>
      </c>
      <c r="G3" s="18">
        <v>2500000</v>
      </c>
      <c r="H3" s="18">
        <v>200000</v>
      </c>
      <c r="I3" s="18">
        <v>50000</v>
      </c>
      <c r="J3" s="18">
        <f>G3-H3-I3</f>
        <v>2250000</v>
      </c>
      <c r="K3" s="18" t="str">
        <f>IF($O$2="old",IF(J3&lt;250000,"0%",IF(J3&lt;500000,"5%",IF(J3&lt;1000000,"20%",IF(J3&gt;1000000,"30%",30%)))),0)</f>
        <v>30%</v>
      </c>
      <c r="L3" s="18">
        <f>J3*K3</f>
        <v>675000</v>
      </c>
      <c r="M3" s="18">
        <f>J3-(J3*K3)</f>
        <v>1575000</v>
      </c>
    </row>
    <row r="4" spans="2:15" x14ac:dyDescent="0.45">
      <c r="B4" s="7">
        <v>250001</v>
      </c>
      <c r="C4" s="8">
        <v>500000</v>
      </c>
      <c r="D4" s="9">
        <v>0.05</v>
      </c>
      <c r="E4" s="1"/>
      <c r="F4" s="32" t="s">
        <v>5</v>
      </c>
      <c r="G4" s="32">
        <v>500000</v>
      </c>
      <c r="H4" s="32">
        <v>15000</v>
      </c>
      <c r="I4" s="32">
        <v>50000</v>
      </c>
      <c r="J4" s="32">
        <f>G4-H4-I4</f>
        <v>435000</v>
      </c>
      <c r="K4" s="32" t="str">
        <f t="shared" ref="K4:K7" si="0">IF($O$2="old",IF(J4&lt;250000,"0%",IF(J4&lt;500000,"5%",IF(J4&lt;1000000,"20%",IF(J4&gt;1000000,"30%",30%)))),0)</f>
        <v>5%</v>
      </c>
      <c r="L4" s="32">
        <f t="shared" ref="L4:L7" si="1">J4*K4</f>
        <v>21750</v>
      </c>
      <c r="M4" s="32">
        <f>J4-(J4*K4)</f>
        <v>413250</v>
      </c>
    </row>
    <row r="5" spans="2:15" x14ac:dyDescent="0.45">
      <c r="B5" s="4">
        <v>500001</v>
      </c>
      <c r="C5" s="5">
        <v>1000000</v>
      </c>
      <c r="D5" s="10">
        <v>0.2</v>
      </c>
      <c r="E5" s="1"/>
      <c r="F5" s="18" t="s">
        <v>6</v>
      </c>
      <c r="G5" s="18">
        <v>750000</v>
      </c>
      <c r="H5" s="18">
        <v>20000</v>
      </c>
      <c r="I5" s="18">
        <v>50000</v>
      </c>
      <c r="J5" s="18">
        <f>G5-H5-I5</f>
        <v>680000</v>
      </c>
      <c r="K5" s="18" t="str">
        <f t="shared" si="0"/>
        <v>20%</v>
      </c>
      <c r="L5" s="18">
        <f t="shared" si="1"/>
        <v>136000</v>
      </c>
      <c r="M5" s="18">
        <f>J5-(J5*K5)</f>
        <v>544000</v>
      </c>
    </row>
    <row r="6" spans="2:15" ht="14.65" thickBot="1" x14ac:dyDescent="0.5">
      <c r="B6" s="36" t="s">
        <v>2</v>
      </c>
      <c r="C6" s="37"/>
      <c r="D6" s="11">
        <v>0.3</v>
      </c>
      <c r="E6" s="1"/>
      <c r="F6" s="32" t="s">
        <v>7</v>
      </c>
      <c r="G6" s="32">
        <v>120000</v>
      </c>
      <c r="H6" s="32">
        <v>12000</v>
      </c>
      <c r="I6" s="32">
        <v>50000</v>
      </c>
      <c r="J6" s="32">
        <f>G6-H6-I6</f>
        <v>58000</v>
      </c>
      <c r="K6" s="32" t="str">
        <f t="shared" si="0"/>
        <v>0%</v>
      </c>
      <c r="L6" s="32">
        <f t="shared" si="1"/>
        <v>0</v>
      </c>
      <c r="M6" s="32">
        <f>J6-(J6*K6)</f>
        <v>58000</v>
      </c>
    </row>
    <row r="7" spans="2:15" x14ac:dyDescent="0.45">
      <c r="B7" s="1"/>
      <c r="C7" s="1"/>
      <c r="D7" s="1"/>
      <c r="E7" s="1"/>
      <c r="F7" s="18" t="s">
        <v>8</v>
      </c>
      <c r="G7" s="18">
        <v>1000000</v>
      </c>
      <c r="H7" s="18">
        <v>10000</v>
      </c>
      <c r="I7" s="18">
        <v>50000</v>
      </c>
      <c r="J7" s="18">
        <f>G7-H7-I7</f>
        <v>940000</v>
      </c>
      <c r="K7" s="18" t="str">
        <f t="shared" si="0"/>
        <v>20%</v>
      </c>
      <c r="L7" s="18">
        <f t="shared" si="1"/>
        <v>188000</v>
      </c>
      <c r="M7" s="18">
        <f>J7-(J7*K7)</f>
        <v>752000</v>
      </c>
    </row>
    <row r="8" spans="2:15" x14ac:dyDescent="0.4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5" ht="14.65" thickBot="1" x14ac:dyDescent="0.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5" x14ac:dyDescent="0.45">
      <c r="B10" s="108" t="s">
        <v>16</v>
      </c>
      <c r="C10" s="109"/>
      <c r="D10" s="110"/>
      <c r="E10" s="1"/>
      <c r="F10" s="96" t="s">
        <v>3</v>
      </c>
      <c r="G10" s="97" t="s">
        <v>9</v>
      </c>
      <c r="H10" s="97" t="s">
        <v>10</v>
      </c>
      <c r="I10" s="97" t="s">
        <v>11</v>
      </c>
      <c r="J10" s="97" t="s">
        <v>12</v>
      </c>
      <c r="K10" s="97" t="s">
        <v>13</v>
      </c>
      <c r="L10" s="97" t="s">
        <v>14</v>
      </c>
      <c r="M10" s="98" t="s">
        <v>15</v>
      </c>
    </row>
    <row r="11" spans="2:15" x14ac:dyDescent="0.45">
      <c r="B11" s="40" t="s">
        <v>17</v>
      </c>
      <c r="C11" s="41"/>
      <c r="D11" s="13" t="s">
        <v>1</v>
      </c>
      <c r="E11" s="1"/>
      <c r="F11" s="20" t="s">
        <v>4</v>
      </c>
      <c r="G11" s="18">
        <v>2500000</v>
      </c>
      <c r="H11" s="18">
        <v>200000</v>
      </c>
      <c r="I11" s="18">
        <v>50000</v>
      </c>
      <c r="J11" s="18">
        <f>G11-H11-I11</f>
        <v>2250000</v>
      </c>
      <c r="K11" s="18">
        <f>IF($O$2="new",IF(J11&lt;300000,"0%",IF(J11&lt;600000,"5%",IF(J11&lt;900000,"10%",IF(J11&lt;1200000,"15%",IF(J11&lt;1500000,"20%",IF(J11&gt;1500001,"30%")))))),0)</f>
        <v>0</v>
      </c>
      <c r="L11" s="18">
        <f>J11*K11</f>
        <v>0</v>
      </c>
      <c r="M11" s="21">
        <f>J11-(J11*K11)</f>
        <v>2250000</v>
      </c>
    </row>
    <row r="12" spans="2:15" x14ac:dyDescent="0.45">
      <c r="B12" s="14">
        <v>300001</v>
      </c>
      <c r="C12" s="3">
        <v>600000</v>
      </c>
      <c r="D12" s="15">
        <v>0.05</v>
      </c>
      <c r="E12" s="1"/>
      <c r="F12" s="31" t="s">
        <v>5</v>
      </c>
      <c r="G12" s="32">
        <v>500000</v>
      </c>
      <c r="H12" s="32">
        <v>15000</v>
      </c>
      <c r="I12" s="32">
        <v>50000</v>
      </c>
      <c r="J12" s="32">
        <f>G12-H12-I12</f>
        <v>435000</v>
      </c>
      <c r="K12" s="32">
        <f t="shared" ref="K12:K15" si="2">IF($O$2="new",IF(J12&lt;300000,"0%",IF(J12&lt;600000,"5%",IF(J12&lt;900000,"10%",IF(J12&lt;1200000,"15%",IF(J12&lt;1500000,"20%",IF(J12&gt;1500001,"30%")))))),0)</f>
        <v>0</v>
      </c>
      <c r="L12" s="32">
        <f t="shared" ref="L12:L15" si="3">J12*K12</f>
        <v>0</v>
      </c>
      <c r="M12" s="33">
        <f t="shared" ref="M12:M15" si="4">J12-(J12*K12)</f>
        <v>435000</v>
      </c>
    </row>
    <row r="13" spans="2:15" x14ac:dyDescent="0.45">
      <c r="B13" s="12">
        <v>600001</v>
      </c>
      <c r="C13" s="2">
        <v>900000</v>
      </c>
      <c r="D13" s="16">
        <v>0.1</v>
      </c>
      <c r="E13" s="1"/>
      <c r="F13" s="20" t="s">
        <v>6</v>
      </c>
      <c r="G13" s="18">
        <v>750000</v>
      </c>
      <c r="H13" s="18">
        <v>20000</v>
      </c>
      <c r="I13" s="18">
        <v>50000</v>
      </c>
      <c r="J13" s="18">
        <f>G13-H13-I13</f>
        <v>680000</v>
      </c>
      <c r="K13" s="18">
        <f t="shared" si="2"/>
        <v>0</v>
      </c>
      <c r="L13" s="18">
        <f t="shared" si="3"/>
        <v>0</v>
      </c>
      <c r="M13" s="21">
        <f t="shared" si="4"/>
        <v>680000</v>
      </c>
    </row>
    <row r="14" spans="2:15" x14ac:dyDescent="0.45">
      <c r="B14" s="14">
        <v>900001</v>
      </c>
      <c r="C14" s="3">
        <v>1200000</v>
      </c>
      <c r="D14" s="15">
        <v>0.15</v>
      </c>
      <c r="E14" s="1"/>
      <c r="F14" s="31" t="s">
        <v>7</v>
      </c>
      <c r="G14" s="32">
        <v>120000</v>
      </c>
      <c r="H14" s="32">
        <v>12000</v>
      </c>
      <c r="I14" s="32">
        <v>50000</v>
      </c>
      <c r="J14" s="32">
        <f>G14-H14-I14</f>
        <v>58000</v>
      </c>
      <c r="K14" s="32">
        <f t="shared" si="2"/>
        <v>0</v>
      </c>
      <c r="L14" s="32">
        <f t="shared" si="3"/>
        <v>0</v>
      </c>
      <c r="M14" s="33">
        <f t="shared" si="4"/>
        <v>58000</v>
      </c>
    </row>
    <row r="15" spans="2:15" ht="14.65" thickBot="1" x14ac:dyDescent="0.5">
      <c r="B15" s="12">
        <v>1200001</v>
      </c>
      <c r="C15" s="2">
        <v>1500000</v>
      </c>
      <c r="D15" s="16">
        <v>0.2</v>
      </c>
      <c r="E15" s="1"/>
      <c r="F15" s="22" t="s">
        <v>8</v>
      </c>
      <c r="G15" s="23">
        <v>1000000</v>
      </c>
      <c r="H15" s="23">
        <v>10000</v>
      </c>
      <c r="I15" s="23">
        <v>50000</v>
      </c>
      <c r="J15" s="23">
        <f>G15-H15-I15</f>
        <v>940000</v>
      </c>
      <c r="K15" s="18">
        <f t="shared" si="2"/>
        <v>0</v>
      </c>
      <c r="L15" s="23">
        <f t="shared" si="3"/>
        <v>0</v>
      </c>
      <c r="M15" s="24">
        <f t="shared" si="4"/>
        <v>940000</v>
      </c>
    </row>
    <row r="16" spans="2:15" ht="14.65" thickBot="1" x14ac:dyDescent="0.5">
      <c r="B16" s="34" t="s">
        <v>18</v>
      </c>
      <c r="C16" s="35"/>
      <c r="D16" s="17">
        <v>0.3</v>
      </c>
      <c r="E16" s="1"/>
      <c r="F16" s="1"/>
      <c r="G16" s="1"/>
      <c r="H16" s="1"/>
      <c r="I16" s="1"/>
      <c r="J16" s="1"/>
      <c r="K16" s="1"/>
      <c r="L16" s="1"/>
      <c r="M16" s="1"/>
    </row>
    <row r="17" spans="2:13" ht="14.65" thickBot="1" x14ac:dyDescent="0.5"/>
    <row r="18" spans="2:13" ht="14.45" customHeight="1" x14ac:dyDescent="0.45">
      <c r="B18" s="19"/>
      <c r="C18" s="99" t="s">
        <v>20</v>
      </c>
      <c r="D18" s="100"/>
      <c r="E18" s="100"/>
      <c r="F18" s="100"/>
      <c r="G18" s="100"/>
      <c r="H18" s="100"/>
      <c r="I18" s="100"/>
      <c r="J18" s="100"/>
      <c r="K18" s="101"/>
      <c r="L18" s="19"/>
      <c r="M18" s="19"/>
    </row>
    <row r="19" spans="2:13" ht="14.45" customHeight="1" x14ac:dyDescent="0.45">
      <c r="B19" s="19"/>
      <c r="C19" s="102"/>
      <c r="D19" s="103"/>
      <c r="E19" s="103"/>
      <c r="F19" s="103"/>
      <c r="G19" s="103"/>
      <c r="H19" s="103"/>
      <c r="I19" s="103"/>
      <c r="J19" s="103"/>
      <c r="K19" s="104"/>
      <c r="L19" s="19"/>
      <c r="M19" s="19"/>
    </row>
    <row r="20" spans="2:13" ht="14.45" customHeight="1" x14ac:dyDescent="0.45">
      <c r="B20" s="19"/>
      <c r="C20" s="102"/>
      <c r="D20" s="103"/>
      <c r="E20" s="103"/>
      <c r="F20" s="103"/>
      <c r="G20" s="103"/>
      <c r="H20" s="103"/>
      <c r="I20" s="103"/>
      <c r="J20" s="103"/>
      <c r="K20" s="104"/>
      <c r="L20" s="19"/>
    </row>
    <row r="21" spans="2:13" ht="14.45" customHeight="1" thickBot="1" x14ac:dyDescent="0.5">
      <c r="B21" s="19"/>
      <c r="C21" s="105"/>
      <c r="D21" s="106"/>
      <c r="E21" s="106"/>
      <c r="F21" s="106"/>
      <c r="G21" s="106"/>
      <c r="H21" s="106"/>
      <c r="I21" s="106"/>
      <c r="J21" s="106"/>
      <c r="K21" s="107"/>
      <c r="L21" s="19"/>
    </row>
  </sheetData>
  <mergeCells count="7">
    <mergeCell ref="B16:C16"/>
    <mergeCell ref="B2:D2"/>
    <mergeCell ref="C18:K21"/>
    <mergeCell ref="B6:C6"/>
    <mergeCell ref="B3:C3"/>
    <mergeCell ref="B10:D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3"/>
  <sheetViews>
    <sheetView zoomScale="62" zoomScaleNormal="85" workbookViewId="0">
      <selection activeCell="N30" sqref="N30"/>
    </sheetView>
  </sheetViews>
  <sheetFormatPr defaultRowHeight="14.25" x14ac:dyDescent="0.45"/>
  <cols>
    <col min="1" max="1" width="8.86328125" customWidth="1"/>
    <col min="2" max="2" width="12" customWidth="1"/>
    <col min="3" max="3" width="10.265625" customWidth="1"/>
    <col min="4" max="4" width="14.86328125" bestFit="1" customWidth="1"/>
    <col min="5" max="5" width="26.1328125" bestFit="1" customWidth="1"/>
    <col min="6" max="6" width="23.265625" bestFit="1" customWidth="1"/>
    <col min="7" max="7" width="13.3984375" customWidth="1"/>
    <col min="8" max="8" width="26.1328125" bestFit="1" customWidth="1"/>
    <col min="9" max="9" width="23.265625" bestFit="1" customWidth="1"/>
    <col min="10" max="10" width="13.265625" customWidth="1"/>
    <col min="11" max="11" width="8.86328125" customWidth="1"/>
    <col min="12" max="12" width="16.73046875" bestFit="1" customWidth="1"/>
    <col min="13" max="13" width="10.265625" customWidth="1"/>
    <col min="14" max="14" width="15" customWidth="1"/>
  </cols>
  <sheetData>
    <row r="1" spans="2:15" ht="15" customHeight="1" thickBot="1" x14ac:dyDescent="0.5">
      <c r="B1" s="1"/>
      <c r="C1" s="1"/>
      <c r="D1" s="42" t="s">
        <v>20</v>
      </c>
      <c r="E1" s="43"/>
      <c r="F1" s="44"/>
      <c r="J1" s="1"/>
      <c r="K1" s="1"/>
      <c r="L1" s="1"/>
      <c r="M1" s="1"/>
      <c r="N1" s="1"/>
      <c r="O1" s="1"/>
    </row>
    <row r="2" spans="2:15" ht="14.65" thickBot="1" x14ac:dyDescent="0.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4.65" thickBot="1" x14ac:dyDescent="0.5">
      <c r="B3" s="45" t="s">
        <v>19</v>
      </c>
      <c r="C3" s="46"/>
      <c r="D3" s="47"/>
      <c r="E3" s="1"/>
      <c r="F3" s="45" t="s">
        <v>16</v>
      </c>
      <c r="G3" s="46"/>
      <c r="H3" s="47"/>
      <c r="K3" s="1"/>
      <c r="O3" s="1"/>
    </row>
    <row r="4" spans="2:15" x14ac:dyDescent="0.45">
      <c r="B4" s="48" t="s">
        <v>0</v>
      </c>
      <c r="C4" s="49"/>
      <c r="D4" s="50" t="s">
        <v>1</v>
      </c>
      <c r="E4" s="1"/>
      <c r="F4" s="57" t="s">
        <v>17</v>
      </c>
      <c r="G4" s="58"/>
      <c r="H4" s="59" t="s">
        <v>1</v>
      </c>
      <c r="K4" s="1"/>
      <c r="O4" s="1"/>
    </row>
    <row r="5" spans="2:15" ht="15" customHeight="1" thickBot="1" x14ac:dyDescent="0.5">
      <c r="B5" s="51">
        <v>250001</v>
      </c>
      <c r="C5" s="52">
        <v>500000</v>
      </c>
      <c r="D5" s="53">
        <v>0.05</v>
      </c>
      <c r="E5" s="1"/>
      <c r="F5" s="60">
        <v>300001</v>
      </c>
      <c r="G5" s="61">
        <v>600000</v>
      </c>
      <c r="H5" s="62">
        <v>0.05</v>
      </c>
      <c r="K5" s="1"/>
      <c r="O5" s="1"/>
    </row>
    <row r="6" spans="2:15" ht="14.65" thickBot="1" x14ac:dyDescent="0.5">
      <c r="B6" s="51">
        <v>500001</v>
      </c>
      <c r="C6" s="52">
        <v>1000000</v>
      </c>
      <c r="D6" s="53">
        <v>0.2</v>
      </c>
      <c r="E6" s="1"/>
      <c r="F6" s="60">
        <v>600001</v>
      </c>
      <c r="G6" s="61">
        <v>900000</v>
      </c>
      <c r="H6" s="62">
        <v>0.1</v>
      </c>
      <c r="J6" s="85" t="s">
        <v>33</v>
      </c>
      <c r="K6" s="86">
        <v>200000</v>
      </c>
      <c r="O6" s="1"/>
    </row>
    <row r="7" spans="2:15" ht="14.65" thickBot="1" x14ac:dyDescent="0.5">
      <c r="B7" s="54" t="s">
        <v>2</v>
      </c>
      <c r="C7" s="55"/>
      <c r="D7" s="56">
        <v>0.3</v>
      </c>
      <c r="E7" s="1"/>
      <c r="F7" s="60">
        <v>900001</v>
      </c>
      <c r="G7" s="61">
        <v>1200000</v>
      </c>
      <c r="H7" s="62">
        <v>0.15</v>
      </c>
      <c r="K7" s="1"/>
      <c r="O7" s="1"/>
    </row>
    <row r="8" spans="2:15" x14ac:dyDescent="0.45">
      <c r="B8" s="1"/>
      <c r="C8" s="1"/>
      <c r="D8" s="1"/>
      <c r="E8" s="1"/>
      <c r="F8" s="60">
        <v>1200001</v>
      </c>
      <c r="G8" s="61">
        <v>1500000</v>
      </c>
      <c r="H8" s="62">
        <v>0.2</v>
      </c>
      <c r="K8" s="1"/>
      <c r="O8" s="1"/>
    </row>
    <row r="9" spans="2:15" ht="14.65" thickBot="1" x14ac:dyDescent="0.5">
      <c r="B9" s="1"/>
      <c r="C9" s="1"/>
      <c r="D9" s="1"/>
      <c r="E9" s="1"/>
      <c r="F9" s="63" t="s">
        <v>18</v>
      </c>
      <c r="G9" s="64"/>
      <c r="H9" s="65">
        <v>0.3</v>
      </c>
      <c r="K9" s="1"/>
      <c r="O9" s="1"/>
    </row>
    <row r="10" spans="2:15" ht="14.65" thickBot="1" x14ac:dyDescent="0.5">
      <c r="B10" s="1"/>
      <c r="C10" s="1"/>
      <c r="D10" s="1"/>
      <c r="E10" s="1"/>
      <c r="H10" s="1"/>
      <c r="K10" s="1"/>
      <c r="L10" s="1"/>
      <c r="M10" s="1"/>
      <c r="N10" s="1"/>
      <c r="O10" s="1"/>
    </row>
    <row r="11" spans="2:15" ht="14.65" thickBot="1" x14ac:dyDescent="0.5">
      <c r="B11" s="45" t="s">
        <v>25</v>
      </c>
      <c r="C11" s="46"/>
      <c r="D11" s="47"/>
      <c r="E11" s="1"/>
      <c r="F11" s="45" t="s">
        <v>34</v>
      </c>
      <c r="G11" s="46"/>
      <c r="H11" s="47"/>
      <c r="K11" s="1"/>
      <c r="L11" s="1"/>
      <c r="M11" s="1"/>
      <c r="N11" s="1"/>
      <c r="O11" s="1"/>
    </row>
    <row r="12" spans="2:15" ht="14.65" thickBot="1" x14ac:dyDescent="0.5">
      <c r="B12" s="48" t="s">
        <v>26</v>
      </c>
      <c r="C12" s="49"/>
      <c r="D12" s="50">
        <v>25000</v>
      </c>
      <c r="E12" s="1"/>
      <c r="F12" s="48" t="s">
        <v>26</v>
      </c>
      <c r="G12" s="49"/>
      <c r="H12" s="50">
        <v>10000</v>
      </c>
      <c r="K12" s="1"/>
      <c r="O12" s="1"/>
    </row>
    <row r="13" spans="2:15" ht="14.65" thickBot="1" x14ac:dyDescent="0.5">
      <c r="B13" s="69" t="s">
        <v>27</v>
      </c>
      <c r="C13" s="70"/>
      <c r="D13" s="71">
        <v>50000</v>
      </c>
      <c r="E13" s="1"/>
      <c r="F13" s="72" t="s">
        <v>34</v>
      </c>
      <c r="G13" s="73"/>
      <c r="H13" s="74"/>
      <c r="K13" s="1"/>
      <c r="O13" s="1"/>
    </row>
    <row r="14" spans="2:15" x14ac:dyDescent="0.45">
      <c r="B14" s="1"/>
      <c r="C14" s="1"/>
      <c r="D14" s="1"/>
      <c r="E14" s="1"/>
      <c r="F14" s="48" t="s">
        <v>35</v>
      </c>
      <c r="G14" s="49"/>
      <c r="H14" s="50">
        <v>50000</v>
      </c>
      <c r="K14" s="1"/>
      <c r="O14" s="1"/>
    </row>
    <row r="15" spans="2:15" ht="14.65" thickBot="1" x14ac:dyDescent="0.5">
      <c r="B15" s="1"/>
      <c r="C15" s="1"/>
      <c r="D15" s="1"/>
      <c r="E15" s="1"/>
      <c r="H15" s="1"/>
      <c r="K15" s="1"/>
      <c r="O15" s="1"/>
    </row>
    <row r="16" spans="2:15" ht="14.65" thickBot="1" x14ac:dyDescent="0.5">
      <c r="B16" s="66" t="s">
        <v>28</v>
      </c>
      <c r="C16" s="67"/>
      <c r="D16" s="68"/>
      <c r="E16" s="1"/>
      <c r="F16" s="66" t="s">
        <v>41</v>
      </c>
      <c r="G16" s="67"/>
      <c r="H16" s="68"/>
      <c r="K16" s="1"/>
      <c r="L16" s="1"/>
      <c r="M16" s="1"/>
      <c r="N16" s="1"/>
      <c r="O16" s="1"/>
    </row>
    <row r="17" spans="2:15" x14ac:dyDescent="0.45">
      <c r="B17" s="48" t="s">
        <v>26</v>
      </c>
      <c r="C17" s="49"/>
      <c r="D17" s="75">
        <v>0.5</v>
      </c>
      <c r="E17" s="1"/>
      <c r="F17" s="80" t="s">
        <v>42</v>
      </c>
      <c r="G17" s="81">
        <v>5000001</v>
      </c>
      <c r="H17" s="50">
        <v>10000000</v>
      </c>
      <c r="K17" s="1"/>
      <c r="O17" s="1"/>
    </row>
    <row r="18" spans="2:15" x14ac:dyDescent="0.45">
      <c r="B18" s="76" t="s">
        <v>29</v>
      </c>
      <c r="C18" s="77"/>
      <c r="D18" s="78"/>
      <c r="E18" s="1"/>
      <c r="F18" s="52" t="s">
        <v>45</v>
      </c>
      <c r="G18" s="52">
        <v>10000001</v>
      </c>
      <c r="H18" s="82">
        <v>20000000</v>
      </c>
      <c r="K18" s="1"/>
      <c r="O18" s="1"/>
    </row>
    <row r="19" spans="2:15" ht="14.65" thickBot="1" x14ac:dyDescent="0.5">
      <c r="B19" s="54" t="s">
        <v>46</v>
      </c>
      <c r="C19" s="55"/>
      <c r="D19" s="79">
        <v>1</v>
      </c>
      <c r="E19" s="1"/>
      <c r="F19" s="80" t="s">
        <v>43</v>
      </c>
      <c r="G19" s="52">
        <v>20000001</v>
      </c>
      <c r="H19" s="82">
        <v>50000000</v>
      </c>
      <c r="K19" s="1"/>
      <c r="O19" s="1"/>
    </row>
    <row r="20" spans="2:15" ht="14.65" thickBot="1" x14ac:dyDescent="0.5">
      <c r="B20" s="1"/>
      <c r="C20" s="1"/>
      <c r="D20" s="1"/>
      <c r="E20" s="1"/>
      <c r="F20" s="69" t="s">
        <v>44</v>
      </c>
      <c r="G20" s="83"/>
      <c r="H20" s="84"/>
      <c r="I20" s="1"/>
      <c r="J20" s="1"/>
      <c r="K20" s="1"/>
      <c r="O20" s="1"/>
    </row>
    <row r="21" spans="2:1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O21" s="1"/>
    </row>
    <row r="22" spans="2:15" x14ac:dyDescent="0.45">
      <c r="B22" s="1"/>
      <c r="C22" s="1"/>
      <c r="D22" s="1"/>
      <c r="E22" s="1"/>
      <c r="F22" s="1"/>
      <c r="G22" s="1"/>
      <c r="J22" s="1"/>
      <c r="K22" s="1"/>
      <c r="L22" s="1"/>
      <c r="M22" s="1"/>
      <c r="N22" s="1"/>
      <c r="O22" s="1"/>
    </row>
    <row r="23" spans="2:15" ht="14.65" thickBot="1" x14ac:dyDescent="0.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20.25" thickBot="1" x14ac:dyDescent="0.5">
      <c r="B24" s="1"/>
      <c r="C24" s="1"/>
      <c r="D24" s="1"/>
      <c r="E24" s="1"/>
      <c r="F24" s="1"/>
      <c r="G24" s="94" t="s">
        <v>21</v>
      </c>
      <c r="H24" s="1"/>
      <c r="I24" s="1"/>
      <c r="J24" s="1"/>
      <c r="K24" s="1"/>
      <c r="L24" s="1"/>
      <c r="M24" s="1"/>
      <c r="N24" s="1"/>
      <c r="O24" s="1"/>
    </row>
    <row r="26" spans="2:15" ht="14.65" thickBot="1" x14ac:dyDescent="0.5"/>
    <row r="27" spans="2:15" ht="17.649999999999999" thickBot="1" x14ac:dyDescent="0.5">
      <c r="E27" s="87" t="s">
        <v>40</v>
      </c>
      <c r="F27" s="88"/>
      <c r="H27" s="87" t="s">
        <v>39</v>
      </c>
      <c r="I27" s="88"/>
    </row>
    <row r="28" spans="2:15" x14ac:dyDescent="0.45">
      <c r="E28" s="25" t="s">
        <v>22</v>
      </c>
      <c r="F28" s="26" t="s">
        <v>47</v>
      </c>
      <c r="H28" s="25" t="s">
        <v>22</v>
      </c>
      <c r="I28" s="26" t="s">
        <v>48</v>
      </c>
    </row>
    <row r="29" spans="2:15" x14ac:dyDescent="0.45">
      <c r="E29" s="89" t="s">
        <v>23</v>
      </c>
      <c r="F29" s="90">
        <v>25</v>
      </c>
      <c r="H29" s="89" t="s">
        <v>23</v>
      </c>
      <c r="I29" s="90">
        <v>63</v>
      </c>
    </row>
    <row r="30" spans="2:15" x14ac:dyDescent="0.45">
      <c r="E30" s="27" t="s">
        <v>31</v>
      </c>
      <c r="F30" s="28">
        <v>2000</v>
      </c>
      <c r="H30" s="27" t="s">
        <v>31</v>
      </c>
      <c r="I30" s="28">
        <v>15000</v>
      </c>
    </row>
    <row r="31" spans="2:15" x14ac:dyDescent="0.45">
      <c r="E31" s="89" t="s">
        <v>24</v>
      </c>
      <c r="F31" s="90">
        <v>50000</v>
      </c>
      <c r="H31" s="89" t="s">
        <v>24</v>
      </c>
      <c r="I31" s="90">
        <v>50000</v>
      </c>
    </row>
    <row r="32" spans="2:15" x14ac:dyDescent="0.45">
      <c r="E32" s="27" t="s">
        <v>30</v>
      </c>
      <c r="F32" s="28">
        <f>IF(F29&lt;=60,25000,IF(F29&gt;60,50000,0))</f>
        <v>25000</v>
      </c>
      <c r="H32" s="27" t="s">
        <v>30</v>
      </c>
      <c r="I32" s="28">
        <f>IF(I29&lt;=60,25000,IF(I29&gt;60,50000,0))</f>
        <v>50000</v>
      </c>
    </row>
    <row r="33" spans="5:9" x14ac:dyDescent="0.45">
      <c r="E33" s="89" t="s">
        <v>32</v>
      </c>
      <c r="F33" s="90">
        <v>0</v>
      </c>
      <c r="H33" s="89" t="s">
        <v>32</v>
      </c>
      <c r="I33" s="90">
        <v>0</v>
      </c>
    </row>
    <row r="34" spans="5:9" x14ac:dyDescent="0.45">
      <c r="E34" s="27" t="s">
        <v>33</v>
      </c>
      <c r="F34" s="28">
        <v>200000</v>
      </c>
      <c r="H34" s="27" t="s">
        <v>33</v>
      </c>
      <c r="I34" s="28">
        <v>100000</v>
      </c>
    </row>
    <row r="35" spans="5:9" x14ac:dyDescent="0.45">
      <c r="E35" s="89" t="s">
        <v>36</v>
      </c>
      <c r="F35" s="90">
        <f>IF(F29&lt;60,10000,IF(F29&gt;=60,50000,0))</f>
        <v>10000</v>
      </c>
      <c r="H35" s="89" t="s">
        <v>36</v>
      </c>
      <c r="I35" s="90">
        <f>IF(I29&lt;60,10000,IF(I29&gt;=60,50000,0))</f>
        <v>50000</v>
      </c>
    </row>
    <row r="36" spans="5:9" x14ac:dyDescent="0.45">
      <c r="E36" s="27" t="s">
        <v>9</v>
      </c>
      <c r="F36" s="28">
        <v>800000</v>
      </c>
      <c r="H36" s="27" t="s">
        <v>9</v>
      </c>
      <c r="I36" s="28">
        <v>80000000</v>
      </c>
    </row>
    <row r="37" spans="5:9" x14ac:dyDescent="0.45">
      <c r="E37" s="89" t="s">
        <v>37</v>
      </c>
      <c r="F37" s="90">
        <f>SUM(F30:F35)</f>
        <v>287000</v>
      </c>
      <c r="H37" s="89" t="s">
        <v>37</v>
      </c>
      <c r="I37" s="90">
        <f>SUM(I30:I35)</f>
        <v>265000</v>
      </c>
    </row>
    <row r="38" spans="5:9" x14ac:dyDescent="0.45">
      <c r="E38" s="27" t="s">
        <v>11</v>
      </c>
      <c r="F38" s="28">
        <v>50000</v>
      </c>
      <c r="H38" s="27" t="s">
        <v>11</v>
      </c>
      <c r="I38" s="28">
        <v>50000</v>
      </c>
    </row>
    <row r="39" spans="5:9" x14ac:dyDescent="0.45">
      <c r="E39" s="89" t="s">
        <v>12</v>
      </c>
      <c r="F39" s="90">
        <f>F36-F37-F38</f>
        <v>463000</v>
      </c>
      <c r="H39" s="89" t="s">
        <v>12</v>
      </c>
      <c r="I39" s="90">
        <f>I36-I37-I38</f>
        <v>79685000</v>
      </c>
    </row>
    <row r="40" spans="5:9" x14ac:dyDescent="0.45">
      <c r="E40" s="27" t="s">
        <v>38</v>
      </c>
      <c r="F40" s="29">
        <f>IF($G$24="old",IF(F39&lt;250000,"0%",IF(F39&lt;500000,"5%",IF(F39&lt;1000000,"20%","30%"))),0)</f>
        <v>0</v>
      </c>
      <c r="H40" s="27" t="s">
        <v>38</v>
      </c>
      <c r="I40" s="27" t="str">
        <f>IF($G$24="new",IF(I39&lt;300000,"0%",IF(I39&lt;600000,"5%",IF(I39&lt;900000,"10%",IF(I39&lt;1200000,"15%",IF(I39&lt;1500000,"20%",IF(I39&gt;1500001,"30%")))))),0)</f>
        <v>30%</v>
      </c>
    </row>
    <row r="41" spans="5:9" x14ac:dyDescent="0.45">
      <c r="E41" s="89" t="s">
        <v>14</v>
      </c>
      <c r="F41" s="90">
        <f>F39*F40</f>
        <v>0</v>
      </c>
      <c r="H41" s="89" t="s">
        <v>14</v>
      </c>
      <c r="I41" s="90">
        <f>I39*I40</f>
        <v>23905500</v>
      </c>
    </row>
    <row r="42" spans="5:9" x14ac:dyDescent="0.45">
      <c r="E42" s="27" t="s">
        <v>41</v>
      </c>
      <c r="F42" s="28">
        <f>IF(F39&lt;G17,0%*F39,IF(F39&lt;G18,10%*F39,IF(F39&lt;G19,15%*F39,IF(F39&lt;50000001,25%*F39,37%*F39))))</f>
        <v>0</v>
      </c>
      <c r="H42" s="27" t="s">
        <v>41</v>
      </c>
      <c r="I42" s="28">
        <f>IF(I39&lt;G17,0%*I39,IF(I39&lt;G18,10%*I39,IF(I39&lt;G19,15%*I39,IF(I39&lt;50000001,25%*I39,37%*I39))))</f>
        <v>29483450</v>
      </c>
    </row>
    <row r="43" spans="5:9" ht="14.65" thickBot="1" x14ac:dyDescent="0.5">
      <c r="E43" s="91" t="s">
        <v>15</v>
      </c>
      <c r="F43" s="92">
        <f>F36-F41-F42</f>
        <v>800000</v>
      </c>
      <c r="H43" s="91" t="s">
        <v>15</v>
      </c>
      <c r="I43" s="93">
        <f>I36-I41-I42</f>
        <v>26611050</v>
      </c>
    </row>
  </sheetData>
  <mergeCells count="22">
    <mergeCell ref="D1:F1"/>
    <mergeCell ref="B3:D3"/>
    <mergeCell ref="B4:C4"/>
    <mergeCell ref="B7:C7"/>
    <mergeCell ref="B18:D18"/>
    <mergeCell ref="F3:H3"/>
    <mergeCell ref="F4:G4"/>
    <mergeCell ref="F9:G9"/>
    <mergeCell ref="F20:H20"/>
    <mergeCell ref="B11:D11"/>
    <mergeCell ref="B12:C12"/>
    <mergeCell ref="E27:F27"/>
    <mergeCell ref="H27:I27"/>
    <mergeCell ref="F16:H16"/>
    <mergeCell ref="F11:H11"/>
    <mergeCell ref="F12:G12"/>
    <mergeCell ref="F13:H13"/>
    <mergeCell ref="F14:G14"/>
    <mergeCell ref="B13:C13"/>
    <mergeCell ref="B16:D16"/>
    <mergeCell ref="B17:C17"/>
    <mergeCell ref="B19:C1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KUSHWAHA</dc:creator>
  <cp:lastModifiedBy>kakul sahu</cp:lastModifiedBy>
  <dcterms:created xsi:type="dcterms:W3CDTF">2024-09-30T04:54:13Z</dcterms:created>
  <dcterms:modified xsi:type="dcterms:W3CDTF">2024-11-11T05:32:57Z</dcterms:modified>
</cp:coreProperties>
</file>