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9440" windowHeight="8010" activeTab="1"/>
  </bookViews>
  <sheets>
    <sheet name="chart" sheetId="1" r:id="rId1"/>
    <sheet name="cor_coeff" sheetId="2" r:id="rId2"/>
    <sheet name="OP_Comparison" sheetId="3" r:id="rId3"/>
  </sheets>
  <calcPr calcId="144525"/>
</workbook>
</file>

<file path=xl/calcChain.xml><?xml version="1.0" encoding="utf-8"?>
<calcChain xmlns="http://schemas.openxmlformats.org/spreadsheetml/2006/main">
  <c r="I2" i="2" l="1"/>
  <c r="K2" i="2" l="1"/>
  <c r="D2" i="2"/>
  <c r="I1" i="2"/>
  <c r="D3" i="2"/>
  <c r="I3" i="2"/>
  <c r="N6" i="2" l="1"/>
  <c r="K3" i="2"/>
  <c r="K6" i="2"/>
  <c r="G16" i="2" l="1"/>
  <c r="G15" i="2"/>
  <c r="G14" i="2"/>
  <c r="G13" i="2"/>
  <c r="G12" i="2"/>
  <c r="G11" i="2"/>
  <c r="G10" i="2"/>
  <c r="G9" i="2"/>
  <c r="G8" i="2"/>
  <c r="G7" i="2"/>
  <c r="G6" i="2"/>
  <c r="G3" i="2"/>
  <c r="B16" i="2"/>
  <c r="B15" i="2"/>
  <c r="B14" i="2"/>
  <c r="B13" i="2"/>
  <c r="B12" i="2"/>
  <c r="B11" i="2"/>
  <c r="B10" i="2"/>
  <c r="B9" i="2"/>
  <c r="B8" i="2"/>
  <c r="B7" i="2"/>
  <c r="B6" i="2"/>
  <c r="B3" i="2"/>
  <c r="C6" i="2" l="1"/>
  <c r="H6" i="2"/>
  <c r="I6" i="2" l="1"/>
  <c r="D6" i="2"/>
  <c r="H16" i="2"/>
  <c r="I16" i="2" s="1"/>
  <c r="H15" i="2"/>
  <c r="I15" i="2" s="1"/>
  <c r="H14" i="2"/>
  <c r="I14" i="2" s="1"/>
  <c r="H13" i="2"/>
  <c r="I13" i="2" s="1"/>
  <c r="H12" i="2"/>
  <c r="I12" i="2" s="1"/>
  <c r="H11" i="2"/>
  <c r="I11" i="2" s="1"/>
  <c r="H10" i="2"/>
  <c r="I10" i="2" s="1"/>
  <c r="H9" i="2"/>
  <c r="I9" i="2" s="1"/>
  <c r="H8" i="2"/>
  <c r="I8" i="2" s="1"/>
  <c r="H7" i="2"/>
  <c r="I7" i="2" s="1"/>
  <c r="C16" i="2"/>
  <c r="C15" i="2"/>
  <c r="C14" i="2"/>
  <c r="C13" i="2"/>
  <c r="C12" i="2"/>
  <c r="C11" i="2"/>
  <c r="C10" i="2"/>
  <c r="C9" i="2"/>
  <c r="C8" i="2"/>
  <c r="C7" i="2"/>
  <c r="D12" i="2" l="1"/>
  <c r="D16" i="2"/>
  <c r="D9" i="2"/>
  <c r="D10" i="2"/>
  <c r="D14" i="2"/>
  <c r="D8" i="2"/>
  <c r="D13" i="2"/>
  <c r="D7" i="2"/>
  <c r="D11" i="2"/>
  <c r="D15" i="2"/>
  <c r="K8" i="2"/>
  <c r="K12" i="2"/>
  <c r="K16" i="2"/>
  <c r="K10" i="2"/>
  <c r="K14" i="2"/>
  <c r="K9" i="2"/>
  <c r="K13" i="2"/>
  <c r="K7" i="2"/>
  <c r="K11" i="2"/>
  <c r="K15" i="2"/>
  <c r="N13" i="2" l="1"/>
  <c r="N9" i="2"/>
  <c r="N16" i="2"/>
  <c r="N12" i="2"/>
  <c r="N8" i="2"/>
  <c r="N14" i="2"/>
  <c r="N10" i="2"/>
  <c r="N15" i="2"/>
  <c r="N11" i="2"/>
  <c r="N7" i="2"/>
  <c r="M6" i="2"/>
  <c r="O6" i="2" s="1"/>
  <c r="M14" i="2" l="1"/>
  <c r="O14" i="2" s="1"/>
  <c r="M10" i="2"/>
  <c r="O10" i="2" s="1"/>
  <c r="M13" i="2"/>
  <c r="O13" i="2" s="1"/>
  <c r="M8" i="2"/>
  <c r="O8" i="2" s="1"/>
  <c r="M12" i="2"/>
  <c r="O12" i="2" s="1"/>
  <c r="M11" i="2"/>
  <c r="O11" i="2" s="1"/>
  <c r="M7" i="2"/>
  <c r="O7" i="2" s="1"/>
  <c r="O3" i="2" s="1"/>
  <c r="Q2" i="2" s="1"/>
  <c r="M9" i="2"/>
  <c r="O9" i="2" s="1"/>
  <c r="M16" i="2"/>
  <c r="O16" i="2" s="1"/>
  <c r="M15" i="2"/>
  <c r="O15" i="2" s="1"/>
  <c r="D10" i="3" l="1"/>
  <c r="Q3" i="2"/>
  <c r="D15" i="3" s="1"/>
  <c r="D5" i="3"/>
  <c r="D12" i="3"/>
  <c r="D13" i="3" l="1"/>
  <c r="D9" i="3"/>
  <c r="D7" i="3"/>
  <c r="D11" i="3"/>
  <c r="D14" i="3"/>
  <c r="Q6" i="2"/>
  <c r="R6" i="2" s="1"/>
  <c r="D8" i="3"/>
  <c r="D6" i="3"/>
  <c r="Q14" i="2"/>
  <c r="R14" i="2" s="1"/>
  <c r="Q7" i="2"/>
  <c r="R7" i="2" s="1"/>
  <c r="Q13" i="2"/>
  <c r="R13" i="2" s="1"/>
  <c r="Q16" i="2"/>
  <c r="R16" i="2" s="1"/>
  <c r="Q8" i="2"/>
  <c r="R8" i="2" s="1"/>
  <c r="Q10" i="2"/>
  <c r="R10" i="2" s="1"/>
  <c r="Q15" i="2"/>
  <c r="R15" i="2" s="1"/>
  <c r="Q12" i="2"/>
  <c r="R12" i="2" s="1"/>
  <c r="Q11" i="2"/>
  <c r="R11" i="2" s="1"/>
  <c r="Q9" i="2"/>
  <c r="R9" i="2" s="1"/>
  <c r="Q5" i="2" l="1"/>
  <c r="Q4" i="2" s="1"/>
</calcChain>
</file>

<file path=xl/sharedStrings.xml><?xml version="1.0" encoding="utf-8"?>
<sst xmlns="http://schemas.openxmlformats.org/spreadsheetml/2006/main" count="27" uniqueCount="26">
  <si>
    <t>Y Mean</t>
  </si>
  <si>
    <t>Y</t>
  </si>
  <si>
    <t>y- E(y)</t>
  </si>
  <si>
    <t>(y-E(y))^2</t>
  </si>
  <si>
    <t>S.D of Y</t>
  </si>
  <si>
    <t>X</t>
  </si>
  <si>
    <t>X Mean</t>
  </si>
  <si>
    <t>X- E(X)</t>
  </si>
  <si>
    <t>(X-E(X))^2</t>
  </si>
  <si>
    <t xml:space="preserve">S.D of X </t>
  </si>
  <si>
    <t>Covariance</t>
  </si>
  <si>
    <t>Correlation</t>
  </si>
  <si>
    <t>Coeffecient</t>
  </si>
  <si>
    <t>Slope</t>
  </si>
  <si>
    <t>line pass through mean values</t>
  </si>
  <si>
    <t xml:space="preserve">b is calculated as </t>
  </si>
  <si>
    <t>b</t>
  </si>
  <si>
    <t>m</t>
  </si>
  <si>
    <t>Y mean</t>
  </si>
  <si>
    <t xml:space="preserve"> </t>
  </si>
  <si>
    <t>r squarred</t>
  </si>
  <si>
    <t>s.d of least sqrd</t>
  </si>
  <si>
    <t xml:space="preserve">Covariance </t>
  </si>
  <si>
    <t>Scikit</t>
  </si>
  <si>
    <t>Excel</t>
  </si>
  <si>
    <t>Derivation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</si>
</sst>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2" xfId="0" applyBorder="1"/>
    <xf numFmtId="0" fontId="0" fillId="0" borderId="3" xfId="0" applyBorder="1"/>
    <xf numFmtId="0" fontId="1" fillId="0" borderId="1" xfId="0" applyFont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chart!$A$1:$A$10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xVal>
          <c:yVal>
            <c:numRef>
              <c:f>chart!$B$1:$B$10</c:f>
              <c:numCache>
                <c:formatCode>General</c:formatCode>
                <c:ptCount val="10"/>
                <c:pt idx="0">
                  <c:v>4.5</c:v>
                </c:pt>
                <c:pt idx="1">
                  <c:v>5.6</c:v>
                </c:pt>
                <c:pt idx="2">
                  <c:v>7.6</c:v>
                </c:pt>
                <c:pt idx="3">
                  <c:v>5.8</c:v>
                </c:pt>
                <c:pt idx="4">
                  <c:v>7</c:v>
                </c:pt>
                <c:pt idx="5">
                  <c:v>8.75</c:v>
                </c:pt>
                <c:pt idx="6">
                  <c:v>8</c:v>
                </c:pt>
                <c:pt idx="7">
                  <c:v>8.4</c:v>
                </c:pt>
                <c:pt idx="8">
                  <c:v>11.8</c:v>
                </c:pt>
                <c:pt idx="9">
                  <c:v>7.6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04864"/>
        <c:axId val="212407040"/>
      </c:scatterChart>
      <c:valAx>
        <c:axId val="212404864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out"/>
        <c:minorTickMark val="none"/>
        <c:tickLblPos val="nextTo"/>
        <c:crossAx val="212407040"/>
        <c:crosses val="autoZero"/>
        <c:crossBetween val="midCat"/>
      </c:valAx>
      <c:valAx>
        <c:axId val="212407040"/>
        <c:scaling>
          <c:orientation val="minMax"/>
        </c:scaling>
        <c:delete val="0"/>
        <c:axPos val="l"/>
        <c:majorGridlines/>
        <c:minorGridlines/>
        <c:title>
          <c:overlay val="0"/>
        </c:title>
        <c:numFmt formatCode="General" sourceLinked="1"/>
        <c:majorTickMark val="out"/>
        <c:minorTickMark val="none"/>
        <c:tickLblPos val="nextTo"/>
        <c:crossAx val="212404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</xdr:row>
      <xdr:rowOff>142875</xdr:rowOff>
    </xdr:from>
    <xdr:to>
      <xdr:col>13</xdr:col>
      <xdr:colOff>361950</xdr:colOff>
      <xdr:row>19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D20" sqref="D20"/>
    </sheetView>
  </sheetViews>
  <sheetFormatPr defaultRowHeight="15" x14ac:dyDescent="0.25"/>
  <sheetData>
    <row r="1" spans="1:2" x14ac:dyDescent="0.25">
      <c r="A1" s="1">
        <v>4</v>
      </c>
      <c r="B1" s="1">
        <v>4.5</v>
      </c>
    </row>
    <row r="2" spans="1:2" x14ac:dyDescent="0.25">
      <c r="A2" s="1">
        <v>5</v>
      </c>
      <c r="B2" s="1">
        <v>5.6</v>
      </c>
    </row>
    <row r="3" spans="1:2" x14ac:dyDescent="0.25">
      <c r="A3" s="1">
        <v>6</v>
      </c>
      <c r="B3" s="1">
        <v>7.6</v>
      </c>
    </row>
    <row r="4" spans="1:2" x14ac:dyDescent="0.25">
      <c r="A4" s="1">
        <v>7</v>
      </c>
      <c r="B4" s="1">
        <v>5.8</v>
      </c>
    </row>
    <row r="5" spans="1:2" x14ac:dyDescent="0.25">
      <c r="A5" s="1">
        <v>8</v>
      </c>
      <c r="B5" s="1">
        <v>7</v>
      </c>
    </row>
    <row r="6" spans="1:2" x14ac:dyDescent="0.25">
      <c r="A6" s="1">
        <v>9</v>
      </c>
      <c r="B6" s="1">
        <v>8.75</v>
      </c>
    </row>
    <row r="7" spans="1:2" x14ac:dyDescent="0.25">
      <c r="A7" s="1">
        <v>10</v>
      </c>
      <c r="B7" s="1">
        <v>8</v>
      </c>
    </row>
    <row r="8" spans="1:2" x14ac:dyDescent="0.25">
      <c r="A8" s="1">
        <v>11</v>
      </c>
      <c r="B8" s="1">
        <v>8.4</v>
      </c>
    </row>
    <row r="9" spans="1:2" x14ac:dyDescent="0.25">
      <c r="A9" s="1">
        <v>12</v>
      </c>
      <c r="B9" s="1">
        <v>11.8</v>
      </c>
    </row>
    <row r="10" spans="1:2" x14ac:dyDescent="0.25">
      <c r="A10" s="1">
        <v>13</v>
      </c>
      <c r="B10" s="1">
        <v>7.6</v>
      </c>
    </row>
    <row r="11" spans="1:2" x14ac:dyDescent="0.25">
      <c r="A11" s="1">
        <v>14</v>
      </c>
      <c r="B11" s="1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tabSelected="1" workbookViewId="0">
      <selection activeCell="I2" sqref="I2"/>
    </sheetView>
  </sheetViews>
  <sheetFormatPr defaultRowHeight="15" x14ac:dyDescent="0.25"/>
  <cols>
    <col min="1" max="1" width="5" bestFit="1" customWidth="1"/>
    <col min="2" max="2" width="12" bestFit="1" customWidth="1"/>
    <col min="3" max="3" width="12.7109375" bestFit="1" customWidth="1"/>
    <col min="4" max="4" width="12" bestFit="1" customWidth="1"/>
    <col min="5" max="5" width="6.28515625" customWidth="1"/>
    <col min="6" max="6" width="3" bestFit="1" customWidth="1"/>
    <col min="7" max="7" width="7.7109375" bestFit="1" customWidth="1"/>
    <col min="8" max="8" width="8.140625" bestFit="1" customWidth="1"/>
    <col min="9" max="9" width="11" bestFit="1" customWidth="1"/>
    <col min="10" max="10" width="6.7109375" style="1" customWidth="1"/>
    <col min="11" max="11" width="12.7109375" bestFit="1" customWidth="1"/>
    <col min="12" max="12" width="5.5703125" customWidth="1"/>
    <col min="13" max="15" width="12.7109375" bestFit="1" customWidth="1"/>
    <col min="16" max="16" width="6.5703125" customWidth="1"/>
    <col min="17" max="17" width="12.7109375" bestFit="1" customWidth="1"/>
    <col min="18" max="18" width="15" bestFit="1" customWidth="1"/>
    <col min="19" max="19" width="1.42578125" bestFit="1" customWidth="1"/>
  </cols>
  <sheetData>
    <row r="1" spans="1:21" x14ac:dyDescent="0.25">
      <c r="B1" s="1"/>
      <c r="C1" s="1"/>
      <c r="I1">
        <f>I2*I2</f>
        <v>11</v>
      </c>
      <c r="K1" s="2" t="s">
        <v>10</v>
      </c>
      <c r="Q1" s="2" t="s">
        <v>13</v>
      </c>
    </row>
    <row r="2" spans="1:21" x14ac:dyDescent="0.25">
      <c r="B2" s="2" t="s">
        <v>18</v>
      </c>
      <c r="C2" s="2" t="s">
        <v>4</v>
      </c>
      <c r="D2" s="2">
        <f>SQRT(D3/10)</f>
        <v>2.0625557843695681</v>
      </c>
      <c r="G2" s="2" t="s">
        <v>6</v>
      </c>
      <c r="H2" s="2" t="s">
        <v>9</v>
      </c>
      <c r="I2" s="2">
        <f>SQRT(I3/10)</f>
        <v>3.3166247903553998</v>
      </c>
      <c r="K2" s="2">
        <f>K3/10</f>
        <v>5.43</v>
      </c>
      <c r="N2" s="2" t="s">
        <v>11</v>
      </c>
      <c r="Q2">
        <f>O3*(D2/I2)</f>
        <v>0.49363636363636365</v>
      </c>
      <c r="R2" s="2" t="s">
        <v>17</v>
      </c>
      <c r="S2" s="10" t="s">
        <v>14</v>
      </c>
      <c r="T2" s="10"/>
      <c r="U2" s="10"/>
    </row>
    <row r="3" spans="1:21" x14ac:dyDescent="0.25">
      <c r="B3">
        <f>SUM(A6:A16)/11</f>
        <v>7.7318181818181815</v>
      </c>
      <c r="D3" s="1">
        <f>SUM(D6:D16)</f>
        <v>42.541363636363648</v>
      </c>
      <c r="E3" s="1"/>
      <c r="G3">
        <f>SUM(F6:F16)/11</f>
        <v>9</v>
      </c>
      <c r="I3">
        <f>SUM(I6:I16)</f>
        <v>110</v>
      </c>
      <c r="K3">
        <f>SUM(K6:K16)</f>
        <v>54.3</v>
      </c>
      <c r="N3" s="2" t="s">
        <v>12</v>
      </c>
      <c r="O3">
        <f>SUM(O6:O16)/10</f>
        <v>0.79377567068212807</v>
      </c>
      <c r="Q3">
        <f>7.73 -(Q2*9)</f>
        <v>3.2872727272727271</v>
      </c>
      <c r="R3" s="2" t="s">
        <v>16</v>
      </c>
      <c r="S3" s="10" t="s">
        <v>15</v>
      </c>
      <c r="T3" s="10"/>
      <c r="U3" s="10"/>
    </row>
    <row r="4" spans="1:21" s="1" customFormat="1" x14ac:dyDescent="0.25">
      <c r="Q4" s="1">
        <f>Q5/D2</f>
        <v>0.6082113443665641</v>
      </c>
      <c r="R4" s="2" t="s">
        <v>20</v>
      </c>
    </row>
    <row r="5" spans="1:21" s="1" customFormat="1" x14ac:dyDescent="0.25">
      <c r="A5" s="2" t="s">
        <v>1</v>
      </c>
      <c r="B5" s="2" t="s">
        <v>0</v>
      </c>
      <c r="C5" s="2" t="s">
        <v>2</v>
      </c>
      <c r="D5" s="2" t="s">
        <v>3</v>
      </c>
      <c r="F5" s="2" t="s">
        <v>5</v>
      </c>
      <c r="G5" s="2" t="s">
        <v>6</v>
      </c>
      <c r="H5" s="2" t="s">
        <v>7</v>
      </c>
      <c r="I5" s="2" t="s">
        <v>8</v>
      </c>
      <c r="Q5" s="3">
        <f>SQRT(SUM(R6:R16)/10)</f>
        <v>1.2544698264424481</v>
      </c>
      <c r="R5" s="2" t="s">
        <v>21</v>
      </c>
      <c r="S5" s="2" t="s">
        <v>19</v>
      </c>
    </row>
    <row r="6" spans="1:21" x14ac:dyDescent="0.25">
      <c r="A6" s="1">
        <v>4.5</v>
      </c>
      <c r="B6">
        <f>$B$3</f>
        <v>7.7318181818181815</v>
      </c>
      <c r="C6">
        <f>A6-B6</f>
        <v>-3.2318181818181815</v>
      </c>
      <c r="D6" s="1">
        <f>C6*C6</f>
        <v>10.444648760330576</v>
      </c>
      <c r="E6" s="1"/>
      <c r="F6">
        <v>4</v>
      </c>
      <c r="G6">
        <f>$G$3</f>
        <v>9</v>
      </c>
      <c r="H6">
        <f>F6-G6</f>
        <v>-5</v>
      </c>
      <c r="I6">
        <f>H6*H6</f>
        <v>25</v>
      </c>
      <c r="K6">
        <f>C6*H6</f>
        <v>16.159090909090907</v>
      </c>
      <c r="M6">
        <f>C6/$D$2</f>
        <v>-1.5668997688738902</v>
      </c>
      <c r="N6">
        <f>H6/$I$2</f>
        <v>-1.507556722888818</v>
      </c>
      <c r="O6">
        <f>M6*N6</f>
        <v>2.3621902806587682</v>
      </c>
      <c r="Q6">
        <f>A6- ($Q$2*F6 + $Q$3)</f>
        <v>-0.76181818181818173</v>
      </c>
      <c r="R6">
        <f>Q6*Q6</f>
        <v>0.58036694214876017</v>
      </c>
    </row>
    <row r="7" spans="1:21" x14ac:dyDescent="0.25">
      <c r="A7" s="1">
        <v>5.6</v>
      </c>
      <c r="B7" s="1">
        <f>$B$3</f>
        <v>7.7318181818181815</v>
      </c>
      <c r="C7" s="1">
        <f t="shared" ref="C7:C16" si="0">A7-B7</f>
        <v>-2.1318181818181818</v>
      </c>
      <c r="D7" s="1">
        <f t="shared" ref="D7:D16" si="1">C7*C7</f>
        <v>4.5446487603305785</v>
      </c>
      <c r="E7" s="1"/>
      <c r="F7">
        <v>5</v>
      </c>
      <c r="G7" s="1">
        <f t="shared" ref="G7:G16" si="2">$G$3</f>
        <v>9</v>
      </c>
      <c r="H7" s="1">
        <f t="shared" ref="H7:H16" si="3">F7-G7</f>
        <v>-4</v>
      </c>
      <c r="I7" s="1">
        <f t="shared" ref="I7:I16" si="4">H7*H7</f>
        <v>16</v>
      </c>
      <c r="K7" s="1">
        <f t="shared" ref="K7:K16" si="5">C7*H7</f>
        <v>8.5272727272727273</v>
      </c>
      <c r="M7" s="1">
        <f>C7/$D$2</f>
        <v>-1.0335808601995142</v>
      </c>
      <c r="N7" s="1">
        <f t="shared" ref="N7:N16" si="6">H7/$I$2</f>
        <v>-1.2060453783110545</v>
      </c>
      <c r="O7" s="1">
        <f t="shared" ref="O7:O16" si="7">M7*N7</f>
        <v>1.2465454195543884</v>
      </c>
      <c r="Q7" s="1">
        <f t="shared" ref="Q7:Q16" si="8">A7- ($Q$2*F7 + $Q$3)</f>
        <v>-0.15545454545454618</v>
      </c>
      <c r="R7" s="1">
        <f t="shared" ref="R7:R16" si="9">Q7*Q7</f>
        <v>2.4166115702479563E-2</v>
      </c>
    </row>
    <row r="8" spans="1:21" x14ac:dyDescent="0.25">
      <c r="A8" s="1">
        <v>7.6</v>
      </c>
      <c r="B8" s="1">
        <f t="shared" ref="B8:B16" si="10">$B$3</f>
        <v>7.7318181818181815</v>
      </c>
      <c r="C8" s="1">
        <f t="shared" si="0"/>
        <v>-0.13181818181818183</v>
      </c>
      <c r="D8" s="1">
        <f t="shared" si="1"/>
        <v>1.7376033057851244E-2</v>
      </c>
      <c r="E8" s="1"/>
      <c r="F8">
        <v>6</v>
      </c>
      <c r="G8" s="1">
        <f t="shared" si="2"/>
        <v>9</v>
      </c>
      <c r="H8" s="1">
        <f t="shared" si="3"/>
        <v>-3</v>
      </c>
      <c r="I8" s="1">
        <f t="shared" si="4"/>
        <v>9</v>
      </c>
      <c r="K8" s="1">
        <f t="shared" si="5"/>
        <v>0.3954545454545455</v>
      </c>
      <c r="M8" s="1">
        <f t="shared" ref="M8:M16" si="11">C8/$D$2</f>
        <v>-6.3910117155193846E-2</v>
      </c>
      <c r="N8" s="1">
        <f t="shared" si="6"/>
        <v>-0.90453403373329089</v>
      </c>
      <c r="O8" s="1">
        <f t="shared" si="7"/>
        <v>5.780887606675468E-2</v>
      </c>
      <c r="Q8" s="1">
        <f t="shared" si="8"/>
        <v>1.3509090909090906</v>
      </c>
      <c r="R8" s="1">
        <f t="shared" si="9"/>
        <v>1.8249553719008256</v>
      </c>
    </row>
    <row r="9" spans="1:21" x14ac:dyDescent="0.25">
      <c r="A9" s="1">
        <v>5.8</v>
      </c>
      <c r="B9" s="1">
        <f t="shared" si="10"/>
        <v>7.7318181818181815</v>
      </c>
      <c r="C9" s="1">
        <f t="shared" si="0"/>
        <v>-1.9318181818181817</v>
      </c>
      <c r="D9" s="1">
        <f t="shared" si="1"/>
        <v>3.7319214876033051</v>
      </c>
      <c r="E9" s="1"/>
      <c r="F9">
        <v>7</v>
      </c>
      <c r="G9" s="1">
        <f t="shared" si="2"/>
        <v>9</v>
      </c>
      <c r="H9" s="1">
        <f t="shared" si="3"/>
        <v>-2</v>
      </c>
      <c r="I9" s="1">
        <f t="shared" si="4"/>
        <v>4</v>
      </c>
      <c r="K9" s="1">
        <f t="shared" si="5"/>
        <v>3.8636363636363633</v>
      </c>
      <c r="M9" s="1">
        <f t="shared" si="11"/>
        <v>-0.93661378589508204</v>
      </c>
      <c r="N9" s="1">
        <f t="shared" si="6"/>
        <v>-0.60302268915552726</v>
      </c>
      <c r="O9" s="1">
        <f t="shared" si="7"/>
        <v>0.5647993638705916</v>
      </c>
      <c r="Q9" s="1">
        <f t="shared" si="8"/>
        <v>-0.94272727272727241</v>
      </c>
      <c r="R9" s="1">
        <f t="shared" si="9"/>
        <v>0.88873471074380106</v>
      </c>
    </row>
    <row r="10" spans="1:21" x14ac:dyDescent="0.25">
      <c r="A10" s="1">
        <v>7</v>
      </c>
      <c r="B10" s="1">
        <f t="shared" si="10"/>
        <v>7.7318181818181815</v>
      </c>
      <c r="C10" s="1">
        <f t="shared" si="0"/>
        <v>-0.73181818181818148</v>
      </c>
      <c r="D10" s="1">
        <f t="shared" si="1"/>
        <v>0.53555785123966893</v>
      </c>
      <c r="E10" s="1"/>
      <c r="F10">
        <v>8</v>
      </c>
      <c r="G10" s="1">
        <f t="shared" si="2"/>
        <v>9</v>
      </c>
      <c r="H10" s="1">
        <f t="shared" si="3"/>
        <v>-1</v>
      </c>
      <c r="I10" s="1">
        <f t="shared" si="4"/>
        <v>1</v>
      </c>
      <c r="K10" s="1">
        <f t="shared" si="5"/>
        <v>0.73181818181818148</v>
      </c>
      <c r="M10" s="1">
        <f t="shared" si="11"/>
        <v>-0.35481134006848974</v>
      </c>
      <c r="N10" s="1">
        <f t="shared" si="6"/>
        <v>-0.30151134457776363</v>
      </c>
      <c r="O10" s="1">
        <f t="shared" si="7"/>
        <v>0.10697964421548849</v>
      </c>
      <c r="Q10" s="1">
        <f t="shared" si="8"/>
        <v>-0.23636363636363633</v>
      </c>
      <c r="R10" s="1">
        <f t="shared" si="9"/>
        <v>5.5867768595041306E-2</v>
      </c>
    </row>
    <row r="11" spans="1:21" x14ac:dyDescent="0.25">
      <c r="A11" s="1">
        <v>8.75</v>
      </c>
      <c r="B11" s="1">
        <f t="shared" si="10"/>
        <v>7.7318181818181815</v>
      </c>
      <c r="C11" s="1">
        <f t="shared" si="0"/>
        <v>1.0181818181818185</v>
      </c>
      <c r="D11" s="1">
        <f t="shared" si="1"/>
        <v>1.0366942148760339</v>
      </c>
      <c r="E11" s="1"/>
      <c r="F11">
        <v>9</v>
      </c>
      <c r="G11" s="1">
        <f t="shared" si="2"/>
        <v>9</v>
      </c>
      <c r="H11" s="1">
        <f t="shared" si="3"/>
        <v>0</v>
      </c>
      <c r="I11" s="1">
        <f t="shared" si="4"/>
        <v>0</v>
      </c>
      <c r="K11" s="1">
        <f t="shared" si="5"/>
        <v>0</v>
      </c>
      <c r="M11" s="1">
        <f t="shared" si="11"/>
        <v>0.49365056009529051</v>
      </c>
      <c r="N11" s="1">
        <f t="shared" si="6"/>
        <v>0</v>
      </c>
      <c r="O11" s="1">
        <f t="shared" si="7"/>
        <v>0</v>
      </c>
      <c r="Q11" s="1">
        <f t="shared" si="8"/>
        <v>1.0199999999999996</v>
      </c>
      <c r="R11" s="1">
        <f t="shared" si="9"/>
        <v>1.0403999999999991</v>
      </c>
    </row>
    <row r="12" spans="1:21" x14ac:dyDescent="0.25">
      <c r="A12" s="1">
        <v>8</v>
      </c>
      <c r="B12" s="1">
        <f t="shared" si="10"/>
        <v>7.7318181818181815</v>
      </c>
      <c r="C12" s="1">
        <f t="shared" si="0"/>
        <v>0.26818181818181852</v>
      </c>
      <c r="D12" s="1">
        <f t="shared" si="1"/>
        <v>7.1921487603305967E-2</v>
      </c>
      <c r="E12" s="1"/>
      <c r="F12">
        <v>10</v>
      </c>
      <c r="G12" s="1">
        <f t="shared" si="2"/>
        <v>9</v>
      </c>
      <c r="H12" s="1">
        <f t="shared" si="3"/>
        <v>1</v>
      </c>
      <c r="I12" s="1">
        <f t="shared" si="4"/>
        <v>1</v>
      </c>
      <c r="K12" s="1">
        <f t="shared" si="5"/>
        <v>0.26818181818181852</v>
      </c>
      <c r="M12" s="1">
        <f t="shared" si="11"/>
        <v>0.13002403145367039</v>
      </c>
      <c r="N12" s="1">
        <f t="shared" si="6"/>
        <v>0.30151134457776363</v>
      </c>
      <c r="O12" s="1">
        <f t="shared" si="7"/>
        <v>3.920372055101759E-2</v>
      </c>
      <c r="Q12" s="1">
        <f t="shared" si="8"/>
        <v>-0.22363636363636274</v>
      </c>
      <c r="R12" s="1">
        <f t="shared" si="9"/>
        <v>5.0013223140495472E-2</v>
      </c>
    </row>
    <row r="13" spans="1:21" x14ac:dyDescent="0.25">
      <c r="A13" s="1">
        <v>8.4</v>
      </c>
      <c r="B13" s="1">
        <f t="shared" si="10"/>
        <v>7.7318181818181815</v>
      </c>
      <c r="C13" s="1">
        <f t="shared" si="0"/>
        <v>0.66818181818181888</v>
      </c>
      <c r="D13" s="1">
        <f t="shared" si="1"/>
        <v>0.44646694214876126</v>
      </c>
      <c r="E13" s="1"/>
      <c r="F13">
        <v>11</v>
      </c>
      <c r="G13" s="1">
        <f t="shared" si="2"/>
        <v>9</v>
      </c>
      <c r="H13" s="1">
        <f t="shared" si="3"/>
        <v>2</v>
      </c>
      <c r="I13" s="1">
        <f t="shared" si="4"/>
        <v>4</v>
      </c>
      <c r="K13" s="1">
        <f t="shared" si="5"/>
        <v>1.3363636363636378</v>
      </c>
      <c r="M13" s="1">
        <f t="shared" si="11"/>
        <v>0.32395818006253463</v>
      </c>
      <c r="N13" s="1">
        <f t="shared" si="6"/>
        <v>0.60302268915552726</v>
      </c>
      <c r="O13" s="1">
        <f t="shared" si="7"/>
        <v>0.19535413291524015</v>
      </c>
      <c r="Q13" s="1">
        <f t="shared" si="8"/>
        <v>-0.31727272727272648</v>
      </c>
      <c r="R13" s="1">
        <f t="shared" si="9"/>
        <v>0.10066198347107388</v>
      </c>
    </row>
    <row r="14" spans="1:21" x14ac:dyDescent="0.25">
      <c r="A14" s="1">
        <v>11.8</v>
      </c>
      <c r="B14" s="1">
        <f t="shared" si="10"/>
        <v>7.7318181818181815</v>
      </c>
      <c r="C14" s="1">
        <f t="shared" si="0"/>
        <v>4.0681818181818192</v>
      </c>
      <c r="D14" s="1">
        <f t="shared" si="1"/>
        <v>16.550103305785132</v>
      </c>
      <c r="E14" s="1"/>
      <c r="F14">
        <v>12</v>
      </c>
      <c r="G14" s="1">
        <f t="shared" si="2"/>
        <v>9</v>
      </c>
      <c r="H14" s="1">
        <f t="shared" si="3"/>
        <v>3</v>
      </c>
      <c r="I14" s="1">
        <f t="shared" si="4"/>
        <v>9</v>
      </c>
      <c r="K14" s="1">
        <f t="shared" si="5"/>
        <v>12.204545454545457</v>
      </c>
      <c r="M14" s="1">
        <f t="shared" si="11"/>
        <v>1.9723984432378794</v>
      </c>
      <c r="N14" s="1">
        <f t="shared" si="6"/>
        <v>0.90453403373329089</v>
      </c>
      <c r="O14" s="1">
        <f t="shared" si="7"/>
        <v>1.7841015199912225</v>
      </c>
      <c r="Q14" s="1">
        <f t="shared" si="8"/>
        <v>2.5890909090909098</v>
      </c>
      <c r="R14" s="1">
        <f t="shared" si="9"/>
        <v>6.7033917355371937</v>
      </c>
    </row>
    <row r="15" spans="1:21" x14ac:dyDescent="0.25">
      <c r="A15" s="1">
        <v>7.6</v>
      </c>
      <c r="B15" s="1">
        <f t="shared" si="10"/>
        <v>7.7318181818181815</v>
      </c>
      <c r="C15" s="1">
        <f t="shared" si="0"/>
        <v>-0.13181818181818183</v>
      </c>
      <c r="D15" s="1">
        <f t="shared" si="1"/>
        <v>1.7376033057851244E-2</v>
      </c>
      <c r="E15" s="1"/>
      <c r="F15">
        <v>13</v>
      </c>
      <c r="G15" s="1">
        <f t="shared" si="2"/>
        <v>9</v>
      </c>
      <c r="H15" s="1">
        <f t="shared" si="3"/>
        <v>4</v>
      </c>
      <c r="I15" s="1">
        <f t="shared" si="4"/>
        <v>16</v>
      </c>
      <c r="K15" s="1">
        <f t="shared" si="5"/>
        <v>-0.52727272727272734</v>
      </c>
      <c r="M15" s="1">
        <f t="shared" si="11"/>
        <v>-6.3910117155193846E-2</v>
      </c>
      <c r="N15" s="1">
        <f t="shared" si="6"/>
        <v>1.2060453783110545</v>
      </c>
      <c r="O15" s="1">
        <f t="shared" si="7"/>
        <v>-7.7078501422339574E-2</v>
      </c>
      <c r="Q15" s="1">
        <f t="shared" si="8"/>
        <v>-2.1045454545454554</v>
      </c>
      <c r="R15" s="1">
        <f t="shared" si="9"/>
        <v>4.4291115702479376</v>
      </c>
    </row>
    <row r="16" spans="1:21" x14ac:dyDescent="0.25">
      <c r="A16" s="1">
        <v>10</v>
      </c>
      <c r="B16" s="1">
        <f t="shared" si="10"/>
        <v>7.7318181818181815</v>
      </c>
      <c r="C16" s="1">
        <f t="shared" si="0"/>
        <v>2.2681818181818185</v>
      </c>
      <c r="D16" s="1">
        <f t="shared" si="1"/>
        <v>5.1446487603305799</v>
      </c>
      <c r="E16" s="1"/>
      <c r="F16">
        <v>14</v>
      </c>
      <c r="G16" s="1">
        <f t="shared" si="2"/>
        <v>9</v>
      </c>
      <c r="H16" s="1">
        <f t="shared" si="3"/>
        <v>5</v>
      </c>
      <c r="I16" s="1">
        <f t="shared" si="4"/>
        <v>25</v>
      </c>
      <c r="K16" s="1">
        <f t="shared" si="5"/>
        <v>11.340909090909093</v>
      </c>
      <c r="M16" s="1">
        <f t="shared" si="11"/>
        <v>1.0996947744979908</v>
      </c>
      <c r="N16" s="1">
        <f t="shared" si="6"/>
        <v>1.507556722888818</v>
      </c>
      <c r="O16" s="1">
        <f t="shared" si="7"/>
        <v>1.6578522504201487</v>
      </c>
      <c r="Q16" s="1">
        <f t="shared" si="8"/>
        <v>-0.19818181818181912</v>
      </c>
      <c r="R16" s="1">
        <f t="shared" si="9"/>
        <v>3.9276033057851614E-2</v>
      </c>
    </row>
    <row r="19" spans="5:5" x14ac:dyDescent="0.25">
      <c r="E19" s="1"/>
    </row>
    <row r="20" spans="5:5" x14ac:dyDescent="0.25">
      <c r="E20" s="1"/>
    </row>
  </sheetData>
  <mergeCells count="2">
    <mergeCell ref="S2:U2"/>
    <mergeCell ref="S3:U3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15"/>
  <sheetViews>
    <sheetView workbookViewId="0">
      <selection activeCell="D21" sqref="D21"/>
    </sheetView>
  </sheetViews>
  <sheetFormatPr defaultRowHeight="15" x14ac:dyDescent="0.25"/>
  <cols>
    <col min="4" max="4" width="12" bestFit="1" customWidth="1"/>
    <col min="5" max="5" width="11" bestFit="1" customWidth="1"/>
    <col min="6" max="6" width="12" bestFit="1" customWidth="1"/>
  </cols>
  <sheetData>
    <row r="4" spans="3:6" x14ac:dyDescent="0.25">
      <c r="C4" s="6" t="s">
        <v>23</v>
      </c>
      <c r="D4" s="6" t="s">
        <v>24</v>
      </c>
      <c r="E4" s="6" t="s">
        <v>25</v>
      </c>
      <c r="F4" s="7" t="s">
        <v>22</v>
      </c>
    </row>
    <row r="5" spans="3:6" x14ac:dyDescent="0.25">
      <c r="C5" s="8">
        <v>5.2636363599999996</v>
      </c>
      <c r="D5" s="8">
        <f>cor_coeff!$Q$2*cor_coeff!F6 + cor_coeff!$Q$3</f>
        <v>5.2618181818181817</v>
      </c>
      <c r="E5" s="8">
        <v>5.2636363599999996</v>
      </c>
      <c r="F5" s="4">
        <v>5.0168181799999996</v>
      </c>
    </row>
    <row r="6" spans="3:6" x14ac:dyDescent="0.25">
      <c r="C6" s="8">
        <v>5.7572727300000004</v>
      </c>
      <c r="D6" s="8">
        <f>cor_coeff!$Q$2*cor_coeff!F7 + cor_coeff!$Q$3</f>
        <v>5.7554545454545458</v>
      </c>
      <c r="E6" s="8">
        <v>5.7572727300000004</v>
      </c>
      <c r="F6" s="4">
        <v>5.5598181799999997</v>
      </c>
    </row>
    <row r="7" spans="3:6" x14ac:dyDescent="0.25">
      <c r="C7" s="8">
        <v>6.2509090900000004</v>
      </c>
      <c r="D7" s="8">
        <f>cor_coeff!$Q$2*cor_coeff!F8 + cor_coeff!$Q$3</f>
        <v>6.249090909090909</v>
      </c>
      <c r="E7" s="8">
        <v>6.2509090900000004</v>
      </c>
      <c r="F7" s="4">
        <v>6.1028181799999999</v>
      </c>
    </row>
    <row r="8" spans="3:6" x14ac:dyDescent="0.25">
      <c r="C8" s="8">
        <v>6.7445454500000004</v>
      </c>
      <c r="D8" s="8">
        <f>cor_coeff!$Q$2*cor_coeff!F9 + cor_coeff!$Q$3</f>
        <v>6.7427272727272722</v>
      </c>
      <c r="E8" s="8">
        <v>6.7445454500000004</v>
      </c>
      <c r="F8" s="4">
        <v>6.64581818</v>
      </c>
    </row>
    <row r="9" spans="3:6" x14ac:dyDescent="0.25">
      <c r="C9" s="8">
        <v>7.2381818200000003</v>
      </c>
      <c r="D9" s="8">
        <f>cor_coeff!$Q$2*cor_coeff!F10 + cor_coeff!$Q$3</f>
        <v>7.2363636363636363</v>
      </c>
      <c r="E9" s="8">
        <v>7.2381818200000003</v>
      </c>
      <c r="F9" s="4">
        <v>7.1888181800000002</v>
      </c>
    </row>
    <row r="10" spans="3:6" x14ac:dyDescent="0.25">
      <c r="C10" s="8">
        <v>7.7318181800000003</v>
      </c>
      <c r="D10" s="8">
        <f>cor_coeff!$Q$2*cor_coeff!F11 + cor_coeff!$Q$3</f>
        <v>7.73</v>
      </c>
      <c r="E10" s="8">
        <v>7.7318181800000003</v>
      </c>
      <c r="F10" s="4">
        <v>7.7318181800000003</v>
      </c>
    </row>
    <row r="11" spans="3:6" x14ac:dyDescent="0.25">
      <c r="C11" s="8">
        <v>8.2254545500000003</v>
      </c>
      <c r="D11" s="8">
        <f>cor_coeff!$Q$2*cor_coeff!F12 + cor_coeff!$Q$3</f>
        <v>8.2236363636363627</v>
      </c>
      <c r="E11" s="8">
        <v>8.2254545500000003</v>
      </c>
      <c r="F11" s="4">
        <v>8.2748181800000005</v>
      </c>
    </row>
    <row r="12" spans="3:6" x14ac:dyDescent="0.25">
      <c r="C12" s="8">
        <v>8.7190909100000002</v>
      </c>
      <c r="D12" s="8">
        <f>cor_coeff!$Q$2*cor_coeff!F13 + cor_coeff!$Q$3</f>
        <v>8.7172727272727268</v>
      </c>
      <c r="E12" s="8">
        <v>8.7190909100000002</v>
      </c>
      <c r="F12" s="4">
        <v>8.8178181799999997</v>
      </c>
    </row>
    <row r="13" spans="3:6" x14ac:dyDescent="0.25">
      <c r="C13" s="8">
        <v>9.2127272700000002</v>
      </c>
      <c r="D13" s="8">
        <f>cor_coeff!$Q$2*cor_coeff!F14 + cor_coeff!$Q$3</f>
        <v>9.2109090909090909</v>
      </c>
      <c r="E13" s="8">
        <v>9.2127272700000002</v>
      </c>
      <c r="F13" s="4">
        <v>9.3608181800000008</v>
      </c>
    </row>
    <row r="14" spans="3:6" x14ac:dyDescent="0.25">
      <c r="C14" s="8">
        <v>9.7063636399999993</v>
      </c>
      <c r="D14" s="8">
        <f>cor_coeff!$Q$2*cor_coeff!F15 + cor_coeff!$Q$3</f>
        <v>9.704545454545455</v>
      </c>
      <c r="E14" s="8">
        <v>9.7063636399999993</v>
      </c>
      <c r="F14" s="4">
        <v>9.90381818</v>
      </c>
    </row>
    <row r="15" spans="3:6" x14ac:dyDescent="0.25">
      <c r="C15" s="9">
        <v>10.199999999999999</v>
      </c>
      <c r="D15" s="9">
        <f>cor_coeff!$Q$2*cor_coeff!F16 + cor_coeff!$Q$3</f>
        <v>10.198181818181819</v>
      </c>
      <c r="E15" s="9">
        <v>10.199999999999999</v>
      </c>
      <c r="F15" s="5">
        <v>10.446818179999999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</vt:lpstr>
      <vt:lpstr>cor_coeff</vt:lpstr>
      <vt:lpstr>OP_Comparison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kalaivanan</dc:creator>
  <cp:lastModifiedBy>kalaivanan</cp:lastModifiedBy>
  <dcterms:created xsi:type="dcterms:W3CDTF">2020-11-01T07:27:16Z</dcterms:created>
  <dcterms:modified xsi:type="dcterms:W3CDTF">2021-03-24T18:03:35Z</dcterms:modified>
</cp:coreProperties>
</file>